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7" i="371" l="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8" i="371"/>
  <c r="U26" i="371"/>
  <c r="U28" i="371"/>
  <c r="U30" i="371"/>
  <c r="U32" i="371"/>
  <c r="U34" i="371"/>
  <c r="U36" i="371"/>
  <c r="U38" i="371"/>
  <c r="U40" i="371"/>
  <c r="U42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<sst xmlns="http://schemas.openxmlformats.org/spreadsheetml/2006/main" count="53313" uniqueCount="7038">
  <si>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</si>
  <si>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</si>
  <si>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</si>
  <si>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</si>
  <si>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</si>
  <si>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</si>
  <si>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</si>
  <si>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</si>
  <si>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</si>
  <si>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</si>
  <si>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</si>
  <si>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</si>
  <si>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</si>
  <si>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</si>
  <si>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</si>
  <si>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</si>
  <si>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</si>
  <si>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</si>
  <si>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</si>
  <si>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</si>
  <si>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</si>
  <si>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</si>
  <si>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</si>
  <si>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</si>
  <si>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</si>
  <si>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</si>
  <si>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</si>
  <si>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</si>
  <si>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</si>
  <si>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</si>
  <si>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</si>
  <si>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</si>
  <si>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</si>
  <si>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</si>
  <si>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</si>
  <si>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</si>
  <si>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</si>
  <si>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</si>
  <si>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</si>
  <si>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</si>
  <si>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</si>
  <si>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</si>
  <si>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</si>
  <si>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</si>
  <si>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</si>
  <si>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</si>
  <si>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</si>
  <si>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</si>
  <si>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</si>
  <si>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</si>
  <si>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</si>
  <si>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</si>
  <si>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</si>
  <si>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</si>
  <si>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</si>
  <si>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</si>
  <si>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</si>
  <si>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</si>
  <si>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</si>
  <si>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</si>
  <si>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</si>
  <si>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</si>
  <si>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</si>
  <si>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</si>
  <si>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</si>
  <si>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</si>
  <si>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</si>
  <si>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</si>
  <si>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</si>
  <si>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</si>
  <si>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</si>
  <si>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</si>
  <si>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</si>
  <si>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</si>
  <si>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</si>
  <si>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</si>
  <si>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</si>
  <si>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</si>
  <si>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</si>
  <si>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</si>
  <si>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</si>
  <si>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</si>
  <si>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</si>
  <si>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</si>
  <si>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</si>
  <si>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</si>
  <si>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</si>
  <si>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</si>
  <si>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</si>
  <si>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</si>
  <si>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</si>
  <si>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</si>
  <si>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</si>
  <si>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</si>
  <si>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</si>
  <si>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</si>
  <si>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</si>
  <si>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</si>
  <si>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</si>
  <si>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</si>
  <si>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</si>
  <si>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</si>
  <si>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</si>
  <si>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</si>
  <si>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</si>
  <si>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</si>
  <si>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</si>
  <si>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</si>
  <si>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</si>
  <si>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</si>
  <si>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</si>
  <si>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</si>
  <si>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</si>
  <si>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</si>
  <si>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</si>
  <si>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</si>
  <si>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</si>
  <si>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</si>
  <si>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</si>
  <si>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</si>
  <si>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</si>
  <si>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</si>
  <si>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</si>
  <si>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</si>
  <si>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</si>
  <si>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</si>
  <si>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</si>
  <si>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</si>
  <si>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</si>
  <si>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</si>
  <si>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</si>
  <si>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</si>
  <si>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</si>
  <si>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</si>
  <si>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</si>
  <si>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</si>
  <si>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</si>
  <si>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</si>
  <si>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</si>
  <si>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</si>
  <si>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</si>
  <si>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</si>
  <si>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</si>
  <si>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</si>
  <si>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</si>
  <si>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</si>
  <si>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</si>
  <si>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</si>
  <si>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</si>
  <si>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</si>
  <si>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</si>
  <si>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</si>
  <si>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</si>
  <si>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</si>
  <si>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</si>
  <si>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</si>
  <si>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</si>
  <si>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</si>
  <si>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</si>
  <si>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</si>
  <si>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</si>
  <si>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</si>
  <si>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</si>
  <si>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</si>
  <si>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</si>
  <si>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</si>
  <si>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</si>
  <si>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</si>
  <si>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</si>
  <si>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</si>
  <si>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</si>
  <si>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</si>
  <si>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</si>
  <si>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</si>
  <si>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</si>
  <si>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</si>
  <si>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</si>
  <si>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</si>
  <si>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</si>
  <si>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</si>
  <si>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</si>
  <si>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</si>
  <si>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</si>
  <si>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</si>
  <si>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</si>
  <si>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</si>
  <si>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</si>
  <si>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</si>
  <si>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</si>
  <si>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</si>
  <si>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</si>
  <si>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</si>
  <si>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</si>
  <si>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</si>
  <si>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</si>
  <si>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</si>
  <si>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</si>
  <si>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</si>
  <si>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</si>
  <si>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</si>
  <si>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</si>
  <si>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</si>
  <si>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</si>
  <si>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</si>
  <si>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</si>
  <si>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</si>
  <si>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</si>
  <si>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</si>
  <si>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</si>
  <si>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</si>
  <si>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</si>
  <si>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</si>
  <si>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</si>
  <si>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</si>
  <si>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</si>
  <si>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</si>
  <si>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</si>
  <si>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</si>
  <si>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</si>
  <si>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</si>
  <si>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</si>
  <si>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</si>
  <si>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</si>
  <si>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</si>
  <si>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</si>
  <si>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</si>
  <si>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</si>
  <si>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</si>
  <si>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</si>
  <si>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</si>
  <si>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</si>
  <si>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</si>
  <si>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</si>
  <si>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</si>
  <si>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</si>
  <si>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</si>
  <si>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</si>
  <si>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</si>
  <si>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</si>
  <si>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</si>
  <si>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</si>
  <si>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</si>
  <si>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</si>
  <si>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</si>
  <si>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</si>
  <si>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</si>
  <si>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</si>
  <si>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</si>
  <si>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</si>
  <si>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</si>
  <si>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</si>
  <si>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</si>
  <si>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</si>
  <si>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</si>
  <si>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</si>
  <si>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</si>
  <si>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</si>
  <si>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</si>
  <si>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</si>
  <si>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</si>
  <si>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</si>
  <si>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</si>
  <si>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</si>
  <si>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</si>
  <si>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</si>
  <si>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</si>
  <si>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</si>
  <si>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</si>
  <si>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</si>
  <si>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</si>
  <si>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</si>
  <si>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</si>
  <si>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</si>
  <si>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</si>
  <si>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</si>
  <si>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</si>
  <si>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</si>
  <si>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</si>
  <si>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</si>
  <si>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</si>
  <si>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</si>
  <si>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</si>
  <si>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</si>
  <si>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</si>
  <si>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</si>
  <si>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</si>
  <si>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</si>
  <si>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</si>
  <si>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</si>
  <si>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</si>
  <si>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</si>
  <si>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</si>
  <si>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</si>
  <si>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</si>
  <si>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</si>
  <si>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</si>
  <si>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</si>
  <si>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</si>
  <si>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</si>
  <si>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</si>
  <si>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</si>
  <si>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</si>
  <si>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</si>
  <si>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</si>
  <si>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</si>
  <si>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</si>
  <si>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</si>
  <si>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</si>
  <si>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</si>
  <si>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</si>
  <si>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</si>
  <si>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</si>
  <si>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</si>
  <si>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</si>
  <si>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</si>
  <si>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</si>
  <si>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</si>
  <si>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</si>
  <si>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</si>
  <si>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</si>
  <si>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</si>
  <si>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</si>
  <si>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</si>
  <si>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</si>
  <si>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</si>
  <si>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</si>
  <si>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</si>
  <si>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</si>
  <si>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</si>
  <si>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</si>
  <si>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</si>
  <si>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</si>
  <si>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</si>
  <si>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</si>
  <si>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</si>
  <si>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</si>
  <si>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</si>
  <si>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</si>
  <si>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</si>
  <si>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</si>
  <si>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</si>
  <si>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</si>
  <si>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</si>
  <si>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</si>
  <si>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</si>
  <si>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</si>
  <si>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</si>
  <si>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</si>
  <si>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</si>
  <si>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</si>
  <si>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</si>
  <si>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</si>
  <si>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</si>
  <si>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</si>
  <si>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</si>
  <si>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</si>
  <si>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</si>
  <si>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</si>
  <si>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</si>
  <si>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</si>
  <si>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</si>
  <si>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</si>
  <si>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</si>
  <si>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</si>
  <si>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</si>
  <si>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</si>
  <si>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</si>
  <si>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</si>
  <si>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</si>
  <si>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</si>
  <si>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</si>
  <si>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</si>
  <si>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</si>
  <si>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</si>
  <si>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</si>
  <si>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</si>
  <si>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</si>
  <si>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</si>
  <si>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</si>
  <si>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</si>
  <si>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</si>
  <si>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</si>
  <si>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</si>
  <si>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</si>
  <si>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</si>
  <si>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</si>
  <si>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</si>
  <si>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</si>
  <si>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</si>
  <si>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</si>
  <si>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</si>
  <si>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</si>
  <si>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</si>
  <si>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</si>
  <si>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</si>
  <si>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</si>
  <si>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</si>
  <si>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</si>
  <si>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</si>
  <si>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</si>
  <si>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</si>
  <si>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</si>
  <si>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</si>
  <si>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</si>
  <si>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</si>
  <si>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</si>
  <si>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</si>
  <si>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</si>
  <si>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</si>
  <si>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</si>
  <si>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</si>
  <si>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</si>
  <si>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</si>
  <si>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</si>
  <si>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</si>
  <si>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</si>
  <si>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</si>
  <si>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</si>
  <si>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</si>
  <si>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</si>
  <si>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</si>
  <si>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</si>
  <si>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</si>
  <si>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</si>
  <si>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</si>
  <si>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</si>
  <si>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</si>
  <si>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</si>
  <si>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</si>
  <si>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</si>
  <si>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</si>
  <si>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</si>
  <si>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</si>
  <si>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</si>
  <si>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</si>
  <si>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</si>
  <si>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</si>
  <si>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</si>
  <si>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</si>
  <si>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</si>
  <si>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</si>
  <si>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</si>
  <si>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</si>
  <si>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</si>
  <si>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</si>
  <si>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</si>
  <si>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</si>
  <si>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</si>
  <si>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</si>
  <si>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</si>
  <si>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</si>
  <si>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</si>
  <si>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</si>
  <si>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</si>
  <si>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</si>
  <si>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</si>
  <si>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</si>
  <si>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</si>
  <si>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</si>
  <si>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</si>
  <si>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</si>
  <si>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</si>
  <si>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</si>
  <si>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</si>
  <si>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</si>
  <si>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</si>
  <si>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</si>
  <si>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</si>
  <si>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</si>
  <si>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</si>
  <si>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</si>
  <si>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</si>
  <si>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</si>
  <si>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</si>
  <si>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</si>
  <si>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</si>
  <si>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</si>
  <si>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</si>
  <si>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</si>
  <si>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</si>
  <si>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</si>
  <si>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</si>
  <si>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</si>
  <si>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</si>
  <si>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</si>
  <si>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</si>
  <si>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</si>
  <si>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</si>
  <si>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</si>
  <si>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</si>
  <si>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</si>
  <si>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</si>
  <si>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</si>
  <si>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</si>
  <si>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</si>
  <si>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</si>
  <si>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</si>
  <si>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</si>
  <si>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</si>
  <si>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</si>
  <si>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</si>
  <si>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</si>
  <si>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</si>
  <si>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</si>
  <si>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</si>
  <si>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</si>
  <si>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</si>
  <si>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</si>
  <si>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</si>
  <si>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</si>
  <si>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</si>
  <si>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</si>
  <si>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</si>
  <si>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</si>
  <si>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</si>
  <si>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</si>
  <si>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</si>
  <si>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</si>
  <si>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</si>
  <si>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</si>
  <si>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</si>
  <si>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</si>
  <si>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</si>
  <si>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</si>
  <si>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</si>
  <si>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</si>
  <si>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</si>
  <si>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</si>
  <si>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</si>
  <si>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</si>
  <si>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</si>
  <si>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</si>
  <si>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</si>
  <si>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</si>
  <si>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</si>
  <si>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</si>
  <si>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</si>
  <si>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</si>
  <si>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</si>
  <si>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</si>
  <si>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</si>
  <si>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</si>
  <si>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</si>
  <si>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</si>
  <si>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</si>
  <si>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</si>
  <si>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</si>
  <si>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</si>
  <si>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</si>
  <si>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</si>
  <si>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</si>
  <si>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</si>
  <si>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</si>
  <si>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</si>
  <si>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</si>
  <si>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</si>
  <si>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</si>
  <si>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</si>
  <si>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</si>
  <si>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</si>
  <si>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</si>
  <si>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</si>
  <si>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</si>
  <si>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</si>
  <si>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</si>
  <si>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</si>
  <si>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</si>
  <si>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</si>
  <si>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</si>
  <si>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</si>
  <si>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</si>
  <si>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</si>
  <si>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</si>
  <si>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</si>
  <si>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</si>
  <si>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</si>
  <si>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</si>
  <si>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</si>
  <si>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50113001</t>
  </si>
  <si>
    <t>112181</t>
  </si>
  <si>
    <t>12181</t>
  </si>
  <si>
    <t>GLIMEPIRID SANDOZ 4 MG TABLETY</t>
  </si>
  <si>
    <t>POR TBL NOB 30X4MG</t>
  </si>
  <si>
    <t>146162</t>
  </si>
  <si>
    <t>46162</t>
  </si>
  <si>
    <t>ZOCOR FORTE 40 MG</t>
  </si>
  <si>
    <t>POR TBL FLM 28X40MG</t>
  </si>
  <si>
    <t>845493</t>
  </si>
  <si>
    <t>105844</t>
  </si>
  <si>
    <t>MIRTAZAPIN ORION 15 MG</t>
  </si>
  <si>
    <t>POR TBL DIS 30X15MG</t>
  </si>
  <si>
    <t>114134</t>
  </si>
  <si>
    <t>14134</t>
  </si>
  <si>
    <t>ROSEMIG 50 MG</t>
  </si>
  <si>
    <t>POR TBL FLM 6X50MG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</si>
  <si>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</si>
  <si>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</si>
  <si>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</si>
  <si>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</si>
  <si>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</si>
  <si>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</si>
  <si>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</si>
  <si>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</si>
  <si>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</si>
  <si>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</si>
  <si>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</si>
  <si>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</si>
  <si>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</si>
  <si>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</si>
  <si>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</si>
  <si>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</si>
  <si>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</si>
  <si>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</si>
  <si>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</si>
  <si>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</si>
  <si>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</si>
  <si>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</si>
  <si>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</si>
  <si>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</si>
  <si>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</si>
  <si>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</si>
  <si>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</si>
  <si>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</si>
  <si>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</si>
  <si>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</si>
  <si>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</si>
  <si>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</si>
  <si>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</si>
  <si>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</si>
  <si>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</si>
  <si>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</si>
  <si>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</si>
  <si>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</si>
  <si>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</si>
  <si>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</si>
  <si>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</si>
  <si>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</si>
  <si>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</si>
  <si>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</si>
  <si>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</si>
  <si>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</si>
  <si>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</si>
  <si>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</si>
  <si>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</si>
  <si>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</si>
  <si>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</si>
  <si>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</si>
  <si>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</si>
  <si>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</si>
  <si>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</si>
  <si>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</si>
  <si>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</si>
  <si>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</si>
  <si>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</si>
  <si>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</si>
  <si>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</si>
  <si>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</si>
  <si>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</si>
  <si>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</si>
  <si>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</si>
  <si>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</si>
  <si>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</si>
  <si>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</si>
  <si>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</si>
  <si>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</si>
  <si>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</si>
  <si>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</si>
  <si>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</si>
  <si>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</si>
  <si>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</si>
  <si>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</si>
  <si>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</si>
  <si>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</si>
  <si>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</si>
  <si>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</si>
  <si>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</si>
  <si>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</si>
  <si>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</si>
  <si>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</si>
  <si>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</si>
  <si>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</si>
  <si>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</si>
  <si>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</si>
  <si>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</si>
  <si>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</si>
  <si>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</si>
  <si>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</si>
  <si>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</si>
  <si>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</si>
  <si>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</si>
  <si>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</si>
  <si>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</si>
  <si>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</si>
  <si>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</si>
  <si>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</si>
  <si>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</si>
  <si>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</si>
  <si>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</si>
  <si>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</si>
  <si>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</si>
  <si>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</si>
  <si>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</si>
  <si>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</si>
  <si>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</si>
  <si>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</si>
  <si>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</si>
  <si>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</si>
  <si>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</si>
  <si>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</si>
  <si>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</si>
  <si>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</si>
  <si>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</si>
  <si>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</si>
  <si>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</si>
  <si>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</si>
  <si>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</si>
  <si>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</si>
  <si>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</si>
  <si>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</si>
  <si>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</si>
  <si>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</si>
  <si>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</si>
  <si>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</si>
  <si>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</si>
  <si>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</si>
  <si>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</si>
  <si>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</si>
  <si>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</si>
  <si>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</si>
  <si>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</si>
  <si>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</si>
  <si>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</si>
  <si>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</si>
  <si>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</si>
  <si>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</si>
  <si>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</si>
  <si>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</si>
  <si>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</si>
  <si>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</si>
  <si>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</si>
  <si>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</si>
  <si>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</si>
  <si>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</si>
  <si>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</si>
  <si>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</si>
  <si>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</si>
  <si>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</si>
  <si>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</si>
  <si>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</si>
  <si>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</si>
  <si>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</si>
  <si>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</si>
  <si>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</si>
  <si>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</si>
  <si>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</si>
  <si>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</si>
  <si>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</si>
  <si>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</si>
  <si>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</si>
  <si>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</si>
  <si>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</si>
  <si>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</si>
  <si>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</si>
  <si>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</si>
  <si>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</si>
  <si>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</si>
  <si>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</si>
  <si>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</si>
  <si>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</si>
  <si>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</si>
  <si>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</si>
  <si>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</si>
  <si>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</si>
  <si>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</si>
  <si>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</si>
  <si>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</si>
  <si>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</si>
  <si>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</si>
  <si>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</si>
  <si>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</si>
  <si>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</si>
  <si>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</si>
  <si>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</si>
  <si>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</si>
  <si>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</si>
  <si>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</si>
  <si>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</si>
  <si>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</si>
  <si>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</si>
  <si>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</si>
  <si>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</si>
  <si>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</si>
  <si>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</si>
  <si>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</si>
  <si>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</si>
  <si>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</si>
  <si>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</si>
  <si>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</si>
  <si>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</si>
  <si>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</si>
  <si>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</si>
  <si>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</si>
  <si>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</si>
  <si>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</si>
  <si>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</si>
  <si>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</si>
  <si>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</si>
  <si>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</si>
  <si>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</si>
  <si>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</si>
  <si>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</si>
  <si>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</si>
  <si>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</si>
  <si>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</si>
  <si>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</si>
  <si>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</si>
  <si>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</si>
  <si>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</si>
  <si>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</si>
  <si>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</si>
  <si>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</si>
  <si>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</si>
  <si>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</si>
  <si>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</si>
  <si>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</si>
  <si>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</si>
  <si>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</si>
  <si>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</si>
  <si>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</si>
  <si>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</si>
  <si>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</si>
  <si>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</si>
  <si>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</si>
  <si>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</si>
  <si>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</si>
  <si>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</si>
  <si>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</si>
  <si>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</si>
  <si>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</si>
  <si>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</si>
  <si>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</si>
  <si>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</si>
  <si>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</si>
  <si>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</si>
  <si>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</si>
  <si>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</si>
  <si>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</si>
  <si>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</si>
  <si>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</si>
  <si>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</si>
  <si>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</si>
  <si>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</si>
  <si>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</si>
  <si>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</si>
  <si>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</si>
  <si>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</si>
  <si>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</si>
  <si>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</si>
  <si>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</si>
  <si>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</si>
  <si>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</si>
  <si>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</si>
  <si>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</si>
  <si>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</si>
  <si>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</si>
  <si>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</si>
  <si>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</si>
  <si>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</si>
  <si>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</si>
  <si>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</si>
  <si>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</si>
  <si>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</si>
  <si>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192840</t>
  </si>
  <si>
    <t>VERAL NEO 1% GEL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</si>
  <si>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</si>
  <si>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</si>
  <si>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</si>
  <si>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</si>
  <si>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</si>
  <si>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</si>
  <si>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</si>
  <si>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</si>
  <si>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</si>
  <si>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</si>
  <si>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</si>
  <si>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</si>
  <si>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</si>
  <si>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</si>
  <si>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</si>
  <si>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</si>
  <si>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</si>
  <si>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</si>
  <si>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</si>
  <si>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</si>
  <si>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</si>
  <si>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</si>
  <si>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</si>
  <si>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</si>
  <si>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</si>
  <si>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</si>
  <si>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</si>
  <si>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</si>
  <si>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</si>
  <si>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</si>
  <si>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</si>
  <si>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</si>
  <si>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</si>
  <si>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</si>
  <si>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</si>
  <si>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</si>
  <si>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</si>
  <si>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</si>
  <si>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</si>
  <si>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</si>
  <si>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</si>
  <si>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</si>
  <si>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</si>
  <si>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</si>
  <si>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</si>
  <si>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</si>
  <si>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</si>
  <si>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</si>
  <si>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</si>
  <si>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</si>
  <si>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</si>
  <si>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</si>
  <si>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</si>
  <si>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</si>
  <si>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</si>
  <si>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</si>
  <si>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>Heřmánek Spofa her.20x1g nálev.sáčky LEROS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</si>
  <si>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</si>
  <si>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</si>
  <si>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</si>
  <si>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</si>
  <si>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</si>
  <si>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</si>
  <si>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</si>
  <si>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</si>
  <si>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</si>
  <si>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</si>
  <si>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</si>
  <si>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</si>
  <si>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</si>
  <si>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</si>
  <si>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</si>
  <si>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</si>
  <si>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</si>
  <si>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</si>
  <si>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</si>
  <si>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</si>
  <si>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</si>
  <si>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</si>
  <si>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</si>
  <si>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</si>
  <si>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</si>
  <si>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</si>
  <si>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</si>
  <si>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</si>
  <si>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</si>
  <si>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</si>
  <si>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</si>
  <si>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</si>
  <si>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</si>
  <si>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</si>
  <si>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</si>
  <si>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</si>
  <si>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</si>
  <si>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</si>
  <si>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</si>
  <si>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</si>
  <si>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</si>
  <si>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</si>
  <si>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</si>
  <si>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</si>
  <si>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</si>
  <si>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</si>
  <si>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</si>
  <si>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</si>
  <si>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</si>
  <si>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</si>
  <si>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</si>
  <si>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</si>
  <si>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</si>
  <si>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</si>
  <si>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</si>
  <si>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</si>
  <si>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</si>
  <si>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</si>
  <si>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</si>
  <si>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</si>
  <si>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</si>
  <si>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</si>
  <si>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</si>
  <si>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</si>
  <si>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</si>
  <si>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</si>
  <si>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</si>
  <si>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</si>
  <si>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</si>
  <si>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850552</t>
  </si>
  <si>
    <t>167852</t>
  </si>
  <si>
    <t>TWYNSTA 80 MG/5 MG</t>
  </si>
  <si>
    <t>905097</t>
  </si>
  <si>
    <t>23987</t>
  </si>
  <si>
    <t>DZ OCTENISEPT 250 ml</t>
  </si>
  <si>
    <t>DPH 15%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</si>
  <si>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</si>
  <si>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</si>
  <si>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</si>
  <si>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</si>
  <si>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</si>
  <si>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</si>
  <si>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</si>
  <si>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</si>
  <si>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</si>
  <si>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</si>
  <si>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</si>
  <si>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</si>
  <si>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</si>
  <si>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</si>
  <si>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</si>
  <si>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</si>
  <si>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</si>
  <si>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</si>
  <si>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</si>
  <si>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</si>
  <si>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</si>
  <si>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</si>
  <si>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</si>
  <si>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</si>
  <si>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</si>
  <si>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</si>
  <si>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</si>
  <si>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</si>
  <si>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</si>
  <si>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</si>
  <si>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</si>
  <si>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</si>
  <si>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</si>
  <si>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</si>
  <si>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</si>
  <si>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</si>
  <si>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</si>
  <si>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</si>
  <si>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</si>
  <si>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</si>
  <si>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</si>
  <si>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</si>
  <si>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</si>
  <si>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</si>
  <si>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</si>
  <si>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</si>
  <si>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</si>
  <si>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</si>
  <si>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</si>
  <si>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</si>
  <si>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</si>
  <si>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</si>
  <si>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</si>
  <si>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</si>
  <si>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</si>
  <si>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</si>
  <si>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</si>
  <si>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</si>
  <si>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</si>
  <si>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</si>
  <si>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</si>
  <si>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</si>
  <si>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</si>
  <si>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</si>
  <si>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</si>
  <si>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FAKTU</t>
  </si>
  <si>
    <t>UNG 1X20GM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</si>
  <si>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</si>
  <si>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</si>
  <si>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</si>
  <si>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</si>
  <si>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</si>
  <si>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</si>
  <si>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</si>
  <si>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</si>
  <si>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</si>
  <si>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</si>
  <si>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</si>
  <si>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</si>
  <si>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847635</t>
  </si>
  <si>
    <t>Biopron9    PREMIUM tob.120</t>
  </si>
  <si>
    <t>850072</t>
  </si>
  <si>
    <t>162502</t>
  </si>
  <si>
    <t>TRIAMCINOLON TEVA</t>
  </si>
  <si>
    <t>DRM EML 1X30GM</t>
  </si>
  <si>
    <t>900875</t>
  </si>
  <si>
    <t>KL POLYSAN, OL.HELIANTHI AA AD 500G</t>
  </si>
  <si>
    <t>102684</t>
  </si>
  <si>
    <t>2684</t>
  </si>
  <si>
    <t>GEL 1X20GM</t>
  </si>
  <si>
    <t>146125</t>
  </si>
  <si>
    <t>46125</t>
  </si>
  <si>
    <t>LIDOCAIN 10%</t>
  </si>
  <si>
    <t>SPR 1X38GM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</si>
  <si>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</si>
  <si>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</si>
  <si>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</si>
  <si>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</si>
  <si>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</si>
  <si>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</si>
  <si>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</si>
  <si>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</si>
  <si>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</si>
  <si>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</si>
  <si>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</si>
  <si>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</si>
  <si>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</si>
  <si>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</si>
  <si>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</si>
  <si>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</si>
  <si>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</si>
  <si>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</si>
  <si>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</si>
  <si>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</si>
  <si>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</si>
  <si>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</si>
  <si>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</si>
  <si>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</si>
  <si>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</si>
  <si>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</si>
  <si>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</si>
  <si>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</si>
  <si>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</si>
  <si>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</si>
  <si>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</si>
  <si>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803169</t>
  </si>
  <si>
    <t>KL BENZINUM 300g</t>
  </si>
  <si>
    <t>911927</t>
  </si>
  <si>
    <t>KL ETHANOL.C.BENZINO 200G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</si>
  <si>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</si>
  <si>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</si>
  <si>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</si>
  <si>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</si>
  <si>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</si>
  <si>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</si>
  <si>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</si>
  <si>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</si>
  <si>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</si>
  <si>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</si>
  <si>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</si>
  <si>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</si>
  <si>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</si>
  <si>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</si>
  <si>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</si>
  <si>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</si>
  <si>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</si>
  <si>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</si>
  <si>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</si>
  <si>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</si>
  <si>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</si>
  <si>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</si>
  <si>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</si>
  <si>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</si>
  <si>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</si>
  <si>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</si>
  <si>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</si>
  <si>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</si>
  <si>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</si>
  <si>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</si>
  <si>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</si>
  <si>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</si>
  <si>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</si>
  <si>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</si>
  <si>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</si>
  <si>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</si>
  <si>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</si>
  <si>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</si>
  <si>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</si>
  <si>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</si>
  <si>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</si>
  <si>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</si>
  <si>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</si>
  <si>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</si>
  <si>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</si>
  <si>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</si>
  <si>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</si>
  <si>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</si>
  <si>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</si>
  <si>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</si>
  <si>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</si>
  <si>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</si>
  <si>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</si>
  <si>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</si>
  <si>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</si>
  <si>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</si>
  <si>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</si>
  <si>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115518</t>
  </si>
  <si>
    <t>15518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</si>
  <si>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</si>
  <si>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</si>
  <si>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</si>
  <si>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</si>
  <si>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</si>
  <si>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</si>
  <si>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</si>
  <si>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</si>
  <si>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</si>
  <si>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</si>
  <si>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</si>
  <si>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</si>
  <si>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</si>
  <si>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</si>
  <si>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</si>
  <si>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</si>
  <si>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</si>
  <si>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</si>
  <si>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</si>
  <si>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</si>
  <si>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</si>
  <si>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</si>
  <si>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159768</t>
  </si>
  <si>
    <t>59768</t>
  </si>
  <si>
    <t>RELPAX 80MG</t>
  </si>
  <si>
    <t>TBL OBD 2X80MG (AC)</t>
  </si>
  <si>
    <t>169743</t>
  </si>
  <si>
    <t>69743</t>
  </si>
  <si>
    <t>INF 1X80ML</t>
  </si>
  <si>
    <t>184325</t>
  </si>
  <si>
    <t>84325</t>
  </si>
  <si>
    <t>VIDISIC</t>
  </si>
  <si>
    <t>GEL OPH 1X10GM</t>
  </si>
  <si>
    <t>198204</t>
  </si>
  <si>
    <t>98204</t>
  </si>
  <si>
    <t>ERYFLUID</t>
  </si>
  <si>
    <t>SOL 1X30ML</t>
  </si>
  <si>
    <t>394217</t>
  </si>
  <si>
    <t>KL POLYSAN, OL.HELIANTHI AA AD 300G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</si>
  <si>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</si>
  <si>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</si>
  <si>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</si>
  <si>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</si>
  <si>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</si>
  <si>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</si>
  <si>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</si>
  <si>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</si>
  <si>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</si>
  <si>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</si>
  <si>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</si>
  <si>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</si>
  <si>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900406</t>
  </si>
  <si>
    <t>KL SOL.NOVIKOV 10G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</si>
  <si>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</si>
  <si>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</si>
  <si>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</si>
  <si>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</si>
  <si>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</si>
  <si>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</si>
  <si>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</si>
  <si>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</si>
  <si>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</si>
  <si>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</si>
  <si>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</si>
  <si>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</si>
  <si>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</si>
  <si>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</si>
  <si>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116444</t>
  </si>
  <si>
    <t>16444</t>
  </si>
  <si>
    <t>TEGRETOL CR 200</t>
  </si>
  <si>
    <t>TBL RET 50X200MG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</si>
  <si>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</si>
  <si>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</si>
  <si>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</si>
  <si>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</si>
  <si>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</si>
  <si>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</si>
  <si>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</si>
  <si>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</si>
  <si>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</si>
  <si>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</si>
  <si>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</si>
  <si>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</si>
  <si>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</si>
  <si>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</si>
  <si>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</si>
  <si>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</si>
  <si>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</si>
  <si>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</si>
  <si>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</si>
  <si>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</si>
  <si>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</si>
  <si>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</si>
  <si>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</si>
  <si>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394072</t>
  </si>
  <si>
    <t>1000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</si>
  <si>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</si>
  <si>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</si>
  <si>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</si>
  <si>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</si>
  <si>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</si>
  <si>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</si>
  <si>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</si>
  <si>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</si>
  <si>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</si>
  <si>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</si>
  <si>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</si>
  <si>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</si>
  <si>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</si>
  <si>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</si>
  <si>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</si>
  <si>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</si>
  <si>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930589</t>
  </si>
  <si>
    <t>KL ETHANOLUM BENZ.DENAT. 900 ml / 720g/</t>
  </si>
  <si>
    <t>UN 1170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</si>
  <si>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</si>
  <si>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</si>
  <si>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</si>
  <si>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</si>
  <si>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</si>
  <si>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</si>
  <si>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</si>
  <si>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</si>
  <si>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</si>
  <si>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</si>
  <si>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</si>
  <si>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</si>
  <si>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</si>
  <si>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</si>
  <si>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</si>
  <si>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</si>
  <si>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</si>
  <si>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197249</t>
  </si>
  <si>
    <t>97249</t>
  </si>
  <si>
    <t>VALCYTE 450 MG</t>
  </si>
  <si>
    <t>POR TBL FLM60X450MG</t>
  </si>
  <si>
    <t>847477</t>
  </si>
  <si>
    <t>151436</t>
  </si>
  <si>
    <t>FERRLECIT</t>
  </si>
  <si>
    <t>INJ SOL 6X5ML/62.5MG</t>
  </si>
  <si>
    <t>847962</t>
  </si>
  <si>
    <t>AESCIN 30mg tbl.60 VULM</t>
  </si>
  <si>
    <t>911953</t>
  </si>
  <si>
    <t>KL CPS DEXAMETHASON 20MG 100CPS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</si>
  <si>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</si>
  <si>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</si>
  <si>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</si>
  <si>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</si>
  <si>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</si>
  <si>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</si>
  <si>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</si>
  <si>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118287</t>
  </si>
  <si>
    <t>18287</t>
  </si>
  <si>
    <t>VESICARE 10 MG</t>
  </si>
  <si>
    <t>POR TBL FLM 100X10MG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</si>
  <si>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</si>
  <si>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</si>
  <si>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</si>
  <si>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</si>
  <si>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</si>
  <si>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</si>
  <si>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</si>
  <si>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</si>
  <si>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921566</t>
  </si>
  <si>
    <t>KL VASELINUM ALBUM STERILNI, 200G</t>
  </si>
  <si>
    <t>116309</t>
  </si>
  <si>
    <t>16309</t>
  </si>
  <si>
    <t>SANDIMMUN NEORAL 100 MG/ML</t>
  </si>
  <si>
    <t>SOL 1X50ML/5GM</t>
  </si>
  <si>
    <t>500355</t>
  </si>
  <si>
    <t>DZ BRAUNOL 250 ML</t>
  </si>
  <si>
    <t>121698</t>
  </si>
  <si>
    <t>21698</t>
  </si>
  <si>
    <t>DEXAMETHASONE WZF POLFA</t>
  </si>
  <si>
    <t>OPHGTTSUS1X5ML0.1%</t>
  </si>
  <si>
    <t>109310</t>
  </si>
  <si>
    <t>9310</t>
  </si>
  <si>
    <t>LOCOID 0.1%</t>
  </si>
  <si>
    <t>UNG 1X30GM 0.1%</t>
  </si>
  <si>
    <t>176715</t>
  </si>
  <si>
    <t>76715</t>
  </si>
  <si>
    <t>TENORETIC</t>
  </si>
  <si>
    <t>TBL OBD 28</t>
  </si>
  <si>
    <t>396473</t>
  </si>
  <si>
    <t>99130</t>
  </si>
  <si>
    <t>ARDEAOSMOSOL MA 20 (Mannitol)</t>
  </si>
  <si>
    <t>INF 1X100 ML</t>
  </si>
  <si>
    <t>187906</t>
  </si>
  <si>
    <t>87906</t>
  </si>
  <si>
    <t>KORYLAN</t>
  </si>
  <si>
    <t>TBL 10</t>
  </si>
  <si>
    <t>921517</t>
  </si>
  <si>
    <t>KL CPS DEXAMETHASON 1MG 50 cps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</si>
  <si>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</si>
  <si>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</si>
  <si>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</si>
  <si>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</si>
  <si>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</si>
  <si>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</si>
  <si>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</si>
  <si>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840135</t>
  </si>
  <si>
    <t>Ovocný čaj  20x2g nál.s.</t>
  </si>
  <si>
    <t>845371</t>
  </si>
  <si>
    <t>125167</t>
  </si>
  <si>
    <t>DOLGIT GEL</t>
  </si>
  <si>
    <t>DRM GEL 1X150GM</t>
  </si>
  <si>
    <t>116051</t>
  </si>
  <si>
    <t>16051</t>
  </si>
  <si>
    <t>SIRDALUD 2 MG</t>
  </si>
  <si>
    <t>POR TBL NOB 30X2MG</t>
  </si>
  <si>
    <t>848928</t>
  </si>
  <si>
    <t>119923</t>
  </si>
  <si>
    <t>LIVOSTIN</t>
  </si>
  <si>
    <t>OPH GTT SUS 4ML/2MG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</si>
  <si>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</si>
  <si>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</si>
  <si>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</si>
  <si>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</si>
  <si>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</si>
  <si>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</si>
  <si>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</si>
  <si>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</si>
  <si>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</si>
  <si>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</si>
  <si>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</si>
  <si>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</si>
  <si>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</si>
  <si>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</si>
  <si>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</si>
  <si>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</si>
  <si>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</si>
  <si>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</si>
  <si>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</si>
  <si>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</si>
  <si>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</si>
  <si>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</si>
  <si>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</si>
  <si>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</si>
  <si>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</si>
  <si>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</si>
  <si>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</si>
  <si>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</si>
  <si>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</si>
  <si>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</si>
  <si>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</si>
  <si>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</si>
  <si>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</si>
  <si>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</si>
  <si>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</si>
  <si>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</si>
  <si>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</si>
  <si>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</si>
  <si>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</si>
  <si>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</si>
  <si>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</si>
  <si>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</si>
  <si>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</si>
  <si>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</si>
  <si>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</si>
  <si>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</si>
  <si>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</si>
  <si>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</si>
  <si>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</si>
  <si>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840144</t>
  </si>
  <si>
    <t>1</t>
  </si>
  <si>
    <t>ELDISINE</t>
  </si>
  <si>
    <t>INJ SIC 1X5MG</t>
  </si>
  <si>
    <t>849757</t>
  </si>
  <si>
    <t>163175</t>
  </si>
  <si>
    <t>METHOTREXATE HOSPIRA 25 MG/ML INJEKČNÍ ROZTOK</t>
  </si>
  <si>
    <t>INJ SOL 1X2ML/50MG</t>
  </si>
  <si>
    <t>114723</t>
  </si>
  <si>
    <t>14723</t>
  </si>
  <si>
    <t>DITUSTAT</t>
  </si>
  <si>
    <t>848411</t>
  </si>
  <si>
    <t>84795</t>
  </si>
  <si>
    <t>ZOLPIDEM-RATHIOPHARM tbl. 100x10mg</t>
  </si>
  <si>
    <t>159750</t>
  </si>
  <si>
    <t>59750</t>
  </si>
  <si>
    <t>MÁTOVÝ ČAJ</t>
  </si>
  <si>
    <t>SPC 20X2.0GM(SCCKY)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</si>
  <si>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</si>
  <si>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</si>
  <si>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</si>
  <si>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</si>
  <si>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</si>
  <si>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</si>
  <si>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</si>
  <si>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850403</t>
  </si>
  <si>
    <t>163305</t>
  </si>
  <si>
    <t>TIMOLOL-POS 0,5%</t>
  </si>
  <si>
    <t>OPH GTT SOL 3X5ML</t>
  </si>
  <si>
    <t>115641</t>
  </si>
  <si>
    <t>15641</t>
  </si>
  <si>
    <t>SANDIMMUN NEORAL 50MG</t>
  </si>
  <si>
    <t>CPS 50X50MG</t>
  </si>
  <si>
    <t>153666</t>
  </si>
  <si>
    <t>53666</t>
  </si>
  <si>
    <t>BICNU(STERILE CARMUSTINE/BCNU/)</t>
  </si>
  <si>
    <t>INJ SIC 1X100MG+SOL</t>
  </si>
  <si>
    <t>196874</t>
  </si>
  <si>
    <t>96874</t>
  </si>
  <si>
    <t>INF 1X1000ML-PE</t>
  </si>
  <si>
    <t>121971</t>
  </si>
  <si>
    <t>21971</t>
  </si>
  <si>
    <t>ALLERGODIL</t>
  </si>
  <si>
    <t>NAS SPR SOL 1X10ML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</si>
  <si>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</si>
  <si>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</si>
  <si>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</si>
  <si>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</si>
  <si>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</si>
  <si>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</si>
  <si>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</si>
  <si>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</si>
  <si>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</si>
  <si>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</si>
  <si>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</si>
  <si>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</si>
  <si>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</si>
  <si>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</si>
  <si>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</si>
  <si>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987473</t>
  </si>
  <si>
    <t>146894</t>
  </si>
  <si>
    <t>ZOLPIDEM MYLAN</t>
  </si>
  <si>
    <t>785912</t>
  </si>
  <si>
    <t>Dr.Muller Panthenol pěna 150ml</t>
  </si>
  <si>
    <t>1933</t>
  </si>
  <si>
    <t>FLUDARABINE-TEVA 25 MG/ML</t>
  </si>
  <si>
    <t>INJ CNC SOL 50MG/2ML</t>
  </si>
  <si>
    <t>111286</t>
  </si>
  <si>
    <t>11286</t>
  </si>
  <si>
    <t>PERITOL</t>
  </si>
  <si>
    <t>156638</t>
  </si>
  <si>
    <t>56638</t>
  </si>
  <si>
    <t>BONEFOS 800MG</t>
  </si>
  <si>
    <t>TBL OBD 60X800MG</t>
  </si>
  <si>
    <t>157666</t>
  </si>
  <si>
    <t>57666</t>
  </si>
  <si>
    <t>KOPŘIVOVÝ ČAJ</t>
  </si>
  <si>
    <t>SPC 20X1.5GM(SACKY)</t>
  </si>
  <si>
    <t>162698</t>
  </si>
  <si>
    <t>FOSCAVIR 24MG/ML I.V.</t>
  </si>
  <si>
    <t>INF 1X250ML 24MG/ML</t>
  </si>
  <si>
    <t>179308</t>
  </si>
  <si>
    <t>LEVACT 2,5 MG/ML</t>
  </si>
  <si>
    <t>INF PLV CSL 20X25MG</t>
  </si>
  <si>
    <t>185322</t>
  </si>
  <si>
    <t>85322</t>
  </si>
  <si>
    <t>ALDACTONE-AMPULE</t>
  </si>
  <si>
    <t>INJ 10X10ML/200MG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</si>
  <si>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</si>
  <si>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</si>
  <si>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</si>
  <si>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</si>
  <si>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</si>
  <si>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</si>
  <si>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Levact 2,5mg/ml</t>
  </si>
  <si>
    <t>INF PLV CSL 5x100mg</t>
  </si>
  <si>
    <t>396193</t>
  </si>
  <si>
    <t>MITOXANTRON TEVA 20mg</t>
  </si>
  <si>
    <t>INJ SOL 20MG/10ML</t>
  </si>
  <si>
    <t>500936</t>
  </si>
  <si>
    <t>185321</t>
  </si>
  <si>
    <t>CAMPATH 30MG/1ML</t>
  </si>
  <si>
    <t>INF CNC SOL 3X1ML</t>
  </si>
  <si>
    <t>843904</t>
  </si>
  <si>
    <t>Apotheke Lipový čaj n.s.20x1,5g</t>
  </si>
  <si>
    <t>844086</t>
  </si>
  <si>
    <t>Natulan cps.50x50mg</t>
  </si>
  <si>
    <t>900628</t>
  </si>
  <si>
    <t>IR  ACD/A 500 ML</t>
  </si>
  <si>
    <t>IR</t>
  </si>
  <si>
    <t>128139</t>
  </si>
  <si>
    <t>28139</t>
  </si>
  <si>
    <t>LITAK</t>
  </si>
  <si>
    <t>INJ SOL 1X5ML</t>
  </si>
  <si>
    <t>395351</t>
  </si>
  <si>
    <t>Milford čaj Borůvka+vanilka 20 n.s.</t>
  </si>
  <si>
    <t>500319</t>
  </si>
  <si>
    <t>Megafyt Jitrocelový čaj 20x1,5g</t>
  </si>
  <si>
    <t>845927</t>
  </si>
  <si>
    <t>Apotheke Borůvka a brusinka čaj n.s.</t>
  </si>
  <si>
    <t>845928</t>
  </si>
  <si>
    <t>Apotheke Brusinka a malina caj n.s.</t>
  </si>
  <si>
    <t>500880</t>
  </si>
  <si>
    <t>KL MS ETHANOL. C. BENZIN. 500 ml KULICH</t>
  </si>
  <si>
    <t>199011</t>
  </si>
  <si>
    <t>LIST SENNY</t>
  </si>
  <si>
    <t>POR SPC 20X1GM(SÁČKY)</t>
  </si>
  <si>
    <t>58159</t>
  </si>
  <si>
    <t>SANORIN 1 PM</t>
  </si>
  <si>
    <t>394588</t>
  </si>
  <si>
    <t>Megafyt senna list čaj 20x1,5g</t>
  </si>
  <si>
    <t>146216</t>
  </si>
  <si>
    <t>46216</t>
  </si>
  <si>
    <t>ASPIRIN</t>
  </si>
  <si>
    <t>TBL 20X500MG</t>
  </si>
  <si>
    <t>500498</t>
  </si>
  <si>
    <t>Milford Čaj meruňka</t>
  </si>
  <si>
    <t>n.s.20x2.5g</t>
  </si>
  <si>
    <t>394374</t>
  </si>
  <si>
    <t>Skinsept Mucosa dezinf.úst hltanu a pokožky</t>
  </si>
  <si>
    <t>500ml</t>
  </si>
  <si>
    <t>988088</t>
  </si>
  <si>
    <t>Walmark Laktobacily FORTE s fruktooligosach.60+60</t>
  </si>
  <si>
    <t>176954</t>
  </si>
  <si>
    <t>178954</t>
  </si>
  <si>
    <t>INJ+INF SOL 1X5ML/500MG</t>
  </si>
  <si>
    <t>178956</t>
  </si>
  <si>
    <t>INJ+INF SOL 1X20ML/2GM</t>
  </si>
  <si>
    <t>159749</t>
  </si>
  <si>
    <t>59749</t>
  </si>
  <si>
    <t>MEDUŇKOVÝ ČAJ</t>
  </si>
  <si>
    <t>SPC 20X1.5GM(SCCKY)</t>
  </si>
  <si>
    <t>844468</t>
  </si>
  <si>
    <t>100170</t>
  </si>
  <si>
    <t>JENAMAZOL 2%</t>
  </si>
  <si>
    <t>VAG CRM 20GM+APLIK</t>
  </si>
  <si>
    <t>200863</t>
  </si>
  <si>
    <t>OPH GTT SOL 1X10ML PLAST</t>
  </si>
  <si>
    <t>989039</t>
  </si>
  <si>
    <t>Menalind Profess.čist.pěna 400ml+čist.těl.ml.500ml</t>
  </si>
  <si>
    <t>163345</t>
  </si>
  <si>
    <t>VASOPOS N</t>
  </si>
  <si>
    <t>843534</t>
  </si>
  <si>
    <t>Apotheke Malina+jahoda s echinaceou čaj 20x2g n.s.</t>
  </si>
  <si>
    <t>395712</t>
  </si>
  <si>
    <t>HBF Calcium panthotenát mast 30g</t>
  </si>
  <si>
    <t>841318</t>
  </si>
  <si>
    <t>HBF Calcium panthotenát mast 100ml</t>
  </si>
  <si>
    <t>P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</si>
  <si>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</si>
  <si>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</si>
  <si>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</si>
  <si>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</si>
  <si>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</si>
  <si>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</si>
  <si>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</si>
  <si>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</si>
  <si>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</si>
  <si>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</si>
  <si>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</si>
  <si>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</si>
  <si>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</si>
  <si>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</si>
  <si>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</si>
  <si>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</si>
  <si>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</si>
  <si>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</si>
  <si>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</si>
  <si>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</si>
  <si>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</si>
  <si>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</si>
  <si>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</si>
  <si>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</si>
  <si>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</si>
  <si>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</si>
  <si>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</si>
  <si>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</si>
  <si>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</si>
  <si>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</si>
  <si>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</si>
  <si>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</si>
  <si>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</si>
  <si>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</si>
  <si>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</si>
  <si>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</si>
  <si>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</si>
  <si>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</si>
  <si>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</si>
  <si>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</si>
  <si>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</si>
  <si>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</si>
  <si>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</si>
  <si>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</si>
  <si>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</si>
  <si>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</si>
  <si>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</si>
  <si>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</si>
  <si>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</si>
  <si>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</si>
  <si>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</si>
  <si>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</si>
  <si>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</si>
  <si>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</si>
  <si>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</si>
  <si>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</si>
  <si>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</si>
  <si>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</si>
  <si>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</si>
  <si>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</si>
  <si>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</si>
  <si>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149123</t>
  </si>
  <si>
    <t>49123</t>
  </si>
  <si>
    <t>CONTROLOC 40 MG</t>
  </si>
  <si>
    <t>POR TBL ENT 28X40MG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</si>
  <si>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</si>
  <si>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</si>
  <si>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</si>
  <si>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</si>
  <si>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</si>
  <si>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</si>
  <si>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</si>
  <si>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</si>
  <si>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</si>
  <si>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</si>
  <si>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</si>
  <si>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</si>
  <si>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</si>
  <si>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</si>
  <si>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</si>
  <si>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</si>
  <si>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</si>
  <si>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</si>
  <si>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</si>
  <si>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</si>
  <si>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</si>
  <si>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</si>
  <si>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</si>
  <si>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</si>
  <si>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</si>
  <si>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</si>
  <si>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</si>
  <si>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</si>
  <si>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</si>
  <si>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</si>
  <si>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</si>
  <si>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</si>
  <si>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</si>
  <si>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</si>
  <si>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</si>
  <si>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</si>
  <si>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</si>
  <si>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</si>
  <si>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</si>
  <si>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</si>
  <si>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</si>
  <si>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</si>
  <si>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</si>
  <si>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</si>
  <si>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</si>
  <si>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</si>
  <si>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</si>
  <si>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</si>
  <si>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</si>
  <si>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</si>
  <si>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</si>
  <si>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</si>
  <si>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</si>
  <si>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</si>
  <si>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</si>
  <si>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</si>
  <si>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</si>
  <si>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</si>
  <si>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</si>
  <si>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199600</t>
  </si>
  <si>
    <t>99600</t>
  </si>
  <si>
    <t>POR TBL FLM 90X10MG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</si>
  <si>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</si>
  <si>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</si>
  <si>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</si>
  <si>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</si>
  <si>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</si>
  <si>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</si>
  <si>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</si>
  <si>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</si>
  <si>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</si>
  <si>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</si>
  <si>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110820</t>
  </si>
  <si>
    <t>10820</t>
  </si>
  <si>
    <t>ZOFRAN</t>
  </si>
  <si>
    <t>INJ SOL 5X4ML/8MG</t>
  </si>
  <si>
    <t>117431</t>
  </si>
  <si>
    <t>17431</t>
  </si>
  <si>
    <t>POR TBL FLM30X20MG</t>
  </si>
  <si>
    <t>845370</t>
  </si>
  <si>
    <t>105845</t>
  </si>
  <si>
    <t>POR TBL DIS 90X15MG</t>
  </si>
  <si>
    <t>11389</t>
  </si>
  <si>
    <t>ETOPOSIDE-TEVA</t>
  </si>
  <si>
    <t>INF CNC SOL 1X5ML/100MG</t>
  </si>
  <si>
    <t>111390</t>
  </si>
  <si>
    <t>11390</t>
  </si>
  <si>
    <t>INF CNC1X10ML/200MG</t>
  </si>
  <si>
    <t>163183</t>
  </si>
  <si>
    <t>PLATIDIAM 10</t>
  </si>
  <si>
    <t>INF CNC SOL 10X20ML</t>
  </si>
  <si>
    <t>849065</t>
  </si>
  <si>
    <t>107595</t>
  </si>
  <si>
    <t>PENESTER</t>
  </si>
  <si>
    <t>POR TBL FLM 90X5MG BLIP</t>
  </si>
  <si>
    <t>163307</t>
  </si>
  <si>
    <t>CALCIUM FOLINATE HOSPIRA 10 MG/ML</t>
  </si>
  <si>
    <t>INJ SOL 1X10ML/100MG</t>
  </si>
  <si>
    <t>104062</t>
  </si>
  <si>
    <t>4062</t>
  </si>
  <si>
    <t>INJ 10X2ML/10MG</t>
  </si>
  <si>
    <t>175080</t>
  </si>
  <si>
    <t>DRETACEN 250 MG</t>
  </si>
  <si>
    <t>POR TBL FLM 50X250MG</t>
  </si>
  <si>
    <t>163185</t>
  </si>
  <si>
    <t>PLATIDIAM 25</t>
  </si>
  <si>
    <t>INF CNC SOL 5X50ML</t>
  </si>
  <si>
    <t>163187</t>
  </si>
  <si>
    <t>PLATIDIAM 50</t>
  </si>
  <si>
    <t>INF CNC SOL 1X100ML</t>
  </si>
  <si>
    <t>199589</t>
  </si>
  <si>
    <t>99589</t>
  </si>
  <si>
    <t>ZOFRAN 8 MG</t>
  </si>
  <si>
    <t>TBL OBD 10X8MG</t>
  </si>
  <si>
    <t>147467</t>
  </si>
  <si>
    <t>47467</t>
  </si>
  <si>
    <t>VALTREX 500 MG</t>
  </si>
  <si>
    <t>TBL OBD 42X500MG</t>
  </si>
  <si>
    <t>183100</t>
  </si>
  <si>
    <t>83100</t>
  </si>
  <si>
    <t>XANAX SR</t>
  </si>
  <si>
    <t>TBL RET 30X1MG</t>
  </si>
  <si>
    <t>162207</t>
  </si>
  <si>
    <t>DACARBAZIN TEVA 200 MG</t>
  </si>
  <si>
    <t>INJ PLV SOL 10X200MG</t>
  </si>
  <si>
    <t>163310</t>
  </si>
  <si>
    <t>INJ SOL 1X30ML/300MG</t>
  </si>
  <si>
    <t>849972</t>
  </si>
  <si>
    <t>107758</t>
  </si>
  <si>
    <t>ROSEMIG 20 MG</t>
  </si>
  <si>
    <t>NAS SPR SOL 2X0.1ML</t>
  </si>
  <si>
    <t>114784</t>
  </si>
  <si>
    <t>14784</t>
  </si>
  <si>
    <t>POR TBL FLM 2X50MG</t>
  </si>
  <si>
    <t>158893</t>
  </si>
  <si>
    <t>58893</t>
  </si>
  <si>
    <t>XALATAN</t>
  </si>
  <si>
    <t>GTT OPH 1X2.5ML</t>
  </si>
  <si>
    <t>191922</t>
  </si>
  <si>
    <t>SIOFOR 1000</t>
  </si>
  <si>
    <t>POR TBL FLM 60X1000MG</t>
  </si>
  <si>
    <t>50113006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</si>
  <si>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</si>
  <si>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</si>
  <si>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</si>
  <si>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</si>
  <si>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</si>
  <si>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</si>
  <si>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</si>
  <si>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</si>
  <si>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</si>
  <si>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</si>
  <si>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</si>
  <si>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</si>
  <si>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142603</t>
  </si>
  <si>
    <t>42603</t>
  </si>
  <si>
    <t>OLICLINOMEL N6-900E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</si>
  <si>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</si>
  <si>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</si>
  <si>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</si>
  <si>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</si>
  <si>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</si>
  <si>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</si>
  <si>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</si>
  <si>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</si>
  <si>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</si>
  <si>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</si>
  <si>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</si>
  <si>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</si>
  <si>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</si>
  <si>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</si>
  <si>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</si>
  <si>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</si>
  <si>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</si>
  <si>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</si>
  <si>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</si>
  <si>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</si>
  <si>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</si>
  <si>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</si>
  <si>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</si>
  <si>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</si>
  <si>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</si>
  <si>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</si>
  <si>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</si>
  <si>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</si>
  <si>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</si>
  <si>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</si>
  <si>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</si>
  <si>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</si>
  <si>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</si>
  <si>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</si>
  <si>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</si>
  <si>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</si>
  <si>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</si>
  <si>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</si>
  <si>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</si>
  <si>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</si>
  <si>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</si>
  <si>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</si>
  <si>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</si>
  <si>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</si>
  <si>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</si>
  <si>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</si>
  <si>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</si>
  <si>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</si>
  <si>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</si>
  <si>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</si>
  <si>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</si>
  <si>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</si>
  <si>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</si>
  <si>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</si>
  <si>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</si>
  <si>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</si>
  <si>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</si>
  <si>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</si>
  <si>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</si>
  <si>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</si>
  <si>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</si>
  <si>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</si>
  <si>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</si>
  <si>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</si>
  <si>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</si>
  <si>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</si>
  <si>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</si>
  <si>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</si>
  <si>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</si>
  <si>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</si>
  <si>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</si>
  <si>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</si>
  <si>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</si>
  <si>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</si>
  <si>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</si>
  <si>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</si>
  <si>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</si>
  <si>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</si>
  <si>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</si>
  <si>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</si>
  <si>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</si>
  <si>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</si>
  <si>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</si>
  <si>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</si>
  <si>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</si>
  <si>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</si>
  <si>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</si>
  <si>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</si>
  <si>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</si>
  <si>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</si>
  <si>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</si>
  <si>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</si>
  <si>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</si>
  <si>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</si>
  <si>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</si>
  <si>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</si>
  <si>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</si>
  <si>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</si>
  <si>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</si>
  <si>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</si>
  <si>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</si>
  <si>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</si>
  <si>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</si>
  <si>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</si>
  <si>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</si>
  <si>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</si>
  <si>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</si>
  <si>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</si>
  <si>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</si>
  <si>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</si>
  <si>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Amikacin B.Braun 10mg/ml EP 100ml</t>
  </si>
  <si>
    <t>10X100ml</t>
  </si>
  <si>
    <t>175023</t>
  </si>
  <si>
    <t>75023</t>
  </si>
  <si>
    <t>COTRIMOXAZOL AL FORTE</t>
  </si>
  <si>
    <t>TBL 20X960MG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</si>
  <si>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</si>
  <si>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</si>
  <si>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</si>
  <si>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</si>
  <si>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</si>
  <si>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</si>
  <si>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</si>
  <si>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</si>
  <si>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</si>
  <si>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</si>
  <si>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</si>
  <si>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</si>
  <si>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</si>
  <si>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</si>
  <si>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</si>
  <si>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</si>
  <si>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</si>
  <si>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</si>
  <si>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</si>
  <si>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</si>
  <si>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</si>
  <si>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</si>
  <si>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849180</t>
  </si>
  <si>
    <t>155941</t>
  </si>
  <si>
    <t>HERPESIN</t>
  </si>
  <si>
    <t>CRM 1X5GM 5%</t>
  </si>
  <si>
    <t>187199</t>
  </si>
  <si>
    <t>87199</t>
  </si>
  <si>
    <t>MAXIPIME 1GM</t>
  </si>
  <si>
    <t>INJ SIC 1X1GM</t>
  </si>
  <si>
    <t>500696</t>
  </si>
  <si>
    <t>Amikacin B.Braun 5mg/ml EP 100ml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</si>
  <si>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</si>
  <si>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</si>
  <si>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</si>
  <si>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</si>
  <si>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</si>
  <si>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</si>
  <si>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</si>
  <si>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</si>
  <si>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</si>
  <si>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</si>
  <si>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</si>
  <si>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</si>
  <si>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</si>
  <si>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</si>
  <si>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</si>
  <si>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</si>
  <si>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</si>
  <si>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</si>
  <si>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</si>
  <si>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</si>
  <si>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</si>
  <si>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</si>
  <si>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</si>
  <si>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</si>
  <si>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</si>
  <si>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</si>
  <si>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</si>
  <si>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</si>
  <si>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</si>
  <si>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</si>
  <si>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</si>
  <si>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</si>
  <si>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</si>
  <si>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</si>
  <si>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</si>
  <si>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</si>
  <si>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</si>
  <si>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</si>
  <si>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</si>
  <si>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</si>
  <si>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</si>
  <si>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</si>
  <si>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</si>
  <si>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</si>
  <si>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</si>
  <si>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</si>
  <si>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</si>
  <si>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</si>
  <si>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</si>
  <si>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</si>
  <si>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</si>
  <si>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</si>
  <si>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</si>
  <si>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</si>
  <si>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</si>
  <si>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</si>
  <si>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</si>
  <si>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</si>
  <si>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</si>
  <si>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</si>
  <si>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</si>
  <si>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</si>
  <si>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</si>
  <si>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</si>
  <si>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</si>
  <si>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</si>
  <si>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</si>
  <si>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</si>
  <si>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</si>
  <si>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</si>
  <si>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</si>
  <si>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</si>
  <si>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</si>
  <si>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</si>
  <si>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</si>
  <si>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</si>
  <si>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</si>
  <si>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</si>
  <si>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</si>
  <si>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</si>
  <si>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</si>
  <si>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</si>
  <si>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</si>
  <si>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</si>
  <si>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</si>
  <si>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</si>
  <si>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</si>
  <si>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</si>
  <si>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</si>
  <si>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</si>
  <si>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</si>
  <si>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</si>
  <si>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</si>
  <si>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</si>
  <si>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</si>
  <si>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</si>
  <si>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</si>
  <si>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</si>
  <si>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50113008</t>
  </si>
  <si>
    <t>6480</t>
  </si>
  <si>
    <t>Ocplex 20ml 500 I.U. Phoenix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</si>
  <si>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</si>
  <si>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</si>
  <si>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</si>
  <si>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</si>
  <si>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</si>
  <si>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</si>
  <si>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</si>
  <si>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</si>
  <si>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</si>
  <si>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</si>
  <si>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0129056</t>
  </si>
  <si>
    <t>ATENATIV 500 I.U. Phoenix</t>
  </si>
  <si>
    <t>0129057</t>
  </si>
  <si>
    <t>ATENATIV</t>
  </si>
  <si>
    <t>INF PSO LQF 1X1000UT</t>
  </si>
  <si>
    <t>0147814</t>
  </si>
  <si>
    <t>OCTAGAM 10 %</t>
  </si>
  <si>
    <t>INF SOL 1X100ML/10GM</t>
  </si>
  <si>
    <t>0147813</t>
  </si>
  <si>
    <t>INF SOL 1X50ML/5GM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</si>
  <si>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</si>
  <si>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</si>
  <si>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</si>
  <si>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</si>
  <si>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</si>
  <si>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</si>
  <si>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</si>
  <si>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149599</t>
  </si>
  <si>
    <t>ARANESP 500 MCG</t>
  </si>
  <si>
    <t>SDR+IVN INJ SOL 1X1ML II</t>
  </si>
  <si>
    <t>100498</t>
  </si>
  <si>
    <t>498</t>
  </si>
  <si>
    <t>102479</t>
  </si>
  <si>
    <t>2479</t>
  </si>
  <si>
    <t>DITHIADEN</t>
  </si>
  <si>
    <t>TBL 20X2MG</t>
  </si>
  <si>
    <t>164881</t>
  </si>
  <si>
    <t>64881</t>
  </si>
  <si>
    <t>BEROTEC N 100 MCG</t>
  </si>
  <si>
    <t>INH SOL PSS200 DAV</t>
  </si>
  <si>
    <t>900240</t>
  </si>
  <si>
    <t>DZ TRIXO LIND 500ML</t>
  </si>
  <si>
    <t>920170</t>
  </si>
  <si>
    <t>DZ TRIXO 500 ML</t>
  </si>
  <si>
    <t>930035</t>
  </si>
  <si>
    <t>KL GLUCOSUM 75g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</si>
  <si>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</si>
  <si>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</si>
  <si>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</si>
  <si>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</si>
  <si>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</si>
  <si>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</si>
  <si>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</si>
  <si>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</si>
  <si>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</si>
  <si>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156926</t>
  </si>
  <si>
    <t>56926</t>
  </si>
  <si>
    <t>INJ SOL 20X10ML-PLA</t>
  </si>
  <si>
    <t>155379</t>
  </si>
  <si>
    <t>FERINJECT</t>
  </si>
  <si>
    <t>INJ SOL 1X10ML</t>
  </si>
  <si>
    <t>501136</t>
  </si>
  <si>
    <t>Endoxan tbl.</t>
  </si>
  <si>
    <t>100x50mg</t>
  </si>
  <si>
    <t>102439</t>
  </si>
  <si>
    <t>2439</t>
  </si>
  <si>
    <t>MARCAINE 0.5%</t>
  </si>
  <si>
    <t>INJ SOL5X20ML/100MG</t>
  </si>
  <si>
    <t>116470</t>
  </si>
  <si>
    <t>16470</t>
  </si>
  <si>
    <t>DESFERAL</t>
  </si>
  <si>
    <t>INJ PLV SOL10X500MG</t>
  </si>
  <si>
    <t>160414</t>
  </si>
  <si>
    <t>160676</t>
  </si>
  <si>
    <t>Gemcitabin Ebewe 40mg/ml</t>
  </si>
  <si>
    <t>1x5ml/200mg</t>
  </si>
  <si>
    <t>180081</t>
  </si>
  <si>
    <t>SYMBICORT TURBUHALER 400 MIKROGRAMŮ/12 MIKROGRAMŮ/</t>
  </si>
  <si>
    <t>INH PLV 1X60DÁV</t>
  </si>
  <si>
    <t>394970</t>
  </si>
  <si>
    <t>172174</t>
  </si>
  <si>
    <t>1x25ml/1000mg</t>
  </si>
  <si>
    <t>172159</t>
  </si>
  <si>
    <t>172173</t>
  </si>
  <si>
    <t>1x50ml/2000mg</t>
  </si>
  <si>
    <t>921348</t>
  </si>
  <si>
    <t>KL CPS DEXAMETHASON 8MG 50CPS</t>
  </si>
  <si>
    <t>128197</t>
  </si>
  <si>
    <t>28197</t>
  </si>
  <si>
    <t>NEULASTA</t>
  </si>
  <si>
    <t>INJ SOL 1X0.6ML</t>
  </si>
  <si>
    <t>988538</t>
  </si>
  <si>
    <t>193650</t>
  </si>
  <si>
    <t>ADCETRIS 50 MG</t>
  </si>
  <si>
    <t>INF PLV CSL 1X50MG/LAH</t>
  </si>
  <si>
    <t>396810</t>
  </si>
  <si>
    <t>ENDOXAN  50 x 50 mg tbl.</t>
  </si>
  <si>
    <t>50 x 50 mg  tbl.</t>
  </si>
  <si>
    <t>397174</t>
  </si>
  <si>
    <t>306585</t>
  </si>
  <si>
    <t>IR  PosiFlush  1x 10 ml  Fresenius Kabi</t>
  </si>
  <si>
    <t>10 ml F1/1 v předplněné stříkačce</t>
  </si>
  <si>
    <t>191280</t>
  </si>
  <si>
    <t>91280</t>
  </si>
  <si>
    <t>RANITAL</t>
  </si>
  <si>
    <t>TBL 30X150MG</t>
  </si>
  <si>
    <t>28070</t>
  </si>
  <si>
    <t>NEORECORMON 30 000 IU</t>
  </si>
  <si>
    <t>INJ SOL 4X0.6ML</t>
  </si>
  <si>
    <t>50113016</t>
  </si>
  <si>
    <t>127803</t>
  </si>
  <si>
    <t>27803</t>
  </si>
  <si>
    <t>EXJADE 500 MG</t>
  </si>
  <si>
    <t>POR TBL SUS 28X500MG</t>
  </si>
  <si>
    <t>129240</t>
  </si>
  <si>
    <t>29240</t>
  </si>
  <si>
    <t>TORISEL 25 MG/ML</t>
  </si>
  <si>
    <t>INF CSL LQF 1X1.2ML+1X1.8ML</t>
  </si>
  <si>
    <t>0127718</t>
  </si>
  <si>
    <t>IMMUNINE 1200 I.U. BAXTER</t>
  </si>
  <si>
    <t>89029</t>
  </si>
  <si>
    <t>Immunate Stim Plus 1000 I.U.(fVIII)Baxter</t>
  </si>
  <si>
    <t>396917</t>
  </si>
  <si>
    <t>Zavedos inj.sic. ID</t>
  </si>
  <si>
    <t>1x5mg</t>
  </si>
  <si>
    <t>100308</t>
  </si>
  <si>
    <t>HIRUDOID</t>
  </si>
  <si>
    <t>DRM CRM 1X40GM</t>
  </si>
  <si>
    <t>100610</t>
  </si>
  <si>
    <t>610</t>
  </si>
  <si>
    <t>SYNTOPHYLLIN</t>
  </si>
  <si>
    <t>INJ 5X10ML/240MG</t>
  </si>
  <si>
    <t>109847</t>
  </si>
  <si>
    <t>9847</t>
  </si>
  <si>
    <t>SUP 6X6.5MG</t>
  </si>
  <si>
    <t>110502</t>
  </si>
  <si>
    <t>10502</t>
  </si>
  <si>
    <t>ENTEROL</t>
  </si>
  <si>
    <t>POR CPS DUR10X250MG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</si>
  <si>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</si>
  <si>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</si>
  <si>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</si>
  <si>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</si>
  <si>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</si>
  <si>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</si>
  <si>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</si>
  <si>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</si>
  <si>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</si>
  <si>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</si>
  <si>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</si>
  <si>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</si>
  <si>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119378</t>
  </si>
  <si>
    <t>19378</t>
  </si>
  <si>
    <t>RCT SUP 20</t>
  </si>
  <si>
    <t>132992</t>
  </si>
  <si>
    <t>32992</t>
  </si>
  <si>
    <t>ATROVENT N</t>
  </si>
  <si>
    <t>INH SOL PSS200X20RG</t>
  </si>
  <si>
    <t>147845</t>
  </si>
  <si>
    <t>47845</t>
  </si>
  <si>
    <t>IBUSTRIN</t>
  </si>
  <si>
    <t>POR TBLNOB30X200MG</t>
  </si>
  <si>
    <t>148888</t>
  </si>
  <si>
    <t>48888</t>
  </si>
  <si>
    <t>ATARALGIN</t>
  </si>
  <si>
    <t>POR TBL NOB 20</t>
  </si>
  <si>
    <t>157395</t>
  </si>
  <si>
    <t>57395</t>
  </si>
  <si>
    <t>TBL EFF 10X600MG</t>
  </si>
  <si>
    <t>157586</t>
  </si>
  <si>
    <t>57586</t>
  </si>
  <si>
    <t>ESPUMISAN</t>
  </si>
  <si>
    <t>PORCPSMOL50X40MG-BL</t>
  </si>
  <si>
    <t>175631</t>
  </si>
  <si>
    <t>75631</t>
  </si>
  <si>
    <t>DICLOFENAC AL RETARD</t>
  </si>
  <si>
    <t>TBL OBD 20X100MG</t>
  </si>
  <si>
    <t>182952</t>
  </si>
  <si>
    <t>82952</t>
  </si>
  <si>
    <t>QUAMATEL</t>
  </si>
  <si>
    <t>INJ SIC 5X20MG+SOLV</t>
  </si>
  <si>
    <t>183106</t>
  </si>
  <si>
    <t>83106</t>
  </si>
  <si>
    <t>LIOTON 100000 GEL</t>
  </si>
  <si>
    <t>GEL 1X50GM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</si>
  <si>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</si>
  <si>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</si>
  <si>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</si>
  <si>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</si>
  <si>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</si>
  <si>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</si>
  <si>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</si>
  <si>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</si>
  <si>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194804</t>
  </si>
  <si>
    <t>94804</t>
  </si>
  <si>
    <t>MODURETIC</t>
  </si>
  <si>
    <t>POR TBL NOB 30</t>
  </si>
  <si>
    <t>199680</t>
  </si>
  <si>
    <t>ERDOMED</t>
  </si>
  <si>
    <t>POR CPS DUR 60X300MG</t>
  </si>
  <si>
    <t>840169</t>
  </si>
  <si>
    <t>Indulona  Nechtíková 100g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</si>
  <si>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</si>
  <si>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</si>
  <si>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</si>
  <si>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</si>
  <si>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</si>
  <si>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</si>
  <si>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</si>
  <si>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</si>
  <si>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</si>
  <si>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</si>
  <si>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</si>
  <si>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849896</t>
  </si>
  <si>
    <t>134281</t>
  </si>
  <si>
    <t>VALSACOMBI 160 MG/12,5 MG</t>
  </si>
  <si>
    <t>850642</t>
  </si>
  <si>
    <t>169673</t>
  </si>
  <si>
    <t>CALTRATE PLUS</t>
  </si>
  <si>
    <t>POR TBL FLM 30</t>
  </si>
  <si>
    <t>930065</t>
  </si>
  <si>
    <t>DZ PRONTOSAN ROZTOK 350ml</t>
  </si>
  <si>
    <t>988179</t>
  </si>
  <si>
    <t>SUPP.GLYCERINI SANOVA Glycerín.čípky Extra 3g 10ks</t>
  </si>
  <si>
    <t>102818</t>
  </si>
  <si>
    <t>2818</t>
  </si>
  <si>
    <t>ENDIARON</t>
  </si>
  <si>
    <t>TBL OBD 20X250MG</t>
  </si>
  <si>
    <t>109844</t>
  </si>
  <si>
    <t>9844</t>
  </si>
  <si>
    <t>DRG 50X6.5MG</t>
  </si>
  <si>
    <t>117173</t>
  </si>
  <si>
    <t>17173</t>
  </si>
  <si>
    <t>OLYNTH 0.1%</t>
  </si>
  <si>
    <t>125362</t>
  </si>
  <si>
    <t>25362</t>
  </si>
  <si>
    <t>HELICID 10 ZENTIVA</t>
  </si>
  <si>
    <t>POR CPS ETD 28X10MG</t>
  </si>
  <si>
    <t>146694</t>
  </si>
  <si>
    <t>46694</t>
  </si>
  <si>
    <t>EUTHYROX 125</t>
  </si>
  <si>
    <t>TBL 100X125RG</t>
  </si>
  <si>
    <t>157866</t>
  </si>
  <si>
    <t>57866</t>
  </si>
  <si>
    <t>TOBRADEX</t>
  </si>
  <si>
    <t>GTT OPH 1X5ML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</si>
  <si>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</si>
  <si>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</si>
  <si>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</si>
  <si>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</si>
  <si>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</si>
  <si>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</si>
  <si>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</si>
  <si>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</si>
  <si>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</si>
  <si>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</si>
  <si>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</si>
  <si>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199339</t>
  </si>
  <si>
    <t>99339</t>
  </si>
  <si>
    <t>PINOSOL</t>
  </si>
  <si>
    <t>GTT NAS 1X10ML</t>
  </si>
  <si>
    <t>702549</t>
  </si>
  <si>
    <t>Emspoma O 250g/hřejivá</t>
  </si>
  <si>
    <t>848172</t>
  </si>
  <si>
    <t>Biopron9  Premium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</si>
  <si>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</si>
  <si>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</si>
  <si>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</si>
  <si>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</si>
  <si>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</si>
  <si>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</si>
  <si>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</si>
  <si>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</si>
  <si>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</si>
  <si>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</si>
  <si>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</si>
  <si>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</si>
  <si>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100874</t>
  </si>
  <si>
    <t>874</t>
  </si>
  <si>
    <t>OPHTHALMO-AZULEN</t>
  </si>
  <si>
    <t>109415</t>
  </si>
  <si>
    <t>9415</t>
  </si>
  <si>
    <t>NASIVIN</t>
  </si>
  <si>
    <t>SPR NAS 10ML 0.05%</t>
  </si>
  <si>
    <t>109414</t>
  </si>
  <si>
    <t>9414</t>
  </si>
  <si>
    <t>GTT NAS 10ML 0.05%</t>
  </si>
  <si>
    <t>117172</t>
  </si>
  <si>
    <t>17172</t>
  </si>
  <si>
    <t>OLYNTH 0.05%</t>
  </si>
  <si>
    <t>178277</t>
  </si>
  <si>
    <t>78277</t>
  </si>
  <si>
    <t>CELASKON</t>
  </si>
  <si>
    <t>TBL 30X250MG</t>
  </si>
  <si>
    <t>117292</t>
  </si>
  <si>
    <t>17292</t>
  </si>
  <si>
    <t>POR TBLEFF10X500MG</t>
  </si>
  <si>
    <t>117294</t>
  </si>
  <si>
    <t>17294</t>
  </si>
  <si>
    <t>PORTBLEFF3X10PROMO</t>
  </si>
  <si>
    <t>102957</t>
  </si>
  <si>
    <t>2957</t>
  </si>
  <si>
    <t>PRESID 5 MG</t>
  </si>
  <si>
    <t>TBL RET 30X5MG</t>
  </si>
  <si>
    <t>147535</t>
  </si>
  <si>
    <t>47535</t>
  </si>
  <si>
    <t>DOGMATIL 50 MG</t>
  </si>
  <si>
    <t>702260</t>
  </si>
  <si>
    <t>BOROZAN ung.</t>
  </si>
  <si>
    <t>10g</t>
  </si>
  <si>
    <t>703722</t>
  </si>
  <si>
    <t>MENALIND Olejový spray na ochranu kůže</t>
  </si>
  <si>
    <t>847559</t>
  </si>
  <si>
    <t>Calcium pantothenicum 100g</t>
  </si>
  <si>
    <t>988229</t>
  </si>
  <si>
    <t>HBF Mast Ondřej 100g</t>
  </si>
  <si>
    <t>112765</t>
  </si>
  <si>
    <t>184377</t>
  </si>
  <si>
    <t>COMBAIR</t>
  </si>
  <si>
    <t>INH SOL PSS 180DÁVEK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</si>
  <si>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</si>
  <si>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</si>
  <si>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</si>
  <si>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</si>
  <si>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</si>
  <si>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</si>
  <si>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</si>
  <si>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</si>
  <si>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159697</t>
  </si>
  <si>
    <t>59697</t>
  </si>
  <si>
    <t>TIMOPTOL 0.5% MSD</t>
  </si>
  <si>
    <t>OPH GTTSOL1X5ML-OCU</t>
  </si>
  <si>
    <t>849317</t>
  </si>
  <si>
    <t>109821</t>
  </si>
  <si>
    <t>UNITROPIC 1%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</si>
  <si>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</si>
  <si>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</si>
  <si>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</si>
  <si>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</si>
  <si>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</si>
  <si>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</si>
  <si>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</si>
  <si>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115640</t>
  </si>
  <si>
    <t>15640</t>
  </si>
  <si>
    <t>SANDIMMUN NEORAL 25MG</t>
  </si>
  <si>
    <t>CPS 50X25MG</t>
  </si>
  <si>
    <t>921347</t>
  </si>
  <si>
    <t>KL CPS DEXAMETHASON 20MG 50CPS</t>
  </si>
  <si>
    <t>107495</t>
  </si>
  <si>
    <t>DOBEXIL H UNG</t>
  </si>
  <si>
    <t>RCT UNG 1X20GM</t>
  </si>
  <si>
    <t>128831</t>
  </si>
  <si>
    <t>28831</t>
  </si>
  <si>
    <t>AERIUS 2,5 MG</t>
  </si>
  <si>
    <t>POR TBL DIS 30X2.5MG</t>
  </si>
  <si>
    <t>155911</t>
  </si>
  <si>
    <t>PEROXID VODIKU 3%</t>
  </si>
  <si>
    <t>LIQ  1X100ML</t>
  </si>
  <si>
    <t>988709</t>
  </si>
  <si>
    <t>Masážní emulze Emspoma O hřejivá tuba 200ml</t>
  </si>
  <si>
    <t>841680</t>
  </si>
  <si>
    <t>KL SOL.BORGLYCEROLI 3%  20G</t>
  </si>
  <si>
    <t>846116</t>
  </si>
  <si>
    <t>125226</t>
  </si>
  <si>
    <t>NORETHISTERON ZENTIVA</t>
  </si>
  <si>
    <t>POR TBL NOB 30X5MG</t>
  </si>
  <si>
    <t>790012</t>
  </si>
  <si>
    <t>Emspoma O 500g/hřejivá</t>
  </si>
  <si>
    <t>850638</t>
  </si>
  <si>
    <t>500886</t>
  </si>
  <si>
    <t>IFIRMASTA 150 MG</t>
  </si>
  <si>
    <t>POR TBL FLM 28X150MG</t>
  </si>
  <si>
    <t>921267</t>
  </si>
  <si>
    <t>KL BENZINUM 250g</t>
  </si>
  <si>
    <t>987881</t>
  </si>
  <si>
    <t>Walmark Laktobacily FORTE s fruktooligosach.30+30</t>
  </si>
  <si>
    <t>101845</t>
  </si>
  <si>
    <t>1845</t>
  </si>
  <si>
    <t>TISERCIN</t>
  </si>
  <si>
    <t>INJ 10X1ML/25MG</t>
  </si>
  <si>
    <t>846745</t>
  </si>
  <si>
    <t>Hyal- Drop multi oční kapky</t>
  </si>
  <si>
    <t>988256</t>
  </si>
  <si>
    <t>Methergin 0.2mg/ml inj.5x1ml</t>
  </si>
  <si>
    <t>102130</t>
  </si>
  <si>
    <t>2130</t>
  </si>
  <si>
    <t>UBRETID</t>
  </si>
  <si>
    <t>105693</t>
  </si>
  <si>
    <t>5693</t>
  </si>
  <si>
    <t>MAALOX</t>
  </si>
  <si>
    <t>CTB 40</t>
  </si>
  <si>
    <t>844257</t>
  </si>
  <si>
    <t>29816</t>
  </si>
  <si>
    <t>AVAMYS NAS.SPR.SUS 120X27,5RG</t>
  </si>
  <si>
    <t>110224</t>
  </si>
  <si>
    <t>10224</t>
  </si>
  <si>
    <t>BROMHEXIN 12 KM-KAPKY</t>
  </si>
  <si>
    <t>POR GTT SOL 30ML</t>
  </si>
  <si>
    <t>101656</t>
  </si>
  <si>
    <t>1656</t>
  </si>
  <si>
    <t>DIPHERELINE S.R. 3 MG</t>
  </si>
  <si>
    <t>INJ PSULQF1X3MG+SOL</t>
  </si>
  <si>
    <t>142591</t>
  </si>
  <si>
    <t>42591</t>
  </si>
  <si>
    <t>RECTODELT 100 MG</t>
  </si>
  <si>
    <t>SUP 4X100MG</t>
  </si>
  <si>
    <t>176188</t>
  </si>
  <si>
    <t>76188</t>
  </si>
  <si>
    <t>TBL 40X100MG</t>
  </si>
  <si>
    <t>500326</t>
  </si>
  <si>
    <t>KL BENZINUM 500 ml/333g HVLP</t>
  </si>
  <si>
    <t>848972</t>
  </si>
  <si>
    <t>MEGAFYT Dubová kůra</t>
  </si>
  <si>
    <t>100g</t>
  </si>
  <si>
    <t>382099</t>
  </si>
  <si>
    <t>82099</t>
  </si>
  <si>
    <t>KRYTÍ GELOVÉ HEMAGEL 5G</t>
  </si>
  <si>
    <t>HEMAGEL V TUBĚ O OBSAHU 5G</t>
  </si>
  <si>
    <t>840634</t>
  </si>
  <si>
    <t>Oncaspar inj.1x5ml</t>
  </si>
  <si>
    <t>841310</t>
  </si>
  <si>
    <t>DAUNOBLASTIN INJ</t>
  </si>
  <si>
    <t>INJ SICC 1X20MG+SOLV</t>
  </si>
  <si>
    <t>842453</t>
  </si>
  <si>
    <t>ASPARAGINASE 10000</t>
  </si>
  <si>
    <t>PLV INO 5X10000U</t>
  </si>
  <si>
    <t>847062</t>
  </si>
  <si>
    <t>2772</t>
  </si>
  <si>
    <t>PURI-NETHOL</t>
  </si>
  <si>
    <t>POR TBL NOB 25X50MG</t>
  </si>
  <si>
    <t>848412</t>
  </si>
  <si>
    <t>Celaskon long Effect cps. 30x500mg</t>
  </si>
  <si>
    <t>900820</t>
  </si>
  <si>
    <t>KL SOL.FORMAL.K FIXACI TKANI,100G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</si>
  <si>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</si>
  <si>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</si>
  <si>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</si>
  <si>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</si>
  <si>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</si>
  <si>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</si>
  <si>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</si>
  <si>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178904</t>
  </si>
  <si>
    <t>78904</t>
  </si>
  <si>
    <t>CARTEOL LP 2%</t>
  </si>
  <si>
    <t>OPH GTT PRO 1X3ML</t>
  </si>
  <si>
    <t>845356</t>
  </si>
  <si>
    <t>100027</t>
  </si>
  <si>
    <t>MEGACE 160 MG</t>
  </si>
  <si>
    <t>POR TBL NOB 30X160MG</t>
  </si>
  <si>
    <t>160890</t>
  </si>
  <si>
    <t>60890</t>
  </si>
  <si>
    <t>VERRUMAL</t>
  </si>
  <si>
    <t>LIQ 1X13ML</t>
  </si>
  <si>
    <t>850411</t>
  </si>
  <si>
    <t>162503</t>
  </si>
  <si>
    <t>DRM SOL 1X10ML</t>
  </si>
  <si>
    <t>382100</t>
  </si>
  <si>
    <t>82100</t>
  </si>
  <si>
    <t>KRYTÍ GELOVÉ HEMAGEL 30G</t>
  </si>
  <si>
    <t>HEMAGEL V TUBĚ O OBSAHU 30G</t>
  </si>
  <si>
    <t>840312</t>
  </si>
  <si>
    <t>Dubová kůra her.1x75g LEROS</t>
  </si>
  <si>
    <t>847521</t>
  </si>
  <si>
    <t>Leros Meduňka n.s.</t>
  </si>
  <si>
    <t>20x1g</t>
  </si>
  <si>
    <t>988011</t>
  </si>
  <si>
    <t>HemaGel PROCTO čípky 5ks</t>
  </si>
  <si>
    <t>159747</t>
  </si>
  <si>
    <t>59747</t>
  </si>
  <si>
    <t>LIPOVÝ ČAJ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</si>
  <si>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</si>
  <si>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</si>
  <si>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</si>
  <si>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</si>
  <si>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</si>
  <si>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</si>
  <si>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</si>
  <si>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847106</t>
  </si>
  <si>
    <t>Apotheke Ovocný koktejl 4v1 20x2g n.s.</t>
  </si>
  <si>
    <t>900521</t>
  </si>
  <si>
    <t>KL BENZINUM 180g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</si>
  <si>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</si>
  <si>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</si>
  <si>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</si>
  <si>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</si>
  <si>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</si>
  <si>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</si>
  <si>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</si>
  <si>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175633</t>
  </si>
  <si>
    <t>75633</t>
  </si>
  <si>
    <t>TBL OBD 100X100MG</t>
  </si>
  <si>
    <t>187417</t>
  </si>
  <si>
    <t>VOLTAREN OPHTHA CD</t>
  </si>
  <si>
    <t>OPH GTT SOL 1X5ML</t>
  </si>
  <si>
    <t>395593</t>
  </si>
  <si>
    <t>Megafyt Jahody a granátové jablko n.s.20x2 g</t>
  </si>
  <si>
    <t>396254</t>
  </si>
  <si>
    <t>Taurolock hep 100 amp. 10 x 5 ml</t>
  </si>
  <si>
    <t>10 x 5 ml</t>
  </si>
  <si>
    <t>500033</t>
  </si>
  <si>
    <t>Epaderm Cream</t>
  </si>
  <si>
    <t>500G</t>
  </si>
  <si>
    <t>850144</t>
  </si>
  <si>
    <t>29892</t>
  </si>
  <si>
    <t>DEPOCYTE 50 MG</t>
  </si>
  <si>
    <t>INJ SUS 1X5ML/50MG</t>
  </si>
  <si>
    <t>850238</t>
  </si>
  <si>
    <t>Altermed dubová kůra gel 50g</t>
  </si>
  <si>
    <t>988883</t>
  </si>
  <si>
    <t>Cerubidine ID 20mg 1amp.</t>
  </si>
  <si>
    <t>847403</t>
  </si>
  <si>
    <t>Mátový čaj 20x1g Fytopharma</t>
  </si>
  <si>
    <t>988161</t>
  </si>
  <si>
    <t>MILFORD Ovocný čaj Třešeň/citron n.s.20x2.5g</t>
  </si>
  <si>
    <t>27800</t>
  </si>
  <si>
    <t>TRISENOX 1MG/ML</t>
  </si>
  <si>
    <t>INJ CNC SOL 10X10ML</t>
  </si>
  <si>
    <t>191949</t>
  </si>
  <si>
    <t>POR TBL RET 14</t>
  </si>
  <si>
    <t>126330</t>
  </si>
  <si>
    <t>26330</t>
  </si>
  <si>
    <t>AERIUS</t>
  </si>
  <si>
    <t>POR TBL FLM 50X5MG</t>
  </si>
  <si>
    <t>175744</t>
  </si>
  <si>
    <t>75744</t>
  </si>
  <si>
    <t>SINUPRET</t>
  </si>
  <si>
    <t>988192</t>
  </si>
  <si>
    <t>Bepanthen Care mast 30g</t>
  </si>
  <si>
    <t>843319</t>
  </si>
  <si>
    <t>Apotheke Meduňka 20x1,5g</t>
  </si>
  <si>
    <t>845760</t>
  </si>
  <si>
    <t>Nizoral šampon 60ml</t>
  </si>
  <si>
    <t>397100</t>
  </si>
  <si>
    <t>BICNU Carmustine for inj. ID</t>
  </si>
  <si>
    <t>1x100mg</t>
  </si>
  <si>
    <t>176577</t>
  </si>
  <si>
    <t>76577</t>
  </si>
  <si>
    <t>DUBOVÁ KůRA sypaná</t>
  </si>
  <si>
    <t>500035</t>
  </si>
  <si>
    <t>Epaderm Ointment</t>
  </si>
  <si>
    <t>192841</t>
  </si>
  <si>
    <t>ALKERAN</t>
  </si>
  <si>
    <t>INJ PSO LQF 50MG</t>
  </si>
  <si>
    <t>394153</t>
  </si>
  <si>
    <t>Calcium Pantotenicum 30g Generica</t>
  </si>
  <si>
    <t>114675</t>
  </si>
  <si>
    <t>14675</t>
  </si>
  <si>
    <t>175868</t>
  </si>
  <si>
    <t>75868</t>
  </si>
  <si>
    <t>GTT 1X100ML</t>
  </si>
  <si>
    <t>178550</t>
  </si>
  <si>
    <t>LATIMPOS 0,05 MG/ML + 5 MG/ML</t>
  </si>
  <si>
    <t>OPH GTT SOL 3X2.5ML</t>
  </si>
  <si>
    <t>183514</t>
  </si>
  <si>
    <t>83514</t>
  </si>
  <si>
    <t>REPARIL N</t>
  </si>
  <si>
    <t>GEL 1X40GM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</si>
  <si>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</si>
  <si>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</si>
  <si>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</si>
  <si>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</si>
  <si>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</si>
  <si>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</si>
  <si>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988956</t>
  </si>
  <si>
    <t>Megafyt Ovocný Meduňka s pomerančem 20x2g</t>
  </si>
  <si>
    <t>132064</t>
  </si>
  <si>
    <t>32064</t>
  </si>
  <si>
    <t>INJ SOL 10X1ML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</si>
  <si>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</si>
  <si>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</si>
  <si>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</si>
  <si>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</si>
  <si>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</si>
  <si>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</si>
  <si>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</si>
  <si>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149910</t>
  </si>
  <si>
    <t>49910</t>
  </si>
  <si>
    <t>LOKREN 20 MG</t>
  </si>
  <si>
    <t>POR TBL FLM 98X20MG</t>
  </si>
  <si>
    <t>154316</t>
  </si>
  <si>
    <t>54316</t>
  </si>
  <si>
    <t>FRAXIPARIN MULTI</t>
  </si>
  <si>
    <t>INJ 10X5ML/47.5KU</t>
  </si>
  <si>
    <t>190957</t>
  </si>
  <si>
    <t>90957</t>
  </si>
  <si>
    <t>XANAX</t>
  </si>
  <si>
    <t>TBL 30X0.25MG</t>
  </si>
  <si>
    <t>193013</t>
  </si>
  <si>
    <t>93013</t>
  </si>
  <si>
    <t>SORTIS 10MG</t>
  </si>
  <si>
    <t>848545</t>
  </si>
  <si>
    <t>127546</t>
  </si>
  <si>
    <t>AMESOS 10 MG/5 MG TABLETY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</si>
  <si>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</si>
  <si>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</si>
  <si>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</si>
  <si>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</si>
  <si>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</si>
  <si>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</si>
  <si>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</si>
  <si>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</si>
  <si>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</si>
  <si>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</si>
  <si>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</si>
  <si>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</si>
  <si>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</si>
  <si>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</si>
  <si>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</si>
  <si>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</si>
  <si>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</si>
  <si>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</si>
  <si>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</si>
  <si>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</si>
  <si>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</si>
  <si>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</si>
  <si>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</si>
  <si>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</si>
  <si>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</si>
  <si>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</si>
  <si>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</si>
  <si>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</si>
  <si>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</si>
  <si>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</si>
  <si>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</si>
  <si>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</si>
  <si>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</si>
  <si>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</si>
  <si>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</si>
  <si>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</si>
  <si>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</si>
  <si>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128217</t>
  </si>
  <si>
    <t>28217</t>
  </si>
  <si>
    <t>POR CPSDUR56X75MG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</si>
  <si>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</si>
  <si>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</si>
  <si>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</si>
  <si>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</si>
  <si>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</si>
  <si>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</si>
  <si>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</si>
  <si>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109710</t>
  </si>
  <si>
    <t>9710</t>
  </si>
  <si>
    <t>INJ SIC 1X125MG+2ML</t>
  </si>
  <si>
    <t>153950</t>
  </si>
  <si>
    <t>53950</t>
  </si>
  <si>
    <t>ZOLOFT 50MG</t>
  </si>
  <si>
    <t>197563</t>
  </si>
  <si>
    <t>97563</t>
  </si>
  <si>
    <t>ZOFRAN ZYDIS 8 MG</t>
  </si>
  <si>
    <t>TBL SOL 10X8MG</t>
  </si>
  <si>
    <t>848987</t>
  </si>
  <si>
    <t>107888</t>
  </si>
  <si>
    <t>APO-SERTRAL 100</t>
  </si>
  <si>
    <t>POR CPS DUR 30X100MG</t>
  </si>
  <si>
    <t>848722</t>
  </si>
  <si>
    <t>151057</t>
  </si>
  <si>
    <t>LAMICTAL 100 MG</t>
  </si>
  <si>
    <t>POR TBL NOB 98X100MG</t>
  </si>
  <si>
    <t>101182</t>
  </si>
  <si>
    <t>1182</t>
  </si>
  <si>
    <t>ZAVEDOS</t>
  </si>
  <si>
    <t>142003</t>
  </si>
  <si>
    <t>NEPHROTECT</t>
  </si>
  <si>
    <t>INF SOL 10X500ML</t>
  </si>
  <si>
    <t>844478</t>
  </si>
  <si>
    <t>107104</t>
  </si>
  <si>
    <t>KABIVEN</t>
  </si>
  <si>
    <t>INF EML 4X2053ML</t>
  </si>
  <si>
    <t>846674</t>
  </si>
  <si>
    <t>107103</t>
  </si>
  <si>
    <t>INF EML 4X1540ML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</si>
  <si>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</si>
  <si>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</si>
  <si>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</si>
  <si>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</si>
  <si>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</si>
  <si>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</si>
  <si>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101076</t>
  </si>
  <si>
    <t>1076</t>
  </si>
  <si>
    <t>OPHTHALMO-FRAMYKOIN</t>
  </si>
  <si>
    <t>849143</t>
  </si>
  <si>
    <t>155940</t>
  </si>
  <si>
    <t>Herpesin krém 1x2g 5%</t>
  </si>
  <si>
    <t>187200</t>
  </si>
  <si>
    <t>87200</t>
  </si>
  <si>
    <t>MAXIPIME 2GM</t>
  </si>
  <si>
    <t>INJ SIC 1X2GM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</si>
  <si>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</si>
  <si>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</si>
  <si>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</si>
  <si>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</si>
  <si>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</si>
  <si>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</si>
  <si>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183615</t>
  </si>
  <si>
    <t>83615</t>
  </si>
  <si>
    <t>KLACID 250MG</t>
  </si>
  <si>
    <t>105114</t>
  </si>
  <si>
    <t>5114</t>
  </si>
  <si>
    <t>TARGOCID 200MG</t>
  </si>
  <si>
    <t>INJ SIC 1X200MG+SOL</t>
  </si>
  <si>
    <t>117170</t>
  </si>
  <si>
    <t>17170</t>
  </si>
  <si>
    <t>BELOGENT KRÉM</t>
  </si>
  <si>
    <t>CRM 1X30GM</t>
  </si>
  <si>
    <t>131109</t>
  </si>
  <si>
    <t>31109</t>
  </si>
  <si>
    <t>NIZORAL</t>
  </si>
  <si>
    <t>TBL 10X200MG</t>
  </si>
  <si>
    <t>115892</t>
  </si>
  <si>
    <t>15892</t>
  </si>
  <si>
    <t>LAMISIL</t>
  </si>
  <si>
    <t>DRM CRM 1X15GM</t>
  </si>
  <si>
    <t>114570</t>
  </si>
  <si>
    <t>14570</t>
  </si>
  <si>
    <t>ABELCET</t>
  </si>
  <si>
    <t>INF 10X20ML/100MG</t>
  </si>
  <si>
    <t>103303</t>
  </si>
  <si>
    <t>3303</t>
  </si>
  <si>
    <t>NIDRAZID</t>
  </si>
  <si>
    <t>TBL 250X100MG</t>
  </si>
  <si>
    <t>167150</t>
  </si>
  <si>
    <t>67150</t>
  </si>
  <si>
    <t>NIZORAL CREAM</t>
  </si>
  <si>
    <t>CRM 1X15GM</t>
  </si>
  <si>
    <t>0062464</t>
  </si>
  <si>
    <t>Haemocomplettan P 1000mg</t>
  </si>
  <si>
    <t>31915</t>
  </si>
  <si>
    <t>GLUKÓZA 10 BRAUN</t>
  </si>
  <si>
    <t>773465</t>
  </si>
  <si>
    <t>Indulona Rakytníková</t>
  </si>
  <si>
    <t>846341</t>
  </si>
  <si>
    <t>Indulona Kamilková</t>
  </si>
  <si>
    <t>1x100g</t>
  </si>
  <si>
    <t>849561</t>
  </si>
  <si>
    <t>125060</t>
  </si>
  <si>
    <t>APO-AMLO 5</t>
  </si>
  <si>
    <t>126329</t>
  </si>
  <si>
    <t>26329</t>
  </si>
  <si>
    <t>189244</t>
  </si>
  <si>
    <t>89244</t>
  </si>
  <si>
    <t>AQUA PRO INJECTIONE ARDEAPHARMA</t>
  </si>
  <si>
    <t>INF 1X250ML</t>
  </si>
  <si>
    <t>104071</t>
  </si>
  <si>
    <t>4071</t>
  </si>
  <si>
    <t>INJ 10X2ML</t>
  </si>
  <si>
    <t>169789</t>
  </si>
  <si>
    <t>69789</t>
  </si>
  <si>
    <t>100407</t>
  </si>
  <si>
    <t>407</t>
  </si>
  <si>
    <t>CALCIUM BIOTIKA</t>
  </si>
  <si>
    <t>INJ 10X10ML/1GM</t>
  </si>
  <si>
    <t>900321</t>
  </si>
  <si>
    <t>KL PRIPRAVEK</t>
  </si>
  <si>
    <t>100858</t>
  </si>
  <si>
    <t>858</t>
  </si>
  <si>
    <t>HYDROCORTISON M LECIVA</t>
  </si>
  <si>
    <t>UNG 10GM 1%</t>
  </si>
  <si>
    <t>185060</t>
  </si>
  <si>
    <t>85060</t>
  </si>
  <si>
    <t>ATARAX</t>
  </si>
  <si>
    <t>TBL OBD 25X25MG</t>
  </si>
  <si>
    <t>198336</t>
  </si>
  <si>
    <t>98336</t>
  </si>
  <si>
    <t>AMBROBENE 75 MG</t>
  </si>
  <si>
    <t>CPS RET 10X75MG</t>
  </si>
  <si>
    <t>844591</t>
  </si>
  <si>
    <t>107161</t>
  </si>
  <si>
    <t>DIPEPTIVEN</t>
  </si>
  <si>
    <t>850442</t>
  </si>
  <si>
    <t>150726</t>
  </si>
  <si>
    <t>THYMOGLOBULINE</t>
  </si>
  <si>
    <t>INF PLV SOL 1X25MG</t>
  </si>
  <si>
    <t>113342</t>
  </si>
  <si>
    <t>13342</t>
  </si>
  <si>
    <t>CANESTEN 6 VAGINÁLNÍ KRÉM</t>
  </si>
  <si>
    <t>CRM VAG 1X35GM+APL</t>
  </si>
  <si>
    <t>920200</t>
  </si>
  <si>
    <t>DZ BRAUNOL 1 L</t>
  </si>
  <si>
    <t>921230</t>
  </si>
  <si>
    <t>KL VASELINUM ALBUM, 20G</t>
  </si>
  <si>
    <t>988137</t>
  </si>
  <si>
    <t>Bepanthen Care mast 100g</t>
  </si>
  <si>
    <t>845100</t>
  </si>
  <si>
    <t>40541</t>
  </si>
  <si>
    <t>Olynth HA 0,05</t>
  </si>
  <si>
    <t>145571</t>
  </si>
  <si>
    <t>45571</t>
  </si>
  <si>
    <t>ČAJ ZE ŠALVĚJE</t>
  </si>
  <si>
    <t>621370</t>
  </si>
  <si>
    <t>LEROS Šalvějový čaj n.s.</t>
  </si>
  <si>
    <t>920141</t>
  </si>
  <si>
    <t>KL ETHANOL.C.BENZINO 400G</t>
  </si>
  <si>
    <t>900558</t>
  </si>
  <si>
    <t>KL PERSTERIL 10% 1000G</t>
  </si>
  <si>
    <t>112895</t>
  </si>
  <si>
    <t>12895</t>
  </si>
  <si>
    <t>POR GRA SOL30SÁČKŮ</t>
  </si>
  <si>
    <t>900435</t>
  </si>
  <si>
    <t>KL SOL.FORMALDEHYDI 10%,100G</t>
  </si>
  <si>
    <t>118634</t>
  </si>
  <si>
    <t>18634</t>
  </si>
  <si>
    <t>112702</t>
  </si>
  <si>
    <t>12702</t>
  </si>
  <si>
    <t>ENTOCORT 3MG</t>
  </si>
  <si>
    <t>CPS 100X3MG</t>
  </si>
  <si>
    <t>840230</t>
  </si>
  <si>
    <t>KL NOSNI MAST S HG,15G</t>
  </si>
  <si>
    <t>69741</t>
  </si>
  <si>
    <t>ARDEANUTRISOL G 5</t>
  </si>
  <si>
    <t>INF SOL 1X500ML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</si>
  <si>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</si>
  <si>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</si>
  <si>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</si>
  <si>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</si>
  <si>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</si>
  <si>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</si>
  <si>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</si>
  <si>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844016</t>
  </si>
  <si>
    <t>27440</t>
  </si>
  <si>
    <t>CELLCEPT 500 MG</t>
  </si>
  <si>
    <t>INF PLV SOL 4X500MG</t>
  </si>
  <si>
    <t>901216</t>
  </si>
  <si>
    <t>IR  ALBUMIN - rozplnění</t>
  </si>
  <si>
    <t>IR Brno Bohunice</t>
  </si>
  <si>
    <t>902056</t>
  </si>
  <si>
    <t>IR  DMSO CryoSure 10x10 ml</t>
  </si>
  <si>
    <t>IR Kysilka</t>
  </si>
  <si>
    <t>113768</t>
  </si>
  <si>
    <t>13768</t>
  </si>
  <si>
    <t>POR TBL NOB60X200MG</t>
  </si>
  <si>
    <t>149113</t>
  </si>
  <si>
    <t>49113</t>
  </si>
  <si>
    <t>CONTROLOC 20 MG</t>
  </si>
  <si>
    <t>POR TBL ENT 28X20MG</t>
  </si>
  <si>
    <t>159806</t>
  </si>
  <si>
    <t>59806</t>
  </si>
  <si>
    <t>INJ 10X0.6ML/11.4KU</t>
  </si>
  <si>
    <t>159810</t>
  </si>
  <si>
    <t>59810</t>
  </si>
  <si>
    <t>INJ SOL 10X1.0ML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</si>
  <si>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</si>
  <si>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</si>
  <si>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</si>
  <si>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</si>
  <si>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</si>
  <si>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</si>
  <si>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846921</t>
  </si>
  <si>
    <t>123265</t>
  </si>
  <si>
    <t>MYCOPHENOLAT MOFETIL SANDOZ 500 MG</t>
  </si>
  <si>
    <t>POR TBL FLM 50X500MG</t>
  </si>
  <si>
    <t>149415</t>
  </si>
  <si>
    <t>49415</t>
  </si>
  <si>
    <t>AMINOPLASMAL B.BRAUN 10%</t>
  </si>
  <si>
    <t>192289</t>
  </si>
  <si>
    <t>92289</t>
  </si>
  <si>
    <t>EDICIN 0,5GM</t>
  </si>
  <si>
    <t>INJ.SICC.1X500MG</t>
  </si>
  <si>
    <t>186264</t>
  </si>
  <si>
    <t>86264</t>
  </si>
  <si>
    <t>TOBREX</t>
  </si>
  <si>
    <t>GTT OPH 5ML 3MG/1ML</t>
  </si>
  <si>
    <t>137483</t>
  </si>
  <si>
    <t>ANBINEX 1000 I.U. Grifols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</si>
  <si>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</si>
  <si>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</si>
  <si>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</si>
  <si>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</si>
  <si>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</si>
  <si>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</si>
  <si>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</si>
  <si>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</si>
  <si>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</si>
  <si>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</si>
  <si>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</si>
  <si>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</si>
  <si>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</si>
  <si>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</si>
  <si>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127928</t>
  </si>
  <si>
    <t>27928</t>
  </si>
  <si>
    <t>SPRYCEL 70 MG</t>
  </si>
  <si>
    <t>POR TBL FLM 60X70MG</t>
  </si>
  <si>
    <t>500947</t>
  </si>
  <si>
    <t>VIDAZA 25 MG/ML</t>
  </si>
  <si>
    <t>INJ PLV SUS 1X100MG</t>
  </si>
  <si>
    <t>27921</t>
  </si>
  <si>
    <t>SPRYCEL 20 MG</t>
  </si>
  <si>
    <t>149375</t>
  </si>
  <si>
    <t>MOZOBIL 20 MG/ML</t>
  </si>
  <si>
    <t>INJ SOL 1X1.2ML/24MG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</si>
  <si>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</si>
  <si>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</si>
  <si>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</si>
  <si>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</si>
  <si>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</si>
  <si>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</si>
  <si>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</si>
  <si>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</si>
  <si>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</si>
  <si>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</si>
  <si>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</si>
  <si>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</si>
  <si>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</si>
  <si>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</si>
  <si>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</si>
  <si>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</si>
  <si>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</si>
  <si>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</si>
  <si>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</si>
  <si>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</si>
  <si>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</si>
  <si>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</si>
  <si>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</si>
  <si>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</si>
  <si>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</si>
  <si>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</si>
  <si>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</si>
  <si>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3221 - Hemato-onkologická klinika, ambulance</t>
  </si>
  <si>
    <t>3231 - Hemato-onkologická klinika, JIP 5B</t>
  </si>
  <si>
    <t>3211 - Hemato-onkologická klinika, lůžkové oddělení 5A</t>
  </si>
  <si>
    <t>3232 - Hemato-onkologická klinika, JIP 5C</t>
  </si>
  <si>
    <t>3294 - Hemato-onkologická klinika, centrum -  HOK</t>
  </si>
  <si>
    <t>B03XA02 - Darbepoetin alfa</t>
  </si>
  <si>
    <t>L01BC01 - Cytarabin</t>
  </si>
  <si>
    <t>L01BA01 - Methotrexát</t>
  </si>
  <si>
    <t>N06AX11 - Mirtazapin</t>
  </si>
  <si>
    <t>N02CC01 - Sumatriptan</t>
  </si>
  <si>
    <t>A10BA02 - Metformin</t>
  </si>
  <si>
    <t>C10AA01 - Simvastatin</t>
  </si>
  <si>
    <t>A10BB12 - Glimepirid</t>
  </si>
  <si>
    <t>L01XA01 - Cisplatina</t>
  </si>
  <si>
    <t>J02AC01 - Flukonazol</t>
  </si>
  <si>
    <t>N03AX09 - Lamotrigin</t>
  </si>
  <si>
    <t>S01EE01 - Latanoprost</t>
  </si>
  <si>
    <t>A16AA02 - Ademethionin</t>
  </si>
  <si>
    <t>A03FA - Prokinetika</t>
  </si>
  <si>
    <t>B01AA03 - Warfarin</t>
  </si>
  <si>
    <t>L04AA06 - Mykofenolová kyselina</t>
  </si>
  <si>
    <t>B01AB06 - Nadroparin</t>
  </si>
  <si>
    <t>N05BA12 - Alprazolam</t>
  </si>
  <si>
    <t>B03XA01 - Erytropoetin</t>
  </si>
  <si>
    <t>J01XA01 - Vankomycin</t>
  </si>
  <si>
    <t>A02BA03 - Famotidin</t>
  </si>
  <si>
    <t>J05AB11 - Valaciklovir</t>
  </si>
  <si>
    <t>C01BD01 - Amiodaron</t>
  </si>
  <si>
    <t>L01CB01 - Etoposid</t>
  </si>
  <si>
    <t>C02AC05 - Moxonidin</t>
  </si>
  <si>
    <t>L01XE08 - Nilotinib</t>
  </si>
  <si>
    <t>C07AB05 - Betaxolol</t>
  </si>
  <si>
    <t>M04AA01 - Alopurinol</t>
  </si>
  <si>
    <t>C07AB07 - Bisoprolol</t>
  </si>
  <si>
    <t>N03AX14 - Levetiracetam</t>
  </si>
  <si>
    <t>C09AA04 - Perindopril</t>
  </si>
  <si>
    <t>A04AA01 - Ondansetron</t>
  </si>
  <si>
    <t>C09AA05 - Ramipril</t>
  </si>
  <si>
    <t>V06XX - Potraviny pro zvláštní lékařské účely (PZLÚ)</t>
  </si>
  <si>
    <t>C09BB03 - Lisinopril a amlodipin</t>
  </si>
  <si>
    <t>J01XA02 - Teikoplanin</t>
  </si>
  <si>
    <t>C09CA01 - Losartan</t>
  </si>
  <si>
    <t>J02AC03 - Vorikonazol</t>
  </si>
  <si>
    <t>L01AX04 - Dakarbazin</t>
  </si>
  <si>
    <t>A10AB05 - Inzulin aspart</t>
  </si>
  <si>
    <t>A02BC02 - Pantoprazol</t>
  </si>
  <si>
    <t>L01BB05 - Fludarabin</t>
  </si>
  <si>
    <t>C10AA05 - Atorvastatin</t>
  </si>
  <si>
    <t>L01BC05 - Gemcitabin</t>
  </si>
  <si>
    <t>C10AA07 - Rosuvastatin</t>
  </si>
  <si>
    <t>L01DB06 - Idarubicin</t>
  </si>
  <si>
    <t>G04CB01 - Finasterid</t>
  </si>
  <si>
    <t>L01XE01 - Imatinib</t>
  </si>
  <si>
    <t>H02AB04 - Methylprednisolon</t>
  </si>
  <si>
    <t>L03AA02 - Filgrastim</t>
  </si>
  <si>
    <t>H03AA01 - Levothyroxin, sodná sůl</t>
  </si>
  <si>
    <t>M01AX17 - Nimesulid</t>
  </si>
  <si>
    <t>J01AA12 - Tigecyklin</t>
  </si>
  <si>
    <t>A06AD11 - Laktulóza</t>
  </si>
  <si>
    <t>N02AX02 - Tramadol</t>
  </si>
  <si>
    <t>J01CR02 - Amoxicilin a enzymový inhibitor</t>
  </si>
  <si>
    <t>N03AX12 - Gabapentin</t>
  </si>
  <si>
    <t>J01DC02 - Cefuroxim</t>
  </si>
  <si>
    <t>N03AX16 - Pregabalin</t>
  </si>
  <si>
    <t>N06AB06 - Sertralin</t>
  </si>
  <si>
    <t>N06AB04 - Citalopram</t>
  </si>
  <si>
    <t>N06BX18 - Vinpocetin</t>
  </si>
  <si>
    <t>R03AC02 - Salbutamol</t>
  </si>
  <si>
    <t>J01FA09 - Klarithromycin</t>
  </si>
  <si>
    <t>N07CA01 - Betahistin</t>
  </si>
  <si>
    <t>J01FA10 - Azithromycin</t>
  </si>
  <si>
    <t>R06AE07 - Cetirizin</t>
  </si>
  <si>
    <t>J01FF01 - Klindamycin</t>
  </si>
  <si>
    <t>V03AF03 - Kalcium-folinát</t>
  </si>
  <si>
    <t>J01MA01 - Ofloxacin</t>
  </si>
  <si>
    <t>A02BA02 - Ranitidin</t>
  </si>
  <si>
    <t>J01MA02 - Ciprofloxacin</t>
  </si>
  <si>
    <t>A02BC02</t>
  </si>
  <si>
    <t>POR TBL ENT 28X40MG I</t>
  </si>
  <si>
    <t>A04AA01</t>
  </si>
  <si>
    <t>POR TBL FLM 10X8MG</t>
  </si>
  <si>
    <t>A06AD11</t>
  </si>
  <si>
    <t>A10BA02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</si>
  <si>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</si>
  <si>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</si>
  <si>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</si>
  <si>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</si>
  <si>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</si>
  <si>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</si>
  <si>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B01AB06</t>
  </si>
  <si>
    <t>C02AC05</t>
  </si>
  <si>
    <t>MOXOSTAD 0,4 MG</t>
  </si>
  <si>
    <t>POR TBL FLM 30X0.4MG</t>
  </si>
  <si>
    <t>C09AA04</t>
  </si>
  <si>
    <t>C09AA05</t>
  </si>
  <si>
    <t>TRITACE 5 MG</t>
  </si>
  <si>
    <t>C09CA01</t>
  </si>
  <si>
    <t>LOZAP 12,5 ZENTIVA</t>
  </si>
  <si>
    <t>POR TBL FLM 30X12.5MG</t>
  </si>
  <si>
    <t>C10AA01</t>
  </si>
  <si>
    <t>C10AA05</t>
  </si>
  <si>
    <t>SORTIS 20 MG</t>
  </si>
  <si>
    <t>C10AA07</t>
  </si>
  <si>
    <t>G04CB01</t>
  </si>
  <si>
    <t>H02AB04</t>
  </si>
  <si>
    <t>SOLU-MEDROL 40 MG/ML</t>
  </si>
  <si>
    <t>INJ PSO LQF 40MG+1ML</t>
  </si>
  <si>
    <t>H03AA01</t>
  </si>
  <si>
    <t>POR TBL NOB 100X100RG I</t>
  </si>
  <si>
    <t>J01AA12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</si>
  <si>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</si>
  <si>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</si>
  <si>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</si>
  <si>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</si>
  <si>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</si>
  <si>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</si>
  <si>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10X250MG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</si>
  <si>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</si>
  <si>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</si>
  <si>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</si>
  <si>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</si>
  <si>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</si>
  <si>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</si>
  <si>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</si>
  <si>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</si>
  <si>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</si>
  <si>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</si>
  <si>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</si>
  <si>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</si>
  <si>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</si>
  <si>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</si>
  <si>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</si>
  <si>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</si>
  <si>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J01XA01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</si>
  <si>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</si>
  <si>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</si>
  <si>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</si>
  <si>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</si>
  <si>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</si>
  <si>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</si>
  <si>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</si>
  <si>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</si>
  <si>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</si>
  <si>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</si>
  <si>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</si>
  <si>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</si>
  <si>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</si>
  <si>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</si>
  <si>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</si>
  <si>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</si>
  <si>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L01CB01</t>
  </si>
  <si>
    <t>INF CNC SOL 1X10ML/200MG</t>
  </si>
  <si>
    <t>L01XA01</t>
  </si>
  <si>
    <t>L03AA02</t>
  </si>
  <si>
    <t>M01AX17</t>
  </si>
  <si>
    <t>POR TBL NOB 15X100MG</t>
  </si>
  <si>
    <t>POR TBL NOB 30X100MG</t>
  </si>
  <si>
    <t>M04AA01</t>
  </si>
  <si>
    <t>N02AX02</t>
  </si>
  <si>
    <t>POR TBL PRO 50X100MG</t>
  </si>
  <si>
    <t>N02CC01</t>
  </si>
  <si>
    <t>N03AX12</t>
  </si>
  <si>
    <t>NEURONTIN 300 MG</t>
  </si>
  <si>
    <t>POR CPS DUR 50X300MG</t>
  </si>
  <si>
    <t>N03AX14</t>
  </si>
  <si>
    <t>N05BA12</t>
  </si>
  <si>
    <t>XANAX SR 1 MG</t>
  </si>
  <si>
    <t>POR TBL PRO 30X1MG</t>
  </si>
  <si>
    <t>N06AB04</t>
  </si>
  <si>
    <t>POR TBL FLM 30X10 MG</t>
  </si>
  <si>
    <t>POR TBL FLM 30X20 MG</t>
  </si>
  <si>
    <t>POR TBL FLM 60X20 MG</t>
  </si>
  <si>
    <t>N06AB06</t>
  </si>
  <si>
    <t>N06AX11</t>
  </si>
  <si>
    <t>N06BX18</t>
  </si>
  <si>
    <t>INJ SOL 10X2ML/10MG</t>
  </si>
  <si>
    <t>POR TBL NOB 50X5MG</t>
  </si>
  <si>
    <t>R06AE07</t>
  </si>
  <si>
    <t>POR TBL FLM 60X10MG</t>
  </si>
  <si>
    <t>S01EE01</t>
  </si>
  <si>
    <t>OPH GTT SOL 1X2.5ML I</t>
  </si>
  <si>
    <t>V03AF03</t>
  </si>
  <si>
    <t>V06XX</t>
  </si>
  <si>
    <t>NUTRIDRINK S PŘÍCHUTÍ ČOKOLÁDOVOU</t>
  </si>
  <si>
    <t>NUTRIDRINK S PŘÍCHUTÍ KARAMELOVOU</t>
  </si>
  <si>
    <t>CUBITAN S PŘÍCHUTÍ VANILKOVOU</t>
  </si>
  <si>
    <t>CUBITAN S PŘÍCHUTÍ ČOKOLÁDOVOU</t>
  </si>
  <si>
    <t>CUBITAN S PŘÍCHUTÍ JAHODOVOU</t>
  </si>
  <si>
    <t>NUTRIDRINK S PŘÍCHUTÍ VANILKOVOU</t>
  </si>
  <si>
    <t>A02BA02</t>
  </si>
  <si>
    <t>RANITAL 150 MG POTAHOVANÉ TABLETY</t>
  </si>
  <si>
    <t>POR TBL FLM 30X150MG</t>
  </si>
  <si>
    <t>B03XA01</t>
  </si>
  <si>
    <t>B03XA02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</si>
  <si>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</si>
  <si>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</si>
  <si>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</si>
  <si>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</si>
  <si>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</si>
  <si>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A02BA03</t>
  </si>
  <si>
    <t>ORM TBL BUC 10X8MG</t>
  </si>
  <si>
    <t>A10AB05</t>
  </si>
  <si>
    <t>B01AA03</t>
  </si>
  <si>
    <t>WARFARIN ORION 3 MG</t>
  </si>
  <si>
    <t>POR TBL NOB 100X3MG</t>
  </si>
  <si>
    <t>INJ SOL 10X5ML/47.5KU</t>
  </si>
  <si>
    <t>C01BD01</t>
  </si>
  <si>
    <t>C07AB05</t>
  </si>
  <si>
    <t>C07AB07</t>
  </si>
  <si>
    <t>C09BB03</t>
  </si>
  <si>
    <t>SORTIS 10 MG</t>
  </si>
  <si>
    <t>SORTIS 40 MG</t>
  </si>
  <si>
    <t>POR TBL FLM 30X40MG</t>
  </si>
  <si>
    <t>SOLU-MEDROL 62,5 MG/ML</t>
  </si>
  <si>
    <t>INJ PSO LQF 250MG+4ML</t>
  </si>
  <si>
    <t>INJ PSO LQF 125MG+2ML</t>
  </si>
  <si>
    <t>INJ PSO LQF 500MG+8ML</t>
  </si>
  <si>
    <t>KLACID 250</t>
  </si>
  <si>
    <t>TARGOCID 200 MG</t>
  </si>
  <si>
    <t>INJ+POR PSO LQF 1X200MG</t>
  </si>
  <si>
    <t>L01DB06</t>
  </si>
  <si>
    <t>INJ PLV SOL 1X5MG</t>
  </si>
  <si>
    <t>N03AX09</t>
  </si>
  <si>
    <t>N03AX16</t>
  </si>
  <si>
    <t>POR CPS DUR 14X75MG</t>
  </si>
  <si>
    <t>POR CPS DUR 56X75MG</t>
  </si>
  <si>
    <t>XANAX 0,25 MG</t>
  </si>
  <si>
    <t>POR TBL NOB 30X0.25MG</t>
  </si>
  <si>
    <t>ZOLOFT 50 MG</t>
  </si>
  <si>
    <t>POR TBL FLM 28X50MG</t>
  </si>
  <si>
    <t>N07CA01</t>
  </si>
  <si>
    <t>POR TBL NOB 100X8MG</t>
  </si>
  <si>
    <t>R03AC02</t>
  </si>
  <si>
    <t>INH SUS PSS 200X100RG</t>
  </si>
  <si>
    <t>POR TBL ENT 28X20MG I</t>
  </si>
  <si>
    <t>A03FA</t>
  </si>
  <si>
    <t>POR TBL NOB 60X200MG</t>
  </si>
  <si>
    <t>EDICIN 0,5 G</t>
  </si>
  <si>
    <t>L04AA06</t>
  </si>
  <si>
    <t>L01XE01</t>
  </si>
  <si>
    <t>POR TBL FLM 60X100MG</t>
  </si>
  <si>
    <t>L01XE08</t>
  </si>
  <si>
    <t>Přehled plnění pozitivního listu - spotřeba léčivých přípravků - orientační přehled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</si>
  <si>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</si>
  <si>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</si>
  <si>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</si>
  <si>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</si>
  <si>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</si>
  <si>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</si>
  <si>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</si>
  <si>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</si>
  <si>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</si>
  <si>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</si>
  <si>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</si>
  <si>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Faber Edgar</t>
  </si>
  <si>
    <t>Hluší Antonín</t>
  </si>
  <si>
    <t>Hubáček Jaromír</t>
  </si>
  <si>
    <t>Indrák Karel</t>
  </si>
  <si>
    <t>Kapitáňová Zuzana</t>
  </si>
  <si>
    <t>Klíčová Anna</t>
  </si>
  <si>
    <t>Kuba Adam</t>
  </si>
  <si>
    <t>Machová Renata</t>
  </si>
  <si>
    <t>Mohelníková Duchoňová Beatrice</t>
  </si>
  <si>
    <t>Obr Aleš</t>
  </si>
  <si>
    <t>Palová Miroslava</t>
  </si>
  <si>
    <t>Papajík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</si>
  <si>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</si>
  <si>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</si>
  <si>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</si>
  <si>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</si>
  <si>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</si>
  <si>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</si>
  <si>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</si>
  <si>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Turcsányi Peter</t>
  </si>
  <si>
    <t>Urbanová Renata</t>
  </si>
  <si>
    <t>Zinráková Pavlína</t>
  </si>
  <si>
    <t>Rusiňáková Zuzana</t>
  </si>
  <si>
    <t>Puščiznová Petra</t>
  </si>
  <si>
    <t>Burgetová Anna</t>
  </si>
  <si>
    <t>Nadroparin</t>
  </si>
  <si>
    <t>Omeprazol</t>
  </si>
  <si>
    <t>132531</t>
  </si>
  <si>
    <t>HELICID 20</t>
  </si>
  <si>
    <t>Prednison</t>
  </si>
  <si>
    <t>PREDNISON 20 LÉČIVA</t>
  </si>
  <si>
    <t>POR TBL NOB 20X20MG</t>
  </si>
  <si>
    <t>Aciklovir</t>
  </si>
  <si>
    <t>POR TBL NOB 70X400MG</t>
  </si>
  <si>
    <t>84129</t>
  </si>
  <si>
    <t>POR TBL NOB 50X400MG</t>
  </si>
  <si>
    <t>155937</t>
  </si>
  <si>
    <t>Alopurinol</t>
  </si>
  <si>
    <t>POR TBL NOB 30X300MG</t>
  </si>
  <si>
    <t>1711</t>
  </si>
  <si>
    <t>POR TBL NOB 100X300MG</t>
  </si>
  <si>
    <t>Alprazolam</t>
  </si>
  <si>
    <t>Amoxicilin a enzymový inhibitor</t>
  </si>
  <si>
    <t>Betaxolol</t>
  </si>
  <si>
    <t>Bromazepam</t>
  </si>
  <si>
    <t>LEXAURIN 1,5</t>
  </si>
  <si>
    <t>POR TBL NOB 30X1.5MG</t>
  </si>
  <si>
    <t>132600</t>
  </si>
  <si>
    <t>Cefuroxim</t>
  </si>
  <si>
    <t>Citalopram</t>
  </si>
  <si>
    <t>Cyklosporin</t>
  </si>
  <si>
    <t>SANDIMMUN NEORAL 50 MG</t>
  </si>
  <si>
    <t>POR CPS MOL 50X50MG</t>
  </si>
  <si>
    <t>Flukonazol</t>
  </si>
  <si>
    <t>Gabapentin</t>
  </si>
  <si>
    <t>84398</t>
  </si>
  <si>
    <t>NEURONTIN 100 MG</t>
  </si>
  <si>
    <t>POR CPS DUR 100X100MG</t>
  </si>
  <si>
    <t>Granisetron</t>
  </si>
  <si>
    <t>102406</t>
  </si>
  <si>
    <t>EMEGAR 2 MG</t>
  </si>
  <si>
    <t>POR TBL FLM 5X2MG</t>
  </si>
  <si>
    <t>Hydrokortison</t>
  </si>
  <si>
    <t>180826</t>
  </si>
  <si>
    <t>HYDROCORTISON 10 MG JENAPHARM</t>
  </si>
  <si>
    <t>POR TBL NOB 50X10MG</t>
  </si>
  <si>
    <t>Ibuprofen</t>
  </si>
  <si>
    <t>162673</t>
  </si>
  <si>
    <t>IBALGIN 400</t>
  </si>
  <si>
    <t>POR TBL FLM 36X400MG</t>
  </si>
  <si>
    <t>Itrakonazol</t>
  </si>
  <si>
    <t>50353</t>
  </si>
  <si>
    <t>Jiná kapiláry stabilizující látky</t>
  </si>
  <si>
    <t>202700</t>
  </si>
  <si>
    <t>POR TBL ENT 60X20MG</t>
  </si>
  <si>
    <t>Klarithromycin</t>
  </si>
  <si>
    <t>53189</t>
  </si>
  <si>
    <t>POR TBL RET 7X500MG</t>
  </si>
  <si>
    <t>Kyselina acetylsalicylová</t>
  </si>
  <si>
    <t>151142</t>
  </si>
  <si>
    <t>ANOPYRIN 100 MG</t>
  </si>
  <si>
    <t>Kyselina listová</t>
  </si>
  <si>
    <t>ACIDUM FOLICUM LÉČIVA</t>
  </si>
  <si>
    <t>POR TBL OBD 30X10MG</t>
  </si>
  <si>
    <t>Levothyroxin, sodná sůl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</si>
  <si>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</si>
  <si>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</si>
  <si>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</si>
  <si>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</si>
  <si>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</si>
  <si>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</si>
  <si>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Ofloxacin</t>
  </si>
  <si>
    <t>25364</t>
  </si>
  <si>
    <t>POR CPS ETD 14X20MG SKLO</t>
  </si>
  <si>
    <t>POR CPS ETD 90X20MG SKLO</t>
  </si>
  <si>
    <t>Silikony</t>
  </si>
  <si>
    <t>POR CPS MOL 100X40MG</t>
  </si>
  <si>
    <t>Sulfamethoxazol a trimethoprim</t>
  </si>
  <si>
    <t>POR TBL NOB 20X960MG</t>
  </si>
  <si>
    <t>Thiethylperazin</t>
  </si>
  <si>
    <t>RCT SUP 6X6.5MG</t>
  </si>
  <si>
    <t>Tizanidin</t>
  </si>
  <si>
    <t>Valganciklovir</t>
  </si>
  <si>
    <t>POR TBL FLM 60X450MG</t>
  </si>
  <si>
    <t>Vápník, kombinace s vitaminem D a/nebo jinými léčivy</t>
  </si>
  <si>
    <t>Warfarin</t>
  </si>
  <si>
    <t>200531</t>
  </si>
  <si>
    <t>AUGMENTIN 1 G</t>
  </si>
  <si>
    <t>POR TBL FLM 30X1GM</t>
  </si>
  <si>
    <t>25365</t>
  </si>
  <si>
    <t>POR CPS ETD 28X20MG SKLO</t>
  </si>
  <si>
    <t>107868</t>
  </si>
  <si>
    <t>POR TBL NOB 50X100MG</t>
  </si>
  <si>
    <t>119773</t>
  </si>
  <si>
    <t>MILURIT 100</t>
  </si>
  <si>
    <t>2592</t>
  </si>
  <si>
    <t>Ambroxol</t>
  </si>
  <si>
    <t>12494</t>
  </si>
  <si>
    <t>Aprepitant</t>
  </si>
  <si>
    <t>26637</t>
  </si>
  <si>
    <t>EMEND 125 MG + 80 MG</t>
  </si>
  <si>
    <t>POR CPS DUR 1(125MG)+2(80MG)</t>
  </si>
  <si>
    <t>Bromhexin</t>
  </si>
  <si>
    <t>43996</t>
  </si>
  <si>
    <t>192354</t>
  </si>
  <si>
    <t>Cetirizin</t>
  </si>
  <si>
    <t>Ciprofloxacin</t>
  </si>
  <si>
    <t>15658</t>
  </si>
  <si>
    <t>CIPLOX 500</t>
  </si>
  <si>
    <t>96039</t>
  </si>
  <si>
    <t>CIPRINOL 500</t>
  </si>
  <si>
    <t>66035</t>
  </si>
  <si>
    <t>POR CPS DUR 70X100MG</t>
  </si>
  <si>
    <t>Kodein</t>
  </si>
  <si>
    <t>CODEIN SLOVAKOFARMA 15 MG</t>
  </si>
  <si>
    <t>POR TBL NOB 10X15MG</t>
  </si>
  <si>
    <t>88</t>
  </si>
  <si>
    <t>Léčiva k terapii onemocnění jater</t>
  </si>
  <si>
    <t>POR CPS DUR 100</t>
  </si>
  <si>
    <t>132530</t>
  </si>
  <si>
    <t>POR CPS ETD 28X20MG</t>
  </si>
  <si>
    <t>Ondansetron</t>
  </si>
  <si>
    <t>Palonosetron</t>
  </si>
  <si>
    <t>167644</t>
  </si>
  <si>
    <t>ALOXI 500 MCG</t>
  </si>
  <si>
    <t>POR CPS MOL 1X500RG</t>
  </si>
  <si>
    <t>Rutosid, kombinace</t>
  </si>
  <si>
    <t>ASCORUTIN</t>
  </si>
  <si>
    <t>POR TBL FLM 50</t>
  </si>
  <si>
    <t>Různé jiné kombinace železa</t>
  </si>
  <si>
    <t>97402</t>
  </si>
  <si>
    <t>SORBIFER DURULES</t>
  </si>
  <si>
    <t>POR TBL FLM 50X100MG</t>
  </si>
  <si>
    <t>Spironolakton</t>
  </si>
  <si>
    <t>POR TBL NOB 20X25MG</t>
  </si>
  <si>
    <t>Theofylin</t>
  </si>
  <si>
    <t>44305</t>
  </si>
  <si>
    <t>EUPHYLLIN CR N 200</t>
  </si>
  <si>
    <t>POR CPS PRO 50X200MG</t>
  </si>
  <si>
    <t>Zolpidem</t>
  </si>
  <si>
    <t>146891</t>
  </si>
  <si>
    <t>POR TBL FLM 14X10MG</t>
  </si>
  <si>
    <t>96977</t>
  </si>
  <si>
    <t>XANAX 1 MG</t>
  </si>
  <si>
    <t>POR TBL NOB 30X1MG</t>
  </si>
  <si>
    <t>Desloratadin</t>
  </si>
  <si>
    <t>Diosmin, kombinace</t>
  </si>
  <si>
    <t>POR TBL FLM 60X500MG</t>
  </si>
  <si>
    <t>Fludarabin</t>
  </si>
  <si>
    <t>58898</t>
  </si>
  <si>
    <t>FLUDARA</t>
  </si>
  <si>
    <t>Hořčík (různé sole v kombinaci)</t>
  </si>
  <si>
    <t>POR GRA SOL 30</t>
  </si>
  <si>
    <t>Chlorid draselný</t>
  </si>
  <si>
    <t>Kyselina klodronová</t>
  </si>
  <si>
    <t>BONEFOS 800 MG</t>
  </si>
  <si>
    <t>POR TBL FLM 60X800MG</t>
  </si>
  <si>
    <t>132612</t>
  </si>
  <si>
    <t>Kyselina ursodeoxycholová</t>
  </si>
  <si>
    <t>POR CPS DUR 100X250MG</t>
  </si>
  <si>
    <t>EUTHYROX 125 MIKROGRAMŮ</t>
  </si>
  <si>
    <t>POR TBL NOB 100X125RG</t>
  </si>
  <si>
    <t>Methylprednisolon</t>
  </si>
  <si>
    <t>Metoprolol</t>
  </si>
  <si>
    <t>58037</t>
  </si>
  <si>
    <t>POR TBL PRO 30X50MG</t>
  </si>
  <si>
    <t>Mirtazapin</t>
  </si>
  <si>
    <t>Perindopril</t>
  </si>
  <si>
    <t>Sodná sůl metamizolu</t>
  </si>
  <si>
    <t>NOVALGIN TABLETY</t>
  </si>
  <si>
    <t>POR TBL FLM 20X500MG</t>
  </si>
  <si>
    <t>Tramadol</t>
  </si>
  <si>
    <t>Trazodon</t>
  </si>
  <si>
    <t>54094</t>
  </si>
  <si>
    <t>TRITTICO AC 75</t>
  </si>
  <si>
    <t>POR TBL RET 30X75MG</t>
  </si>
  <si>
    <t>Urea</t>
  </si>
  <si>
    <t>169675</t>
  </si>
  <si>
    <t>146889</t>
  </si>
  <si>
    <t>142656</t>
  </si>
  <si>
    <t>APO-ZOLPIDEM 10 MG</t>
  </si>
  <si>
    <t>POR TBL FLM 28X10MG</t>
  </si>
  <si>
    <t>Amlodipin</t>
  </si>
  <si>
    <t>125059</t>
  </si>
  <si>
    <t>66037</t>
  </si>
  <si>
    <t>POR CPS DUR 7X100MG</t>
  </si>
  <si>
    <t>17188</t>
  </si>
  <si>
    <t>KALIUM CHLORATUM BIOMEDICA</t>
  </si>
  <si>
    <t>Klindamycin</t>
  </si>
  <si>
    <t>Kyanokobalamin</t>
  </si>
  <si>
    <t>VITAMIN B12 LÉČIVA 1000 MCG</t>
  </si>
  <si>
    <t>INJ SOL 5X1ML/1000RG</t>
  </si>
  <si>
    <t>Pantoprazol</t>
  </si>
  <si>
    <t>49115</t>
  </si>
  <si>
    <t>POR TBL ENT 100X20MG</t>
  </si>
  <si>
    <t>Pyridoxin (vitamin B6)</t>
  </si>
  <si>
    <t>PYRIDOXIN LÉČIVA</t>
  </si>
  <si>
    <t>132575</t>
  </si>
  <si>
    <t>Hydroxymočovina</t>
  </si>
  <si>
    <t>POR CPS DUR 100X500MG</t>
  </si>
  <si>
    <t>87225</t>
  </si>
  <si>
    <t>POR TBL FLM 20X200MG</t>
  </si>
  <si>
    <t>180651</t>
  </si>
  <si>
    <t>POR TBL ENT 50X40MG HOSP II</t>
  </si>
  <si>
    <t>Perindopril a diuretika</t>
  </si>
  <si>
    <t>122683</t>
  </si>
  <si>
    <t>PRESTARIUM NEO COMBI 5 MG/1,25 MG</t>
  </si>
  <si>
    <t>POR TBL FLM 20</t>
  </si>
  <si>
    <t>Amiodaron</t>
  </si>
  <si>
    <t>13767</t>
  </si>
  <si>
    <t>POR TBL NOB 30X200MG</t>
  </si>
  <si>
    <t>Bisoprolol</t>
  </si>
  <si>
    <t>132524</t>
  </si>
  <si>
    <t>Furosemid</t>
  </si>
  <si>
    <t>2079</t>
  </si>
  <si>
    <t>FUROSEMID-SLOVAKOFARMA</t>
  </si>
  <si>
    <t>POR TBL NOB 20X40MG</t>
  </si>
  <si>
    <t>56804</t>
  </si>
  <si>
    <t>FURORESE 40</t>
  </si>
  <si>
    <t>POR TBL NOB 50X40MG</t>
  </si>
  <si>
    <t>98218</t>
  </si>
  <si>
    <t>FURON 40 MG</t>
  </si>
  <si>
    <t>Hydrochlorothiazid a kalium šetřící diuretika</t>
  </si>
  <si>
    <t>47478</t>
  </si>
  <si>
    <t>LORADUR MITE</t>
  </si>
  <si>
    <t>POR TBL NOB 50</t>
  </si>
  <si>
    <t>32081</t>
  </si>
  <si>
    <t>Indometacin</t>
  </si>
  <si>
    <t>RCT SUP 10X100MG</t>
  </si>
  <si>
    <t>Metformin</t>
  </si>
  <si>
    <t>56504</t>
  </si>
  <si>
    <t>SIOFOR 850</t>
  </si>
  <si>
    <t>POR TBL FLM 60X850MG</t>
  </si>
  <si>
    <t>Metronidazol</t>
  </si>
  <si>
    <t>2430</t>
  </si>
  <si>
    <t>VAG TBL 10X500MG</t>
  </si>
  <si>
    <t>Ramipril a felodipin</t>
  </si>
  <si>
    <t>Rifaximin</t>
  </si>
  <si>
    <t>202740</t>
  </si>
  <si>
    <t>POR TBL FLM 28X200MG</t>
  </si>
  <si>
    <t>30434</t>
  </si>
  <si>
    <t>POR TBL NOB 100X25MG</t>
  </si>
  <si>
    <t>VEROSPIRON 50 MG</t>
  </si>
  <si>
    <t>75022</t>
  </si>
  <si>
    <t>POR TBL NOB 10X960MG</t>
  </si>
  <si>
    <t>50351</t>
  </si>
  <si>
    <t>POR CPS DUR 18X100MG</t>
  </si>
  <si>
    <t>Tamsulosin</t>
  </si>
  <si>
    <t>49195</t>
  </si>
  <si>
    <t>FOKUSIN</t>
  </si>
  <si>
    <t>POR CPS RDR 90X0.4MG</t>
  </si>
  <si>
    <t>86656</t>
  </si>
  <si>
    <t>NEUROL 1,0</t>
  </si>
  <si>
    <t>Anagrelid</t>
  </si>
  <si>
    <t>47614</t>
  </si>
  <si>
    <t>THROMBOREDUCTIN 0,5 MG</t>
  </si>
  <si>
    <t>POR CPS DUR 100X0.5MG</t>
  </si>
  <si>
    <t>Azithromycin</t>
  </si>
  <si>
    <t>LEXAURIN 3</t>
  </si>
  <si>
    <t>POR GTT SOL 1X100ML</t>
  </si>
  <si>
    <t>31001</t>
  </si>
  <si>
    <t>ANALERGIN</t>
  </si>
  <si>
    <t>POR SOL 1X50ML/5GM</t>
  </si>
  <si>
    <t>Deferipron</t>
  </si>
  <si>
    <t>29317</t>
  </si>
  <si>
    <t>FERRIPROX 500 MG</t>
  </si>
  <si>
    <t>POR TBL FLM 100X500MG</t>
  </si>
  <si>
    <t>Diazepam</t>
  </si>
  <si>
    <t>DIAZEPAM SLOVAKOFARMA 5 MG</t>
  </si>
  <si>
    <t>POR TBL NOB 20X5MG</t>
  </si>
  <si>
    <t>132632</t>
  </si>
  <si>
    <t>Enoxaparin</t>
  </si>
  <si>
    <t>115402</t>
  </si>
  <si>
    <t>CLEXANE</t>
  </si>
  <si>
    <t>INJ SOL ISP 10X0.6ML/6KU</t>
  </si>
  <si>
    <t>115400</t>
  </si>
  <si>
    <t>INJ SOL ISP 10X0.2ML/2KU</t>
  </si>
  <si>
    <t>Erdostein</t>
  </si>
  <si>
    <t>95560</t>
  </si>
  <si>
    <t>POR CPS DUR 30X300MG</t>
  </si>
  <si>
    <t>Ergokalciferol</t>
  </si>
  <si>
    <t>353</t>
  </si>
  <si>
    <t>VITAMIN D SLOVAKOFARMA</t>
  </si>
  <si>
    <t>POR CPS MOL 1X300KU</t>
  </si>
  <si>
    <t>Famotidin</t>
  </si>
  <si>
    <t>122121</t>
  </si>
  <si>
    <t>APO-FAMOTIDINE 40 MG</t>
  </si>
  <si>
    <t>POR TBL FLM 100X40MG</t>
  </si>
  <si>
    <t>Glycerol-trinitrát</t>
  </si>
  <si>
    <t>85071</t>
  </si>
  <si>
    <t>NITROMINT</t>
  </si>
  <si>
    <t>ORM SPR SLG 1X10GM</t>
  </si>
  <si>
    <t>Guajazulen</t>
  </si>
  <si>
    <t>OPH UNG 1X5GM/7.5MG</t>
  </si>
  <si>
    <t>Chlorambucil</t>
  </si>
  <si>
    <t>47717</t>
  </si>
  <si>
    <t>LEUKERAN</t>
  </si>
  <si>
    <t>POR TBL FLM 25X2MG</t>
  </si>
  <si>
    <t>Indobufen</t>
  </si>
  <si>
    <t>Interferon alfa-2a</t>
  </si>
  <si>
    <t>16558</t>
  </si>
  <si>
    <t>ROFERON-A 3 MIU/0,5ML</t>
  </si>
  <si>
    <t>INJ SOL 5X0.5ML/3MU S</t>
  </si>
  <si>
    <t>Ipratropium-bromid</t>
  </si>
  <si>
    <t>INH SOL PSS 200X20 MCG</t>
  </si>
  <si>
    <t>Isradipin</t>
  </si>
  <si>
    <t>125866</t>
  </si>
  <si>
    <t>POR CPS PRO 100X5MG</t>
  </si>
  <si>
    <t>Jiná</t>
  </si>
  <si>
    <t>999999</t>
  </si>
  <si>
    <t>Jiný</t>
  </si>
  <si>
    <t>Jiná antibiotika pro lokální aplikaci</t>
  </si>
  <si>
    <t>DRM UNG 1X10GM</t>
  </si>
  <si>
    <t>Jiná léčiva pro lokální léčbu v dutině ústní</t>
  </si>
  <si>
    <t>ORM GEL 1X8GM/697MG</t>
  </si>
  <si>
    <t>Klotrimazol</t>
  </si>
  <si>
    <t>VAG TBL 6X100MG+APL</t>
  </si>
  <si>
    <t>90</t>
  </si>
  <si>
    <t>CODEIN SLOVAKOFARMA 30 MG</t>
  </si>
  <si>
    <t>POR TBL NOB 10X30MG</t>
  </si>
  <si>
    <t>155782</t>
  </si>
  <si>
    <t>GODASAL 100</t>
  </si>
  <si>
    <t>POR TBL NOB 100</t>
  </si>
  <si>
    <t>21570</t>
  </si>
  <si>
    <t>POR TBL ENT 100X100MG</t>
  </si>
  <si>
    <t>200214</t>
  </si>
  <si>
    <t>POR TBL NOB 56X100MG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</si>
  <si>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</si>
  <si>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</si>
  <si>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</si>
  <si>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</si>
  <si>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</si>
  <si>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</si>
  <si>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</si>
  <si>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</si>
  <si>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</si>
  <si>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POR TBL NOB 100X0.5GM</t>
  </si>
  <si>
    <t>POR TBL OBD 50</t>
  </si>
  <si>
    <t>Megestrol</t>
  </si>
  <si>
    <t>12354</t>
  </si>
  <si>
    <t>SIOFOR 500</t>
  </si>
  <si>
    <t>POR TBL FLM 120X500MG</t>
  </si>
  <si>
    <t>Metoklopramid</t>
  </si>
  <si>
    <t>DEGAN 10 MG TABLETY</t>
  </si>
  <si>
    <t>POR TBL NOB 40X10MG</t>
  </si>
  <si>
    <t>94357</t>
  </si>
  <si>
    <t>VAG TBL 50X500MG</t>
  </si>
  <si>
    <t>Naftidrofuryl</t>
  </si>
  <si>
    <t>66015</t>
  </si>
  <si>
    <t>ENELBIN 100 RETARD</t>
  </si>
  <si>
    <t>POR TBL PRO 100X100MG</t>
  </si>
  <si>
    <t>Nimesulid</t>
  </si>
  <si>
    <t>17187</t>
  </si>
  <si>
    <t>NIMESIL</t>
  </si>
  <si>
    <t>POR GRA SUS 30X100MG</t>
  </si>
  <si>
    <t>119512</t>
  </si>
  <si>
    <t>LOSEPRAZOL 20 MG</t>
  </si>
  <si>
    <t>POR CPS ETD 56X20MG</t>
  </si>
  <si>
    <t>17104</t>
  </si>
  <si>
    <t>128810</t>
  </si>
  <si>
    <t>POR TBL ENT 100X20MG I</t>
  </si>
  <si>
    <t>180581</t>
  </si>
  <si>
    <t>POR TBL ENT 100X20MG II</t>
  </si>
  <si>
    <t>Pitofenon a analgetika</t>
  </si>
  <si>
    <t>Potraviny pro zvláštní lékařské účely (PZLÚ)</t>
  </si>
  <si>
    <t>33752</t>
  </si>
  <si>
    <t>NUTRIDRINK CREME S PŘÍCHUTÍ LESNÍHO OVOCE</t>
  </si>
  <si>
    <t>Pregabalin</t>
  </si>
  <si>
    <t>4361</t>
  </si>
  <si>
    <t>ANAVENOL</t>
  </si>
  <si>
    <t>POR TBL OBD 60</t>
  </si>
  <si>
    <t>3424</t>
  </si>
  <si>
    <t>AKTIFERRIN COMPOSITUM</t>
  </si>
  <si>
    <t>POR CPS MOL 100</t>
  </si>
  <si>
    <t>Sulfadiazin, stříbrná sůl, kombinace</t>
  </si>
  <si>
    <t>14877</t>
  </si>
  <si>
    <t>IALUGEN PLUS</t>
  </si>
  <si>
    <t>DRM CRM 1X60GM</t>
  </si>
  <si>
    <t>3377</t>
  </si>
  <si>
    <t>POR TBL NOB 20X480MG</t>
  </si>
  <si>
    <t>44303</t>
  </si>
  <si>
    <t>EUPHYLLIN CR N 100</t>
  </si>
  <si>
    <t>POR CPS PRO 50X100MG</t>
  </si>
  <si>
    <t>67570</t>
  </si>
  <si>
    <t>MABRON 50 MG</t>
  </si>
  <si>
    <t>54093</t>
  </si>
  <si>
    <t>POR TBL RET 20X150MG</t>
  </si>
  <si>
    <t>Triamcinolon</t>
  </si>
  <si>
    <t>162501</t>
  </si>
  <si>
    <t>DRM EML 1X15GM</t>
  </si>
  <si>
    <t>Valaciklovir</t>
  </si>
  <si>
    <t>47514</t>
  </si>
  <si>
    <t>CALCICHEW D3 200 IU</t>
  </si>
  <si>
    <t>POR TBL MND 20</t>
  </si>
  <si>
    <t>94114</t>
  </si>
  <si>
    <t>WARFARIN ORION 5 MG</t>
  </si>
  <si>
    <t>POR TBL NOB 100X5MG</t>
  </si>
  <si>
    <t>146893</t>
  </si>
  <si>
    <t>163146</t>
  </si>
  <si>
    <t>HYPNOGEN</t>
  </si>
  <si>
    <t>146901</t>
  </si>
  <si>
    <t>Ruxolitinib</t>
  </si>
  <si>
    <t>193474</t>
  </si>
  <si>
    <t>JAKAVI 5 MG</t>
  </si>
  <si>
    <t>POR TBL NOB 60X5MG</t>
  </si>
  <si>
    <t>Fenoterol a ipratropium-bromid</t>
  </si>
  <si>
    <t>2679</t>
  </si>
  <si>
    <t>BERODUAL N</t>
  </si>
  <si>
    <t>INH SOL PSS 200DÁV</t>
  </si>
  <si>
    <t>13703</t>
  </si>
  <si>
    <t>ZOVIRAX 200 MG</t>
  </si>
  <si>
    <t>HERPESIN KRÉM</t>
  </si>
  <si>
    <t>DRM CRM 1X2GM 5%</t>
  </si>
  <si>
    <t>94921</t>
  </si>
  <si>
    <t>AMBROBENE 15 MG/5 ML</t>
  </si>
  <si>
    <t>85524</t>
  </si>
  <si>
    <t>AMOKSIKLAV 375 MG</t>
  </si>
  <si>
    <t>POR TBL FLM 21X375MG</t>
  </si>
  <si>
    <t>85525</t>
  </si>
  <si>
    <t>AMOKSIKLAV 625 MG</t>
  </si>
  <si>
    <t>POR TBL FLM 21X625MG</t>
  </si>
  <si>
    <t>132654</t>
  </si>
  <si>
    <t>201642</t>
  </si>
  <si>
    <t>49909</t>
  </si>
  <si>
    <t>POR TBL FLM 28X20MG</t>
  </si>
  <si>
    <t>132676</t>
  </si>
  <si>
    <t>66029</t>
  </si>
  <si>
    <t>15642</t>
  </si>
  <si>
    <t>SANDIMMUN NEORAL 100 MG</t>
  </si>
  <si>
    <t>POR CPS MOL 50X100MG</t>
  </si>
  <si>
    <t>6408</t>
  </si>
  <si>
    <t>EQUORAL</t>
  </si>
  <si>
    <t>15644</t>
  </si>
  <si>
    <t>INF CNC SOL 10X1ML</t>
  </si>
  <si>
    <t>26331</t>
  </si>
  <si>
    <t>POR TBL FLM 100X5MG</t>
  </si>
  <si>
    <t>115401</t>
  </si>
  <si>
    <t>INJ SOL ISP 10X0.4ML/4KU</t>
  </si>
  <si>
    <t>POR CPS DUR 10X300MG</t>
  </si>
  <si>
    <t>17189</t>
  </si>
  <si>
    <t>Jiná antihistaminika pro systémovou aplikaci</t>
  </si>
  <si>
    <t>POR TBL NOB 20X2MG</t>
  </si>
  <si>
    <t>Klonazepam</t>
  </si>
  <si>
    <t>RIVOTRIL 0,5 MG</t>
  </si>
  <si>
    <t>POR TBL NOB 50X0.5MG</t>
  </si>
  <si>
    <t>Komplex železa s isomaltosou</t>
  </si>
  <si>
    <t>16594</t>
  </si>
  <si>
    <t>MALTOFER TABLETY</t>
  </si>
  <si>
    <t>POR TBL MND 30X100MG</t>
  </si>
  <si>
    <t>155781</t>
  </si>
  <si>
    <t>Kyselina aminomethylbenzoová</t>
  </si>
  <si>
    <t>98168</t>
  </si>
  <si>
    <t>POR TBL NOB 20X250MG</t>
  </si>
  <si>
    <t>106344</t>
  </si>
  <si>
    <t>LANZUL 15 MG</t>
  </si>
  <si>
    <t>POR CPS ETD 28X15MG</t>
  </si>
  <si>
    <t>17122</t>
  </si>
  <si>
    <t>POR CPS DUR 56X30MG</t>
  </si>
  <si>
    <t>TBL.MAGNESII LACTICI 0,5 GLO</t>
  </si>
  <si>
    <t>POR TBL NOB 100X500MG</t>
  </si>
  <si>
    <t>Meloxikam</t>
  </si>
  <si>
    <t>13280</t>
  </si>
  <si>
    <t>RECOXA 15</t>
  </si>
  <si>
    <t>40369</t>
  </si>
  <si>
    <t>POR TBL NOB 100X4MG</t>
  </si>
  <si>
    <t>40373</t>
  </si>
  <si>
    <t>MEDROL 16 MG</t>
  </si>
  <si>
    <t>POR TBL NOB 50X16MG</t>
  </si>
  <si>
    <t>Montelukast</t>
  </si>
  <si>
    <t>125133</t>
  </si>
  <si>
    <t>SINGULAIR 5 JUNIOR</t>
  </si>
  <si>
    <t>POR TBL MND 98X5MG</t>
  </si>
  <si>
    <t>Multienzymové přípravky (lipáza, proteáza apod.)</t>
  </si>
  <si>
    <t>14812</t>
  </si>
  <si>
    <t>KREON 25 000</t>
  </si>
  <si>
    <t>POR CPS ETD 100</t>
  </si>
  <si>
    <t>32057</t>
  </si>
  <si>
    <t>INJ SOL 2X0.3ML</t>
  </si>
  <si>
    <t>32060</t>
  </si>
  <si>
    <t>INJ SOL 2X0.6ML</t>
  </si>
  <si>
    <t>Nitrofurantoin</t>
  </si>
  <si>
    <t>154748</t>
  </si>
  <si>
    <t>NITROFURANTOIN - RATIOPHARM 100 MG</t>
  </si>
  <si>
    <t>Organismy produkující kyselinu mléčnou</t>
  </si>
  <si>
    <t>9159</t>
  </si>
  <si>
    <t>HYLAK FORTE</t>
  </si>
  <si>
    <t>POR SOL 1X100ML</t>
  </si>
  <si>
    <t>180652</t>
  </si>
  <si>
    <t>POR TBL ENT 90X40MG HOSP II</t>
  </si>
  <si>
    <t>PREDNISON 5 LÉČIVA</t>
  </si>
  <si>
    <t>Rilmenidin</t>
  </si>
  <si>
    <t>125641</t>
  </si>
  <si>
    <t>POR TBL NOB 90X1MG</t>
  </si>
  <si>
    <t>Rivaroxaban</t>
  </si>
  <si>
    <t>168903</t>
  </si>
  <si>
    <t>XARELTO 20 MG</t>
  </si>
  <si>
    <t>168904</t>
  </si>
  <si>
    <t>119653</t>
  </si>
  <si>
    <t>119654</t>
  </si>
  <si>
    <t>POR TBL FLM 100X100MG</t>
  </si>
  <si>
    <t>94584</t>
  </si>
  <si>
    <t>AKTIFERRIN</t>
  </si>
  <si>
    <t>POR CPS MOL 50</t>
  </si>
  <si>
    <t>Sertralin</t>
  </si>
  <si>
    <t>11029</t>
  </si>
  <si>
    <t>BISEPTOL 120</t>
  </si>
  <si>
    <t>POR TBL NOB 20X120MG-LAG</t>
  </si>
  <si>
    <t>Sultamicilin</t>
  </si>
  <si>
    <t>POR TBL FLM 12X375MG</t>
  </si>
  <si>
    <t>Telmisartan a diuretika</t>
  </si>
  <si>
    <t>29387</t>
  </si>
  <si>
    <t>MICARDISPLUS 80/25 MG</t>
  </si>
  <si>
    <t>POR TBL NOB 56</t>
  </si>
  <si>
    <t>Timolol</t>
  </si>
  <si>
    <t>162304</t>
  </si>
  <si>
    <t>TIMO-COMOD 0,5%</t>
  </si>
  <si>
    <t>189081</t>
  </si>
  <si>
    <t>CALCICHEW D3 LEMON 400 IU</t>
  </si>
  <si>
    <t>POR TBL MND 100</t>
  </si>
  <si>
    <t>Venlafaxin</t>
  </si>
  <si>
    <t>31237</t>
  </si>
  <si>
    <t>ARGOFAN 75 SR</t>
  </si>
  <si>
    <t>POR TBL PRO 60X75MG</t>
  </si>
  <si>
    <t>192342</t>
  </si>
  <si>
    <t>WARFARIN PMCS 5 MG</t>
  </si>
  <si>
    <t>16286</t>
  </si>
  <si>
    <t>STILNOX</t>
  </si>
  <si>
    <t>193476</t>
  </si>
  <si>
    <t>JAKAVI 20 MG</t>
  </si>
  <si>
    <t>POR TBL NOB 60X20MG</t>
  </si>
  <si>
    <t>Pomůcky dále nespecifikované,paruky</t>
  </si>
  <si>
    <t>278</t>
  </si>
  <si>
    <t>PARUKA</t>
  </si>
  <si>
    <t>PŘÍSPĚVEK POJIŠŤOVNY DO VÝŠE</t>
  </si>
  <si>
    <t>Acebutolol</t>
  </si>
  <si>
    <t>SECTRAL 400 MG</t>
  </si>
  <si>
    <t>Acetylcystein</t>
  </si>
  <si>
    <t>POR TBL EFF 20X600MG</t>
  </si>
  <si>
    <t>84128</t>
  </si>
  <si>
    <t>Dexamethason</t>
  </si>
  <si>
    <t>Fluvastatin</t>
  </si>
  <si>
    <t>200995</t>
  </si>
  <si>
    <t>POR TBL PRO 98X80MG</t>
  </si>
  <si>
    <t>132658</t>
  </si>
  <si>
    <t>Klopidogrel</t>
  </si>
  <si>
    <t>149543</t>
  </si>
  <si>
    <t>CLOPIDOGREL APOTEX 75 MG</t>
  </si>
  <si>
    <t>POR TBL FLM 30X75MG</t>
  </si>
  <si>
    <t>91017</t>
  </si>
  <si>
    <t>URSOFALK</t>
  </si>
  <si>
    <t>Levocetirizin</t>
  </si>
  <si>
    <t>85140</t>
  </si>
  <si>
    <t>XYZAL</t>
  </si>
  <si>
    <t>POR TBL FLM 60X5MG</t>
  </si>
  <si>
    <t>Losartan</t>
  </si>
  <si>
    <t>13892</t>
  </si>
  <si>
    <t>Merkaptopurin</t>
  </si>
  <si>
    <t>136446</t>
  </si>
  <si>
    <t>12355</t>
  </si>
  <si>
    <t>POR TBL FLM 30X850MG</t>
  </si>
  <si>
    <t>23797</t>
  </si>
  <si>
    <t>GLUCOPHAGE 1000 MG</t>
  </si>
  <si>
    <t>Methotrexát (pouze perorální)</t>
  </si>
  <si>
    <t>157119</t>
  </si>
  <si>
    <t>METHOTREXAT EBEWE 2,5 MG TABLETY</t>
  </si>
  <si>
    <t>POR TBL NOB 50X2.5MG</t>
  </si>
  <si>
    <t>132559</t>
  </si>
  <si>
    <t>VASOCARDIN 50</t>
  </si>
  <si>
    <t>POR TBL NOB 50X50MG</t>
  </si>
  <si>
    <t>Pseudoefedrin, kombinace</t>
  </si>
  <si>
    <t>POR TBL RET 7</t>
  </si>
  <si>
    <t>Silymarin</t>
  </si>
  <si>
    <t>180146</t>
  </si>
  <si>
    <t>POR TBL FLM 100X70MG</t>
  </si>
  <si>
    <t>4305</t>
  </si>
  <si>
    <t>TRAMAL TOBOLKY 50 MG</t>
  </si>
  <si>
    <t>POR CPS DUR 10X50MG I</t>
  </si>
  <si>
    <t>59672</t>
  </si>
  <si>
    <t>POR TBL PRO 30X100MG</t>
  </si>
  <si>
    <t>Tretinoin</t>
  </si>
  <si>
    <t>POR CPS MOL 100X10MG</t>
  </si>
  <si>
    <t>146897</t>
  </si>
  <si>
    <t>13705</t>
  </si>
  <si>
    <t>ZOVIRAX 800 MG</t>
  </si>
  <si>
    <t>POR TBL NOB 35X800MG</t>
  </si>
  <si>
    <t>45011</t>
  </si>
  <si>
    <t>POR TBL FLM 6X500MG</t>
  </si>
  <si>
    <t>Betahistin</t>
  </si>
  <si>
    <t>BETAHISTIN ACTAVIS 16 MG</t>
  </si>
  <si>
    <t>POR TBL NOB 60X16MG</t>
  </si>
  <si>
    <t>Cyklofosfamid</t>
  </si>
  <si>
    <t>94174</t>
  </si>
  <si>
    <t>CYCLOPHOSPHAMIDE ORION</t>
  </si>
  <si>
    <t>POR TBL OBD 50X50MG</t>
  </si>
  <si>
    <t>132634</t>
  </si>
  <si>
    <t>Dosulepin</t>
  </si>
  <si>
    <t>4207</t>
  </si>
  <si>
    <t>PROTHIADEN 25</t>
  </si>
  <si>
    <t>POR TBL OBD 30X25MG</t>
  </si>
  <si>
    <t>Enalapril</t>
  </si>
  <si>
    <t>59642</t>
  </si>
  <si>
    <t>ENAP 10 MG</t>
  </si>
  <si>
    <t>POR TBL NOB 100X10MG</t>
  </si>
  <si>
    <t>POR CPS DUR 20X300MG</t>
  </si>
  <si>
    <t>Fenofibrát</t>
  </si>
  <si>
    <t>122212</t>
  </si>
  <si>
    <t>APO-FENO</t>
  </si>
  <si>
    <t>POR CPS DUR 100X200MG</t>
  </si>
  <si>
    <t>Finasterid</t>
  </si>
  <si>
    <t>Isosorbid-mononitrát</t>
  </si>
  <si>
    <t>164340</t>
  </si>
  <si>
    <t>MONO MACK DEPOT</t>
  </si>
  <si>
    <t>58872</t>
  </si>
  <si>
    <t>SPORANOX</t>
  </si>
  <si>
    <t>Kandesartan a diuretika</t>
  </si>
  <si>
    <t>158994</t>
  </si>
  <si>
    <t>CANCOMBINO 16 MG/12,5 MG</t>
  </si>
  <si>
    <t>POR TBL NOB 28 II</t>
  </si>
  <si>
    <t>158998</t>
  </si>
  <si>
    <t>POR TBL NOB 56 II</t>
  </si>
  <si>
    <t>132560</t>
  </si>
  <si>
    <t>FROMILID 500</t>
  </si>
  <si>
    <t>132644</t>
  </si>
  <si>
    <t>POR TBL NOB 14X500MG</t>
  </si>
  <si>
    <t>27348</t>
  </si>
  <si>
    <t>PLAVIX 75 MG</t>
  </si>
  <si>
    <t>POR TBL FLM 84X75MG</t>
  </si>
  <si>
    <t>Kodein, kombinace kromě psycholeptik</t>
  </si>
  <si>
    <t>POR TBL NOB 10</t>
  </si>
  <si>
    <t>Komplex železa s isomaltosou a kyselina listová</t>
  </si>
  <si>
    <t>16593</t>
  </si>
  <si>
    <t>MALTOFER FOL TABLETY</t>
  </si>
  <si>
    <t>POR TBL MND 30</t>
  </si>
  <si>
    <t>18630</t>
  </si>
  <si>
    <t>32062</t>
  </si>
  <si>
    <t>INJ SOL 2X0.8ML</t>
  </si>
  <si>
    <t>25363</t>
  </si>
  <si>
    <t>POR CPS ETD 90X10MG SKLO</t>
  </si>
  <si>
    <t>162012</t>
  </si>
  <si>
    <t>PRESTARIUM NEO COMBI 10 MG/2,5 MG</t>
  </si>
  <si>
    <t>Propafenon</t>
  </si>
  <si>
    <t>99309</t>
  </si>
  <si>
    <t>RYTMONORM 150 MG</t>
  </si>
  <si>
    <t>POR TBL FLM 100X150MG</t>
  </si>
  <si>
    <t>Rosuvastatin</t>
  </si>
  <si>
    <t>148070</t>
  </si>
  <si>
    <t>ROSUCARD 10 MG POTAHOVANÉ TABLETY</t>
  </si>
  <si>
    <t>Salbutamol</t>
  </si>
  <si>
    <t>Simvastatin</t>
  </si>
  <si>
    <t>125086</t>
  </si>
  <si>
    <t>APO-SIMVA 20</t>
  </si>
  <si>
    <t>POR TBL FLM 100X20MG</t>
  </si>
  <si>
    <t>Sotalol</t>
  </si>
  <si>
    <t>49013</t>
  </si>
  <si>
    <t>SOTAHEXAL 80</t>
  </si>
  <si>
    <t>POR TBL NOB 50X80MG</t>
  </si>
  <si>
    <t>49014</t>
  </si>
  <si>
    <t>POR TBL NOB 100X80MG</t>
  </si>
  <si>
    <t>49196</t>
  </si>
  <si>
    <t>POR CPS RDR 100X0.4MG</t>
  </si>
  <si>
    <t>26575</t>
  </si>
  <si>
    <t>MICARDISPLUS 80/12,5 MG</t>
  </si>
  <si>
    <t>POR TBL NOB 98</t>
  </si>
  <si>
    <t>192341</t>
  </si>
  <si>
    <t>Erytropoetin</t>
  </si>
  <si>
    <t>26705</t>
  </si>
  <si>
    <t>NEORECORMON 3 000 IU</t>
  </si>
  <si>
    <t>INJ SOL 6X0.3ML</t>
  </si>
  <si>
    <t>Pegfilgrastim</t>
  </si>
  <si>
    <t>149770</t>
  </si>
  <si>
    <t>NEULASTA 6 MG</t>
  </si>
  <si>
    <t>INJ SOL 1X0.6ML-BLI II</t>
  </si>
  <si>
    <t>83099</t>
  </si>
  <si>
    <t>XANAX SR 0,5 MG</t>
  </si>
  <si>
    <t>POR TBL PRO 30X0.5MG</t>
  </si>
  <si>
    <t>90959</t>
  </si>
  <si>
    <t>XANAX 0,5 MG</t>
  </si>
  <si>
    <t>POR TBL NOB 30X0.5MG</t>
  </si>
  <si>
    <t>2954</t>
  </si>
  <si>
    <t>AGEN 10</t>
  </si>
  <si>
    <t>15383</t>
  </si>
  <si>
    <t>HIPRES 5</t>
  </si>
  <si>
    <t>POR TBL NOB 90X5MG</t>
  </si>
  <si>
    <t>Atorvastatin</t>
  </si>
  <si>
    <t>Azathioprin</t>
  </si>
  <si>
    <t>14318</t>
  </si>
  <si>
    <t>IMURAN 50 MG</t>
  </si>
  <si>
    <t>POR TBL FLM 100X50MG</t>
  </si>
  <si>
    <t>132601</t>
  </si>
  <si>
    <t>Chinapril</t>
  </si>
  <si>
    <t>94963</t>
  </si>
  <si>
    <t>ACCUPRO 10</t>
  </si>
  <si>
    <t>POR TBL FLM 50X10MG</t>
  </si>
  <si>
    <t>Chinapril a diuretika</t>
  </si>
  <si>
    <t>64790</t>
  </si>
  <si>
    <t>ACCUZIDE 20</t>
  </si>
  <si>
    <t>POR TBL FLM 100</t>
  </si>
  <si>
    <t>Ketokonazol</t>
  </si>
  <si>
    <t>146253</t>
  </si>
  <si>
    <t>DRM SAT 100ML 2%</t>
  </si>
  <si>
    <t>641</t>
  </si>
  <si>
    <t>VITAMIN B12 LÉČIVA 300 MCG</t>
  </si>
  <si>
    <t>INJ SOL 5X1ML/300RG</t>
  </si>
  <si>
    <t>137177</t>
  </si>
  <si>
    <t>CEZERA 5 MG</t>
  </si>
  <si>
    <t>Losartan a diuretika</t>
  </si>
  <si>
    <t>104711</t>
  </si>
  <si>
    <t>LORISTA H 50 MG/12,5 MG</t>
  </si>
  <si>
    <t>POR TBL FLM 56X50/12.5MG</t>
  </si>
  <si>
    <t>Makrogol</t>
  </si>
  <si>
    <t>58827</t>
  </si>
  <si>
    <t>FORTRANS</t>
  </si>
  <si>
    <t>POR PLV SOL 1X4(SÁČKY)</t>
  </si>
  <si>
    <t>Mupirocin</t>
  </si>
  <si>
    <t>Progesteron</t>
  </si>
  <si>
    <t>76921</t>
  </si>
  <si>
    <t>UTROGESTAN</t>
  </si>
  <si>
    <t>POR CPS MOL 30X100MG</t>
  </si>
  <si>
    <t>163145</t>
  </si>
  <si>
    <t>132619</t>
  </si>
  <si>
    <t>49024</t>
  </si>
  <si>
    <t>132620</t>
  </si>
  <si>
    <t>Diklofenak</t>
  </si>
  <si>
    <t>119672</t>
  </si>
  <si>
    <t>DICLOFENAC DUO PHARMASWISS 75 MG</t>
  </si>
  <si>
    <t>POR CPS RDR 30X75MG</t>
  </si>
  <si>
    <t>Jiná antiinfektiva</t>
  </si>
  <si>
    <t>OPH GTT SOL 1X10ML SKLO</t>
  </si>
  <si>
    <t>115317</t>
  </si>
  <si>
    <t>POR CPS ETD 28X20MG HDPE</t>
  </si>
  <si>
    <t>20583</t>
  </si>
  <si>
    <t>POR CPS MOL 50X40MG</t>
  </si>
  <si>
    <t>Uhličitan vápenatý</t>
  </si>
  <si>
    <t>84127</t>
  </si>
  <si>
    <t>Ademethionin</t>
  </si>
  <si>
    <t>POR TBL ENT 30X20MG</t>
  </si>
  <si>
    <t>14958</t>
  </si>
  <si>
    <t>RIVOTRIL 2 MG</t>
  </si>
  <si>
    <t>71960</t>
  </si>
  <si>
    <t>POR TBL NOB 5X10X100MG</t>
  </si>
  <si>
    <t>Kyselina valproová</t>
  </si>
  <si>
    <t>92587</t>
  </si>
  <si>
    <t>DEPAKINE CHRONO 500 MG SÉCABLE</t>
  </si>
  <si>
    <t>POR TBL RET 30X500MG</t>
  </si>
  <si>
    <t>3423</t>
  </si>
  <si>
    <t>POR CPS MOL 30</t>
  </si>
  <si>
    <t>Imatinib</t>
  </si>
  <si>
    <t>28386</t>
  </si>
  <si>
    <t>POR TBL FLM 90X400MG</t>
  </si>
  <si>
    <t>Dexamethason a antiinfektiva</t>
  </si>
  <si>
    <t>OPH GTT SUS 1X5ML</t>
  </si>
  <si>
    <t>Cinchokain</t>
  </si>
  <si>
    <t>Drospirenon a ethinylestradiol</t>
  </si>
  <si>
    <t>129842</t>
  </si>
  <si>
    <t>YAZ 0,02 MG/3 MG POTAHOVANÉ TABLETY</t>
  </si>
  <si>
    <t>POR TBL FLM 3X28</t>
  </si>
  <si>
    <t>162008</t>
  </si>
  <si>
    <t>91003</t>
  </si>
  <si>
    <t>POR TBL FLM 50X150MG</t>
  </si>
  <si>
    <t>Sodná sůl pentosan-polysulfátu</t>
  </si>
  <si>
    <t>21783</t>
  </si>
  <si>
    <t>THROMBOCID GEL</t>
  </si>
  <si>
    <t>DRM GEL 1X100GM</t>
  </si>
  <si>
    <t>14709</t>
  </si>
  <si>
    <t>RIVODARON 200</t>
  </si>
  <si>
    <t>125065</t>
  </si>
  <si>
    <t>186046</t>
  </si>
  <si>
    <t>TORVACARD 10</t>
  </si>
  <si>
    <t>19591</t>
  </si>
  <si>
    <t>93015</t>
  </si>
  <si>
    <t>176913</t>
  </si>
  <si>
    <t>Celiprolol</t>
  </si>
  <si>
    <t>163143</t>
  </si>
  <si>
    <t>TENOLOC 200</t>
  </si>
  <si>
    <t>POR TBL FLM 30X200MG</t>
  </si>
  <si>
    <t>107849</t>
  </si>
  <si>
    <t>66263</t>
  </si>
  <si>
    <t>ZYRTEC</t>
  </si>
  <si>
    <t>Ciklopirox</t>
  </si>
  <si>
    <t>76150</t>
  </si>
  <si>
    <t>BATRAFEN KRÉM</t>
  </si>
  <si>
    <t>DRM CRM 1X20GM/200MG</t>
  </si>
  <si>
    <t>53201</t>
  </si>
  <si>
    <t>CIPHIN 250</t>
  </si>
  <si>
    <t>85239</t>
  </si>
  <si>
    <t>EQUORAL 100 MG</t>
  </si>
  <si>
    <t>POR CPS MOL 60X100MG</t>
  </si>
  <si>
    <t>85237</t>
  </si>
  <si>
    <t>EQUORAL 50 MG</t>
  </si>
  <si>
    <t>POR CPS MOL 60X50MG</t>
  </si>
  <si>
    <t>85236</t>
  </si>
  <si>
    <t>POR CPS MOL 30X50MG</t>
  </si>
  <si>
    <t>85238</t>
  </si>
  <si>
    <t>POR TBL RET 100X100MG</t>
  </si>
  <si>
    <t>115481</t>
  </si>
  <si>
    <t>APO-ENALAPRIL 20 MG</t>
  </si>
  <si>
    <t>POR TBL NOB 100X20MG</t>
  </si>
  <si>
    <t>Escitalopram</t>
  </si>
  <si>
    <t>125184</t>
  </si>
  <si>
    <t>CIPRALEX 10 MG</t>
  </si>
  <si>
    <t>POR TBL FLM 98X10MG I</t>
  </si>
  <si>
    <t>Esomeprazol</t>
  </si>
  <si>
    <t>147933</t>
  </si>
  <si>
    <t>EMANERA 40 MG</t>
  </si>
  <si>
    <t>POR CPS ETD 90X40MG I</t>
  </si>
  <si>
    <t>183477</t>
  </si>
  <si>
    <t>ESOMEPRAZOL ACTAVIS 40 MG</t>
  </si>
  <si>
    <t>POR TBL ENT 90X40MG II</t>
  </si>
  <si>
    <t>Etamsylát</t>
  </si>
  <si>
    <t>40538</t>
  </si>
  <si>
    <t>DICYNONE 500</t>
  </si>
  <si>
    <t>POR CPS DUR 30X500MG</t>
  </si>
  <si>
    <t>80537</t>
  </si>
  <si>
    <t>QUAMATEL 20 MG</t>
  </si>
  <si>
    <t>59505</t>
  </si>
  <si>
    <t>LIPANTHYL SUPRA 160 MG</t>
  </si>
  <si>
    <t>POR TBL RET 90X160MG</t>
  </si>
  <si>
    <t>Fentanyl</t>
  </si>
  <si>
    <t>47285</t>
  </si>
  <si>
    <t>DUROGESIC 75 MCG/H</t>
  </si>
  <si>
    <t>DRM EMP TDR 5X12.6MG</t>
  </si>
  <si>
    <t>DUROGESIC 25 MCG/H</t>
  </si>
  <si>
    <t>DRM EMP TDR 5X4.2MG</t>
  </si>
  <si>
    <t>Fexofenadin</t>
  </si>
  <si>
    <t>120930</t>
  </si>
  <si>
    <t>EWOFEX 120 MG POTAHOVANÉ TABLETY</t>
  </si>
  <si>
    <t>POR TBL FLM 50X120MG</t>
  </si>
  <si>
    <t>Fosinopril</t>
  </si>
  <si>
    <t>84530</t>
  </si>
  <si>
    <t>MONOPRIL 20 MG</t>
  </si>
  <si>
    <t>POR TBL NOB 28X20MG</t>
  </si>
  <si>
    <t>107857</t>
  </si>
  <si>
    <t>APO-GAB 400</t>
  </si>
  <si>
    <t>POR CPS DUR 50X400MG</t>
  </si>
  <si>
    <t>135600</t>
  </si>
  <si>
    <t>GRANISETRON KABI 1 MG/ML</t>
  </si>
  <si>
    <t>INJ SOL 5X3ML/3MG</t>
  </si>
  <si>
    <t>Cholekalciferol</t>
  </si>
  <si>
    <t>12023</t>
  </si>
  <si>
    <t>VIGANTOL</t>
  </si>
  <si>
    <t>POR GTT SOL 1X10ML</t>
  </si>
  <si>
    <t>Indapamid</t>
  </si>
  <si>
    <t>158286</t>
  </si>
  <si>
    <t>INDAP 1,25 MG</t>
  </si>
  <si>
    <t>POR TBL NOB 100X1.25MG</t>
  </si>
  <si>
    <t>48261</t>
  </si>
  <si>
    <t>PLV ADS 1X20GM</t>
  </si>
  <si>
    <t>Karvedilol</t>
  </si>
  <si>
    <t>21883</t>
  </si>
  <si>
    <t>CORYOL 6,25 MG</t>
  </si>
  <si>
    <t>POR TBL NOB 56X6.25 MG</t>
  </si>
  <si>
    <t>Kyselina askorbová (vitamin C)</t>
  </si>
  <si>
    <t>201312</t>
  </si>
  <si>
    <t>VITAMIN C-INJEKTOPAS 7.5 G</t>
  </si>
  <si>
    <t>INF CNC SOL 7.5G/50ML</t>
  </si>
  <si>
    <t>40522</t>
  </si>
  <si>
    <t>Kyselina tiaprofenová</t>
  </si>
  <si>
    <t>96484</t>
  </si>
  <si>
    <t>SURGAM LÉČIVA</t>
  </si>
  <si>
    <t>POR TBL NOB 20X300MG</t>
  </si>
  <si>
    <t>97864</t>
  </si>
  <si>
    <t>POR CPS DUR 50X250MG</t>
  </si>
  <si>
    <t>Loperamid</t>
  </si>
  <si>
    <t>13894</t>
  </si>
  <si>
    <t>POR TBL FLM 90X50MG</t>
  </si>
  <si>
    <t>32104</t>
  </si>
  <si>
    <t>MEGAPLEX 160 MG</t>
  </si>
  <si>
    <t>POR TBL NOB 60X160MG</t>
  </si>
  <si>
    <t>23795</t>
  </si>
  <si>
    <t>GLUCOPHAGE 850 MG</t>
  </si>
  <si>
    <t>POR TBL FLM 100X850MG</t>
  </si>
  <si>
    <t>163154</t>
  </si>
  <si>
    <t>VASOCARDIN SR 200</t>
  </si>
  <si>
    <t>POR TBL PRO 100X200MG</t>
  </si>
  <si>
    <t>31536</t>
  </si>
  <si>
    <t>POR TBL PRO 100X25MG</t>
  </si>
  <si>
    <t>POR TBL PRO 28X25MG</t>
  </si>
  <si>
    <t>49937</t>
  </si>
  <si>
    <t>POR TBL PRO 28X50MG</t>
  </si>
  <si>
    <t>49941</t>
  </si>
  <si>
    <t>BETALOC ZOK 100 MG</t>
  </si>
  <si>
    <t>132638</t>
  </si>
  <si>
    <t>Naftifin</t>
  </si>
  <si>
    <t>49505</t>
  </si>
  <si>
    <t>EXODERIL</t>
  </si>
  <si>
    <t>DRM CRM 1X30GM</t>
  </si>
  <si>
    <t>POR GRA SUS 30SÁČ I</t>
  </si>
  <si>
    <t>Olopatadin</t>
  </si>
  <si>
    <t>27557</t>
  </si>
  <si>
    <t>OPATANOL</t>
  </si>
  <si>
    <t>122114</t>
  </si>
  <si>
    <t>APO-OME 20</t>
  </si>
  <si>
    <t>POR CPS ETD 100X20MG</t>
  </si>
  <si>
    <t>Oxybutynin</t>
  </si>
  <si>
    <t>93420</t>
  </si>
  <si>
    <t>DITROPAN</t>
  </si>
  <si>
    <t>180645</t>
  </si>
  <si>
    <t>125102</t>
  </si>
  <si>
    <t>NOLPAZA 40 MG ENTEROSOLVENTNÍ TABLETY</t>
  </si>
  <si>
    <t>POR TBL ENT 100X1X40MG</t>
  </si>
  <si>
    <t>Prokinetika</t>
  </si>
  <si>
    <t>166760</t>
  </si>
  <si>
    <t>83059</t>
  </si>
  <si>
    <t>Ramipril</t>
  </si>
  <si>
    <t>23965</t>
  </si>
  <si>
    <t>AMPRILAN 5</t>
  </si>
  <si>
    <t>Tadalafil</t>
  </si>
  <si>
    <t>29258</t>
  </si>
  <si>
    <t>CIALIS 5 MG</t>
  </si>
  <si>
    <t>POR TBL FLM 28X5MG</t>
  </si>
  <si>
    <t>29259</t>
  </si>
  <si>
    <t>CIALIS 20 MG</t>
  </si>
  <si>
    <t>POR TBL FLM 4X20MG</t>
  </si>
  <si>
    <t>29260</t>
  </si>
  <si>
    <t>POR TBL FLM 8X20MG</t>
  </si>
  <si>
    <t>14499</t>
  </si>
  <si>
    <t>OMNIC TOCAS 0,4</t>
  </si>
  <si>
    <t>POR TBL PRO 30X0.4MG</t>
  </si>
  <si>
    <t>29677</t>
  </si>
  <si>
    <t>POR TBL NOB 84</t>
  </si>
  <si>
    <t>16052</t>
  </si>
  <si>
    <t>SIRDALUD 4 MG</t>
  </si>
  <si>
    <t>Tramadol, kombinace</t>
  </si>
  <si>
    <t>17929</t>
  </si>
  <si>
    <t>ZALDIAR</t>
  </si>
  <si>
    <t>47515</t>
  </si>
  <si>
    <t>POR TBL MND 60</t>
  </si>
  <si>
    <t>146900</t>
  </si>
  <si>
    <t>84797</t>
  </si>
  <si>
    <t>84798</t>
  </si>
  <si>
    <t>132642</t>
  </si>
  <si>
    <t>94301</t>
  </si>
  <si>
    <t>Dienogest a ethinylestradiol</t>
  </si>
  <si>
    <t>132607</t>
  </si>
  <si>
    <t>JEANINE</t>
  </si>
  <si>
    <t>POR TBL OBD 3X21</t>
  </si>
  <si>
    <t>200928</t>
  </si>
  <si>
    <t>Salmeterol a flutikason</t>
  </si>
  <si>
    <t>45964</t>
  </si>
  <si>
    <t>SERETIDE DISKUS 50/250</t>
  </si>
  <si>
    <t>INH PLV 1X60X50/250RG</t>
  </si>
  <si>
    <t>*1004</t>
  </si>
  <si>
    <t>59756</t>
  </si>
  <si>
    <t>FRONTIN 0,5 MG</t>
  </si>
  <si>
    <t>125045</t>
  </si>
  <si>
    <t>125052</t>
  </si>
  <si>
    <t>15382</t>
  </si>
  <si>
    <t>132529</t>
  </si>
  <si>
    <t>TORVACARD 20</t>
  </si>
  <si>
    <t>153973</t>
  </si>
  <si>
    <t>AZITROMYCIN MYLAN 500 MG</t>
  </si>
  <si>
    <t>Baklofen</t>
  </si>
  <si>
    <t>40274</t>
  </si>
  <si>
    <t>BACLOFEN-POLPHARMA 10 MG</t>
  </si>
  <si>
    <t>114263</t>
  </si>
  <si>
    <t>APO-CETIRIZIN 10 MG</t>
  </si>
  <si>
    <t>17427</t>
  </si>
  <si>
    <t>POR TBL FLM 60X10 MG</t>
  </si>
  <si>
    <t>17434</t>
  </si>
  <si>
    <t>POR TBL FLM 90X20 MG</t>
  </si>
  <si>
    <t>17435</t>
  </si>
  <si>
    <t>POR TBL FLM 100X20 MG</t>
  </si>
  <si>
    <t>178661</t>
  </si>
  <si>
    <t>DESLORATADIN +PHARMA 5 MG POTAHOVANÉ TABLETY</t>
  </si>
  <si>
    <t>POR TBL FLM 50X5MG I</t>
  </si>
  <si>
    <t>52335</t>
  </si>
  <si>
    <t>Drotaverin</t>
  </si>
  <si>
    <t>107807</t>
  </si>
  <si>
    <t>NO-SPA</t>
  </si>
  <si>
    <t>25263</t>
  </si>
  <si>
    <t>POR PLV SOL 10X225MG</t>
  </si>
  <si>
    <t>Flutikason-furoát</t>
  </si>
  <si>
    <t>29814</t>
  </si>
  <si>
    <t>AVAMYS</t>
  </si>
  <si>
    <t>NAS SPR SUS 30X27.5RG</t>
  </si>
  <si>
    <t>29815</t>
  </si>
  <si>
    <t>NAS SPR SUS 60X27.5RG</t>
  </si>
  <si>
    <t>NAS SPR SUS 120X27.5RG</t>
  </si>
  <si>
    <t>Guajfenesin</t>
  </si>
  <si>
    <t>94234</t>
  </si>
  <si>
    <t>GUAJACURAN</t>
  </si>
  <si>
    <t>POR TBL OBD 30X200MG</t>
  </si>
  <si>
    <t>64788</t>
  </si>
  <si>
    <t>11063</t>
  </si>
  <si>
    <t>IBALGIN 600</t>
  </si>
  <si>
    <t>POR TBL FLM 30X600MG</t>
  </si>
  <si>
    <t>32082</t>
  </si>
  <si>
    <t>16557</t>
  </si>
  <si>
    <t>ROFERON-A 6 MIU/0,5 ML</t>
  </si>
  <si>
    <t>INJ SOL 5X0.5ML/6MU S</t>
  </si>
  <si>
    <t>102600</t>
  </si>
  <si>
    <t>CARVESAN 6,25</t>
  </si>
  <si>
    <t>POR TBL NOB 100X6,25MG</t>
  </si>
  <si>
    <t>TROMBEX 75 MG POTAHOVANÉ TABLETY</t>
  </si>
  <si>
    <t>POR TBL FLM 90X75MG</t>
  </si>
  <si>
    <t>40523</t>
  </si>
  <si>
    <t>INF CNC SOL 20X7.5G/50ML</t>
  </si>
  <si>
    <t>24426</t>
  </si>
  <si>
    <t>VALPROAT CHRONO SANDOZ 500 MG</t>
  </si>
  <si>
    <t>POR TBL PRO 90X500MG</t>
  </si>
  <si>
    <t>10151</t>
  </si>
  <si>
    <t>POR CPS DUR 10X2MG</t>
  </si>
  <si>
    <t>107169</t>
  </si>
  <si>
    <t>LORISTA 100</t>
  </si>
  <si>
    <t>POR TBL FLM 98X100MG</t>
  </si>
  <si>
    <t>13888</t>
  </si>
  <si>
    <t>POR TBL FLM 90X12.5MG</t>
  </si>
  <si>
    <t>104712</t>
  </si>
  <si>
    <t>POR TBL FLM 84X50/12.5MG</t>
  </si>
  <si>
    <t>199963</t>
  </si>
  <si>
    <t>23794</t>
  </si>
  <si>
    <t>40367</t>
  </si>
  <si>
    <t>125516</t>
  </si>
  <si>
    <t>APO-METOPROLOL 50</t>
  </si>
  <si>
    <t>POR TBL NOB 100X50MG</t>
  </si>
  <si>
    <t>58036</t>
  </si>
  <si>
    <t>POR TBL PRO 56X50MG</t>
  </si>
  <si>
    <t>163155</t>
  </si>
  <si>
    <t>115318</t>
  </si>
  <si>
    <t>POR CPS ETD 90X20MG HDPE</t>
  </si>
  <si>
    <t>119513</t>
  </si>
  <si>
    <t>POR CPS ETD 98X20MG</t>
  </si>
  <si>
    <t>122112</t>
  </si>
  <si>
    <t>97776</t>
  </si>
  <si>
    <t>ZOFRAN ZYDIS 4 MG</t>
  </si>
  <si>
    <t>ORM TBL BUC 10X4MG</t>
  </si>
  <si>
    <t>9158</t>
  </si>
  <si>
    <t>POR SOL 1X30ML</t>
  </si>
  <si>
    <t>Organo-heparinoid</t>
  </si>
  <si>
    <t>HEPAROID LÉČIVA</t>
  </si>
  <si>
    <t>49114</t>
  </si>
  <si>
    <t>POR TBL ENT 56X20MG</t>
  </si>
  <si>
    <t>Pentoxifylin</t>
  </si>
  <si>
    <t>20028</t>
  </si>
  <si>
    <t>AGAPURIN SR 400</t>
  </si>
  <si>
    <t>POR TBL PRO 100X400 MG</t>
  </si>
  <si>
    <t>126023</t>
  </si>
  <si>
    <t>PRENEWEL 4 MG/1,25 MG</t>
  </si>
  <si>
    <t>33621</t>
  </si>
  <si>
    <t>FRESUBIN ENERGY FIBRE ČOKOLÁDA</t>
  </si>
  <si>
    <t>POR SOL 24X200ML</t>
  </si>
  <si>
    <t>33625</t>
  </si>
  <si>
    <t>FRESUBIN ENERGY FIBRE BANÁN</t>
  </si>
  <si>
    <t>Prednisolon a antiseptika</t>
  </si>
  <si>
    <t>56974</t>
  </si>
  <si>
    <t>TRITACE 1,25 MG</t>
  </si>
  <si>
    <t>POR TBL NOB 50X1.25MG</t>
  </si>
  <si>
    <t>500714</t>
  </si>
  <si>
    <t>XARELTO 10 MG</t>
  </si>
  <si>
    <t>194193</t>
  </si>
  <si>
    <t>POR TBL FLM 100X(10X10X1)X10MG</t>
  </si>
  <si>
    <t>107887</t>
  </si>
  <si>
    <t>POR CPS DUR 100X50MG</t>
  </si>
  <si>
    <t>15419</t>
  </si>
  <si>
    <t>SERTRALIN 50 GENERICON</t>
  </si>
  <si>
    <t>Sumatriptan</t>
  </si>
  <si>
    <t>61238</t>
  </si>
  <si>
    <t>THEOPLUS 300</t>
  </si>
  <si>
    <t>POR TBL PRO 30X300MG</t>
  </si>
  <si>
    <t>17926</t>
  </si>
  <si>
    <t>192725</t>
  </si>
  <si>
    <t>TRAMYLPA 37,5 MG/325 MG</t>
  </si>
  <si>
    <t>POR TBL FLM 70</t>
  </si>
  <si>
    <t>189079</t>
  </si>
  <si>
    <t>Vinpocetin</t>
  </si>
  <si>
    <t>146895</t>
  </si>
  <si>
    <t>94744</t>
  </si>
  <si>
    <t>ZOLPINOX</t>
  </si>
  <si>
    <t>146892</t>
  </si>
  <si>
    <t>198055</t>
  </si>
  <si>
    <t>SANVAL 10 MG</t>
  </si>
  <si>
    <t>Antipropulziva</t>
  </si>
  <si>
    <t>30652</t>
  </si>
  <si>
    <t>REASEC</t>
  </si>
  <si>
    <t>93018</t>
  </si>
  <si>
    <t>94164</t>
  </si>
  <si>
    <t>CONCOR 5</t>
  </si>
  <si>
    <t>5476</t>
  </si>
  <si>
    <t>POR TBL FLM 7X10MG</t>
  </si>
  <si>
    <t>185374</t>
  </si>
  <si>
    <t>ENDOXAN</t>
  </si>
  <si>
    <t>132547</t>
  </si>
  <si>
    <t>INJ SOL 10X0.4ML/4KU</t>
  </si>
  <si>
    <t>Hydrochlorothiazid</t>
  </si>
  <si>
    <t>168</t>
  </si>
  <si>
    <t>HYDROCHLOROTHIAZID LÉČIVA</t>
  </si>
  <si>
    <t>200935</t>
  </si>
  <si>
    <t>107135</t>
  </si>
  <si>
    <t>DALACIN C 150 MG</t>
  </si>
  <si>
    <t>POR CPS DUR 16X150MG</t>
  </si>
  <si>
    <t>85143</t>
  </si>
  <si>
    <t>Levokabastin</t>
  </si>
  <si>
    <t>119924</t>
  </si>
  <si>
    <t>NAS SPR SUS 1X10ML/5MG</t>
  </si>
  <si>
    <t>BETALOC SR 200 MG</t>
  </si>
  <si>
    <t>POR TBL PRO 30X200MG</t>
  </si>
  <si>
    <t>Moxonidin</t>
  </si>
  <si>
    <t>125391</t>
  </si>
  <si>
    <t>CYNT 0,4</t>
  </si>
  <si>
    <t>POR TBL FLM 98X0.4MG</t>
  </si>
  <si>
    <t>136249</t>
  </si>
  <si>
    <t>PROPANORM 150 MG</t>
  </si>
  <si>
    <t>168906</t>
  </si>
  <si>
    <t>POR TBL FLM 100X1X20MG</t>
  </si>
  <si>
    <t>500719</t>
  </si>
  <si>
    <t>POR TBL FLM 100X1X10MG</t>
  </si>
  <si>
    <t>500715</t>
  </si>
  <si>
    <t>115449</t>
  </si>
  <si>
    <t>SUMATRIPTAN ACTAVIS 50 MG</t>
  </si>
  <si>
    <t>POR TBL OBD 6X50MG</t>
  </si>
  <si>
    <t>Telmisartan</t>
  </si>
  <si>
    <t>158198</t>
  </si>
  <si>
    <t>TELMISARTAN SANDOZ 80 MG</t>
  </si>
  <si>
    <t>47516</t>
  </si>
  <si>
    <t>192340</t>
  </si>
  <si>
    <t>WARFARIN PMCS 2 MG</t>
  </si>
  <si>
    <t>POR TBL NOB 100X2MG</t>
  </si>
  <si>
    <t>163147</t>
  </si>
  <si>
    <t>POR TBL FLM 15X10MG</t>
  </si>
  <si>
    <t>Deferasirox</t>
  </si>
  <si>
    <t>58138</t>
  </si>
  <si>
    <t>*1014</t>
  </si>
  <si>
    <t>151832</t>
  </si>
  <si>
    <t>RCT UNG 1X30GM</t>
  </si>
  <si>
    <t>Draslík</t>
  </si>
  <si>
    <t>84400</t>
  </si>
  <si>
    <t>POR CPS DUR 100X300MG</t>
  </si>
  <si>
    <t>Kyselina alendronová a cholekalciferol</t>
  </si>
  <si>
    <t>25416</t>
  </si>
  <si>
    <t>FOSAVANCE 70 MG/2800 IU</t>
  </si>
  <si>
    <t>POR TBL NOB 12</t>
  </si>
  <si>
    <t>Levodopa a inhibitor dekarboxylázy</t>
  </si>
  <si>
    <t>ISICOM 100 MG</t>
  </si>
  <si>
    <t>POR TBL NOB 100X125MG</t>
  </si>
  <si>
    <t>30018</t>
  </si>
  <si>
    <t>LETROX 75</t>
  </si>
  <si>
    <t>POR TBL NOB 100X75MCG I</t>
  </si>
  <si>
    <t>47141</t>
  </si>
  <si>
    <t>LETROX 50</t>
  </si>
  <si>
    <t>POR TBL NOB 100X50RG I</t>
  </si>
  <si>
    <t>EUTHYROX 50 MIKROGRAMŮ</t>
  </si>
  <si>
    <t>POR TBL NOB 100X50RG</t>
  </si>
  <si>
    <t>Lisinopril a amlodipin</t>
  </si>
  <si>
    <t>Lornoxikam</t>
  </si>
  <si>
    <t>119899</t>
  </si>
  <si>
    <t>XEFO RAPID 8 MG</t>
  </si>
  <si>
    <t>POR TBL FLM 30X8MG</t>
  </si>
  <si>
    <t>119900</t>
  </si>
  <si>
    <t>POR TBL FLM 50X8MG</t>
  </si>
  <si>
    <t>Mianserin</t>
  </si>
  <si>
    <t>45771</t>
  </si>
  <si>
    <t>MIABENE 30 MG</t>
  </si>
  <si>
    <t>POR TBL FLM 20X30MG</t>
  </si>
  <si>
    <t>33787</t>
  </si>
  <si>
    <t>FORTICARE S PŘÍCHUTÍ CAPPUCCINO</t>
  </si>
  <si>
    <t>33786</t>
  </si>
  <si>
    <t>FORTICARE S PŘÍCHUTÍ BROSKEV A ZÁZVOR</t>
  </si>
  <si>
    <t>POR TBL FLM 12X200MG</t>
  </si>
  <si>
    <t>117521</t>
  </si>
  <si>
    <t>TAFLOSIN 0,4 MG</t>
  </si>
  <si>
    <t>POR CPS RDR 50X0,4MG</t>
  </si>
  <si>
    <t>Umělé slzy a jiné indiferentní přípravky</t>
  </si>
  <si>
    <t>OPH GTT SOL 1X15ML</t>
  </si>
  <si>
    <t>SANDIMMUN NEORAL 25 MG</t>
  </si>
  <si>
    <t>POR CPS MOL 50X25MG</t>
  </si>
  <si>
    <t>56802</t>
  </si>
  <si>
    <t>Irbesartan</t>
  </si>
  <si>
    <t>194144</t>
  </si>
  <si>
    <t>POR TBL FLM 90X150MG</t>
  </si>
  <si>
    <t>155780</t>
  </si>
  <si>
    <t>122690</t>
  </si>
  <si>
    <t>3378</t>
  </si>
  <si>
    <t>POR TBL NOB 20X120MG</t>
  </si>
  <si>
    <t>15375</t>
  </si>
  <si>
    <t>OPH UNG 1X4.5GM</t>
  </si>
  <si>
    <t>91788</t>
  </si>
  <si>
    <t>NEUROL 0,25</t>
  </si>
  <si>
    <t>125066</t>
  </si>
  <si>
    <t>132553</t>
  </si>
  <si>
    <t>ATORIS 10</t>
  </si>
  <si>
    <t>Atorvastatin a amlodipin</t>
  </si>
  <si>
    <t>159819</t>
  </si>
  <si>
    <t>AMLATOR 20 MG/5 MG POTAHOVANÉ TABLETY</t>
  </si>
  <si>
    <t>114292</t>
  </si>
  <si>
    <t>APO-CITAL 20 MG</t>
  </si>
  <si>
    <t>10184</t>
  </si>
  <si>
    <t>26326</t>
  </si>
  <si>
    <t>POR TBL FLM 15X5MG</t>
  </si>
  <si>
    <t>26325</t>
  </si>
  <si>
    <t>POR TBL FLM 14X5MG</t>
  </si>
  <si>
    <t>Dienogest a estradiol</t>
  </si>
  <si>
    <t>129928</t>
  </si>
  <si>
    <t>QLAIRA</t>
  </si>
  <si>
    <t>POR TBL FLM 1X28</t>
  </si>
  <si>
    <t>Erythromycin</t>
  </si>
  <si>
    <t>75285</t>
  </si>
  <si>
    <t>DRM SOL 1X100ML</t>
  </si>
  <si>
    <t>147923</t>
  </si>
  <si>
    <t>EMANERA 20 MG</t>
  </si>
  <si>
    <t>POR CPS ETD 100X20MG I</t>
  </si>
  <si>
    <t>Fenoxymethylpenicilin</t>
  </si>
  <si>
    <t>92805</t>
  </si>
  <si>
    <t>V-PENICILIN 250 MG SLOVAKOFARMA</t>
  </si>
  <si>
    <t>POR TBL NOB 30X250MG</t>
  </si>
  <si>
    <t>76380</t>
  </si>
  <si>
    <t>RHEFLUIN</t>
  </si>
  <si>
    <t>94805</t>
  </si>
  <si>
    <t>Hydrokortison-butyrát</t>
  </si>
  <si>
    <t>9305</t>
  </si>
  <si>
    <t>LOCOID 0,1%</t>
  </si>
  <si>
    <t>99579</t>
  </si>
  <si>
    <t>BRUFEN 400</t>
  </si>
  <si>
    <t>PAMYCON NA PŘÍPRAVU KAPEK</t>
  </si>
  <si>
    <t>DRM PLV SOL 1X1LAH</t>
  </si>
  <si>
    <t>Jiná antiinfektiva a antiseptika</t>
  </si>
  <si>
    <t>10553</t>
  </si>
  <si>
    <t>FERMALAC VAGINAL</t>
  </si>
  <si>
    <t>VAG CPS DUR 10</t>
  </si>
  <si>
    <t>Kolchicin</t>
  </si>
  <si>
    <t>119697</t>
  </si>
  <si>
    <t>COLCHICUM-DISPERT</t>
  </si>
  <si>
    <t>POR TBL OBD 20X500RG</t>
  </si>
  <si>
    <t>Kombinace různých antibiotik</t>
  </si>
  <si>
    <t>OPH UNG 1X5GM</t>
  </si>
  <si>
    <t>124339</t>
  </si>
  <si>
    <t>POR TBL FLM 10X5MG</t>
  </si>
  <si>
    <t>124343</t>
  </si>
  <si>
    <t>124346</t>
  </si>
  <si>
    <t>137170</t>
  </si>
  <si>
    <t>Mebeverin</t>
  </si>
  <si>
    <t>100301</t>
  </si>
  <si>
    <t>DUSPATALIN RETARD</t>
  </si>
  <si>
    <t>POR CPS RDR 30X200MG</t>
  </si>
  <si>
    <t>17685</t>
  </si>
  <si>
    <t>MIRZATEN 30 MG</t>
  </si>
  <si>
    <t>POR TBL FLM 30X30MG</t>
  </si>
  <si>
    <t>Mometason</t>
  </si>
  <si>
    <t>47299</t>
  </si>
  <si>
    <t>ELOCOM</t>
  </si>
  <si>
    <t>DRM CRM 1X10GM 0.1%</t>
  </si>
  <si>
    <t>180627</t>
  </si>
  <si>
    <t>180663</t>
  </si>
  <si>
    <t>POR TBL ENT 50X40MG HOSP</t>
  </si>
  <si>
    <t>33382</t>
  </si>
  <si>
    <t>33383</t>
  </si>
  <si>
    <t>33384</t>
  </si>
  <si>
    <t>FORTICARE S PŘÍCHUTÍ POMERANČ A CITRON</t>
  </si>
  <si>
    <t>56983</t>
  </si>
  <si>
    <t>13388</t>
  </si>
  <si>
    <t>POR CPS MOL 25X40MG</t>
  </si>
  <si>
    <t>Síran železnatý a kyselina listová</t>
  </si>
  <si>
    <t>92195</t>
  </si>
  <si>
    <t>TARDYFERON-FOL</t>
  </si>
  <si>
    <t>POR TBL RET 100</t>
  </si>
  <si>
    <t>Sulodexid</t>
  </si>
  <si>
    <t>96118</t>
  </si>
  <si>
    <t>VESSEL DUE F</t>
  </si>
  <si>
    <t>POR CPS MOL 50X250LSU</t>
  </si>
  <si>
    <t>Tetryzolin, kombinace</t>
  </si>
  <si>
    <t>POR TBL OBD 50X6.5MG</t>
  </si>
  <si>
    <t>163149</t>
  </si>
  <si>
    <t>132603</t>
  </si>
  <si>
    <t>Antitusika a expektorancia</t>
  </si>
  <si>
    <t>88111</t>
  </si>
  <si>
    <t>129929</t>
  </si>
  <si>
    <t>4306</t>
  </si>
  <si>
    <t>POR CPS DUR 20X50MG I</t>
  </si>
  <si>
    <t>19592</t>
  </si>
  <si>
    <t>19593</t>
  </si>
  <si>
    <t>10183</t>
  </si>
  <si>
    <t>EQUORAL 25 MG</t>
  </si>
  <si>
    <t>10185</t>
  </si>
  <si>
    <t>167767</t>
  </si>
  <si>
    <t>FERRIPROX 1000 MG</t>
  </si>
  <si>
    <t>POR TBL FLM 100X1000MG</t>
  </si>
  <si>
    <t>201992</t>
  </si>
  <si>
    <t>Kyselina fusidová</t>
  </si>
  <si>
    <t>84492</t>
  </si>
  <si>
    <t>DRM CRM 1X15GM 2%</t>
  </si>
  <si>
    <t>181293</t>
  </si>
  <si>
    <t>ESSENTIALE FORTE 600 MG</t>
  </si>
  <si>
    <t>POR CPS DUR 30X600MG</t>
  </si>
  <si>
    <t>120810</t>
  </si>
  <si>
    <t>16369</t>
  </si>
  <si>
    <t>PIRAMIL 5 MG</t>
  </si>
  <si>
    <t>POR TBL NOB 100X5MG I</t>
  </si>
  <si>
    <t>201612</t>
  </si>
  <si>
    <t>198058</t>
  </si>
  <si>
    <t>94249</t>
  </si>
  <si>
    <t>45330</t>
  </si>
  <si>
    <t>POR GTT SOL+INH SOL 100ML</t>
  </si>
  <si>
    <t>99366</t>
  </si>
  <si>
    <t>AMOKSIKLAV 457 MG/5 ML</t>
  </si>
  <si>
    <t>POR PLV SUS 70ML</t>
  </si>
  <si>
    <t>26635</t>
  </si>
  <si>
    <t>EMEND 125 MG</t>
  </si>
  <si>
    <t>POR CPS DUR 1X125MG</t>
  </si>
  <si>
    <t>26632</t>
  </si>
  <si>
    <t>EMEND 80 MG</t>
  </si>
  <si>
    <t>POR CPS DUR 1X80MG</t>
  </si>
  <si>
    <t>52336</t>
  </si>
  <si>
    <t>Diosmektit</t>
  </si>
  <si>
    <t>132663</t>
  </si>
  <si>
    <t>POR PLV SUS 30X3GM</t>
  </si>
  <si>
    <t>Elektrolyty</t>
  </si>
  <si>
    <t>199372</t>
  </si>
  <si>
    <t>INF SOL 1X100ML</t>
  </si>
  <si>
    <t>50349</t>
  </si>
  <si>
    <t>POR CPS DUR 14X100MG</t>
  </si>
  <si>
    <t>100338</t>
  </si>
  <si>
    <t>Nystatin, kombinace</t>
  </si>
  <si>
    <t>92490</t>
  </si>
  <si>
    <t>MACMIROR COMPLEX 500</t>
  </si>
  <si>
    <t>VAG GLB 8</t>
  </si>
  <si>
    <t>115308</t>
  </si>
  <si>
    <t>POR CPS ETD 14X20MG HDPE</t>
  </si>
  <si>
    <t>22094</t>
  </si>
  <si>
    <t>ROSEMIG SPRINTAB 50 MG</t>
  </si>
  <si>
    <t>POR TBL SUS 6X50MG</t>
  </si>
  <si>
    <t>Triamcinolon a antiseptika</t>
  </si>
  <si>
    <t>4178</t>
  </si>
  <si>
    <t>TRIAMCINOLON E LÉČIVA</t>
  </si>
  <si>
    <t>DRM UNG 1X20GM</t>
  </si>
  <si>
    <t>146890</t>
  </si>
  <si>
    <t>155859</t>
  </si>
  <si>
    <t>SUMAMED 500 MG</t>
  </si>
  <si>
    <t>Betamethason</t>
  </si>
  <si>
    <t>19756</t>
  </si>
  <si>
    <t>BELODERM</t>
  </si>
  <si>
    <t>DRM UNG 1X15GM 0.05%</t>
  </si>
  <si>
    <t>132710</t>
  </si>
  <si>
    <t>Doxycyklin</t>
  </si>
  <si>
    <t>97654</t>
  </si>
  <si>
    <t>DOXYBENE 100 MG</t>
  </si>
  <si>
    <t>POR CPS MOL 10X100MG</t>
  </si>
  <si>
    <t>58897</t>
  </si>
  <si>
    <t>201970</t>
  </si>
  <si>
    <t>132526</t>
  </si>
  <si>
    <t>HELICID 10</t>
  </si>
  <si>
    <t>33785</t>
  </si>
  <si>
    <t>FORTICARE S PŘÍCHUTÍ POMERANČ A CITRÓN</t>
  </si>
  <si>
    <t>44302</t>
  </si>
  <si>
    <t>POR CPS PRO 20X100MG</t>
  </si>
  <si>
    <t>16050</t>
  </si>
  <si>
    <t>47466</t>
  </si>
  <si>
    <t>POR TBL FLM 30X500MG</t>
  </si>
  <si>
    <t>Gestoden a ethinylestradiol</t>
  </si>
  <si>
    <t>8831</t>
  </si>
  <si>
    <t>SUNYA</t>
  </si>
  <si>
    <t>POR TBL OBD 6X21</t>
  </si>
  <si>
    <t>192768</t>
  </si>
  <si>
    <t>POR TBL OBD 1X21</t>
  </si>
  <si>
    <t>163140</t>
  </si>
  <si>
    <t>BETAXA 20</t>
  </si>
  <si>
    <t>180825</t>
  </si>
  <si>
    <t>POR TBL NOB 20X10MG</t>
  </si>
  <si>
    <t>Lidokain</t>
  </si>
  <si>
    <t>14676</t>
  </si>
  <si>
    <t>DOBEXIL H SUP</t>
  </si>
  <si>
    <t>RCT SUP 10</t>
  </si>
  <si>
    <t>201704</t>
  </si>
  <si>
    <t>198697</t>
  </si>
  <si>
    <t>114067</t>
  </si>
  <si>
    <t>15317</t>
  </si>
  <si>
    <t>LOZAP H</t>
  </si>
  <si>
    <t>120796</t>
  </si>
  <si>
    <t>19570</t>
  </si>
  <si>
    <t>LAGOSA</t>
  </si>
  <si>
    <t>POR TBL OBD 50X150MG</t>
  </si>
  <si>
    <t>132631</t>
  </si>
  <si>
    <t>Thiamazol</t>
  </si>
  <si>
    <t>87150</t>
  </si>
  <si>
    <t>THYROZOL 10</t>
  </si>
  <si>
    <t>Glimepirid</t>
  </si>
  <si>
    <t>12026</t>
  </si>
  <si>
    <t>GLIMEPIRID SANDOZ 1 MG TABLETY</t>
  </si>
  <si>
    <t>51602</t>
  </si>
  <si>
    <t>OLTAR 4 MG</t>
  </si>
  <si>
    <t>46693</t>
  </si>
  <si>
    <t>POR TBL NOB 50X125RG</t>
  </si>
  <si>
    <t>69191</t>
  </si>
  <si>
    <t>EUTHYROX 150 MIKROGRAMŮ</t>
  </si>
  <si>
    <t>POR TBL NOB 100X150RG</t>
  </si>
  <si>
    <t>49934</t>
  </si>
  <si>
    <t>POR TBL PRO 30X25MG</t>
  </si>
  <si>
    <t>115403</t>
  </si>
  <si>
    <t>INJ SOL ISP 10X0.8ML/8KU</t>
  </si>
  <si>
    <t>14811</t>
  </si>
  <si>
    <t>POR CPS ETD 50</t>
  </si>
  <si>
    <t>46988</t>
  </si>
  <si>
    <t>POR TBL ENT 30X500MG</t>
  </si>
  <si>
    <t>12755</t>
  </si>
  <si>
    <t>TABULETTA MAGNESII LACTICI 0,5 CSC</t>
  </si>
  <si>
    <t>59805</t>
  </si>
  <si>
    <t>47133</t>
  </si>
  <si>
    <t>LETROX 150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</si>
  <si>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</si>
  <si>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</si>
  <si>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</si>
  <si>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</si>
  <si>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</si>
  <si>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</si>
  <si>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</si>
  <si>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A02BC05 - Esomeprazol</t>
  </si>
  <si>
    <t>C10BX03 - Atorvastatin a amlodipin</t>
  </si>
  <si>
    <t>C07AB02 - Metoprolol</t>
  </si>
  <si>
    <t>G04CA02 - Tamsulosin</t>
  </si>
  <si>
    <t>B01AC04 - Klopidogrel</t>
  </si>
  <si>
    <t>C03EA01 - Hydrochlorothiazid a kalium šetřící diuretika</t>
  </si>
  <si>
    <t>C09DA01 - Losartan a diuretika</t>
  </si>
  <si>
    <t>J01AA02 - Doxycyklin</t>
  </si>
  <si>
    <t>C09CA07 - Telmisartan</t>
  </si>
  <si>
    <t>C09BA06 - Chinapril a diuretika</t>
  </si>
  <si>
    <t>M01AC06 - Meloxikam</t>
  </si>
  <si>
    <t>C10AB05 - Fenofibrát</t>
  </si>
  <si>
    <t>C08CA01 - Amlodipin</t>
  </si>
  <si>
    <t>A02BC03 - Lansoprazol</t>
  </si>
  <si>
    <t>L03AB04 - Interferon alfa-2a</t>
  </si>
  <si>
    <t>C07AG02 - Karvedilol</t>
  </si>
  <si>
    <t>A07DA - Antipropulziva</t>
  </si>
  <si>
    <t>N03AG01 - Kyselina valproová</t>
  </si>
  <si>
    <t>C09BA04 - Perindopril a diuretika</t>
  </si>
  <si>
    <t>C09AA02 - Enalapril</t>
  </si>
  <si>
    <t>N06AB10 - Escitalopram</t>
  </si>
  <si>
    <t>R06AE09 - Levocetirizin</t>
  </si>
  <si>
    <t>R03AK06 - Salmeterol a flutikason</t>
  </si>
  <si>
    <t>A04AA02 - Granisetron</t>
  </si>
  <si>
    <t>A02BC03</t>
  </si>
  <si>
    <t>C03EA01</t>
  </si>
  <si>
    <t>L03AB04</t>
  </si>
  <si>
    <t>M01AC06</t>
  </si>
  <si>
    <t>B01AC04</t>
  </si>
  <si>
    <t>C07AB02</t>
  </si>
  <si>
    <t>R06AE09</t>
  </si>
  <si>
    <t>C01BC03</t>
  </si>
  <si>
    <t>C10AB05</t>
  </si>
  <si>
    <t>G04CA02</t>
  </si>
  <si>
    <t>A04AA02</t>
  </si>
  <si>
    <t>C09BA06</t>
  </si>
  <si>
    <t>C09DA01</t>
  </si>
  <si>
    <t>N03AG01</t>
  </si>
  <si>
    <t>A02BC05</t>
  </si>
  <si>
    <t>C07AG02</t>
  </si>
  <si>
    <t>C09AA02</t>
  </si>
  <si>
    <t>POR TBL FLM 90X160MG</t>
  </si>
  <si>
    <t>N06AB10</t>
  </si>
  <si>
    <t>R03AK06</t>
  </si>
  <si>
    <t>C08CA01</t>
  </si>
  <si>
    <t>C09BA04</t>
  </si>
  <si>
    <t>A07DA</t>
  </si>
  <si>
    <t>C09CA07</t>
  </si>
  <si>
    <t>C10BX03</t>
  </si>
  <si>
    <t>J01AA02</t>
  </si>
  <si>
    <t>Přehled plnění PL - Preskripce léčivých přípravků - orientační přehled</t>
  </si>
  <si>
    <t>50115062     ostatní ZPr - materiál pro hemodialýzu (sk.Z_525)</t>
  </si>
  <si>
    <t>3242</t>
  </si>
  <si>
    <t>tkáňová banka</t>
  </si>
  <si>
    <t>tkáňová banka Celkem</t>
  </si>
  <si>
    <t>3201</t>
  </si>
  <si>
    <t>vedení klinického pracoviště</t>
  </si>
  <si>
    <t>vedení klinického pracoviště Celkem</t>
  </si>
  <si>
    <t>ZA006</t>
  </si>
  <si>
    <t>Obinadlo pruban č.  8 427308</t>
  </si>
  <si>
    <t>ZA314</t>
  </si>
  <si>
    <t>Obinadlo idealast-haft 8 cm x   4 m 9311113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</si>
  <si>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</si>
  <si>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</si>
  <si>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</si>
  <si>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</si>
  <si>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</si>
  <si>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</si>
  <si>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</si>
  <si>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</si>
  <si>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</si>
  <si>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Obinadlo pruban č.  6 427306</t>
  </si>
  <si>
    <t>ZA444</t>
  </si>
  <si>
    <t>Tampon nesterilní stáčený 20 x 19 cm 1320300404</t>
  </si>
  <si>
    <t>ZA446</t>
  </si>
  <si>
    <t>Vata buničitá přířezy 20 x 30 cm 1230200129</t>
  </si>
  <si>
    <t>ZA447</t>
  </si>
  <si>
    <t>Vata obvazová 200 g nesterilní skládaná 1102352</t>
  </si>
  <si>
    <t>ZA561</t>
  </si>
  <si>
    <t>Kompresa AB 20 x 40 cm / 1 ks sterilní NT savá 1230114051</t>
  </si>
  <si>
    <t>ZA593</t>
  </si>
  <si>
    <t>Tampon stáčený sterilní 20 x 20 cm / 5 ks 28003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</si>
  <si>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</si>
  <si>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</si>
  <si>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</si>
  <si>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</si>
  <si>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</si>
  <si>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</si>
  <si>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ZD668</t>
  </si>
  <si>
    <t>Kompresa gáza 10 x 10 cm / 5 ks sterilní 1325019275</t>
  </si>
  <si>
    <t>ZE483</t>
  </si>
  <si>
    <t>Náplast easi-v 49-664M</t>
  </si>
  <si>
    <t>ZH403</t>
  </si>
  <si>
    <t>Krytí excilon 5 x 5 cm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</si>
  <si>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</si>
  <si>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</si>
  <si>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</si>
  <si>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</si>
  <si>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</si>
  <si>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</si>
  <si>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ZL667</t>
  </si>
  <si>
    <t>Náplast tegaderm i.v. advanced 6,5 cm x 7 cm bal. á 400 ks 1683</t>
  </si>
  <si>
    <t>ZL669</t>
  </si>
  <si>
    <t>Náplast tegaderm diamond 10 cm x 12 cm bal. á 50 ks 1686</t>
  </si>
  <si>
    <t>ZL684</t>
  </si>
  <si>
    <t>Náplast santiband standard poinjekční jednotl. baleno 19 mm x 72 mm 652</t>
  </si>
  <si>
    <t>ZA687</t>
  </si>
  <si>
    <t>Sáček močový curity s hod.diurézou 200 ml hadička 150 cm 6502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</si>
  <si>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</si>
  <si>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</si>
  <si>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</si>
  <si>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</si>
  <si>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</si>
  <si>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</si>
  <si>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</si>
  <si>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</si>
  <si>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</si>
  <si>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</si>
  <si>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</si>
  <si>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</si>
  <si>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</si>
  <si>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</si>
  <si>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ZB117</t>
  </si>
  <si>
    <t>Lanceta haemolance modrá, á 150 ks, DIS7575</t>
  </si>
  <si>
    <t>ZB231</t>
  </si>
  <si>
    <t>Pinzeta anatomická 14 cm P00894</t>
  </si>
  <si>
    <t>ZB249</t>
  </si>
  <si>
    <t>Sáček močový s křížovou výpustí sterilní 2000 ml ZAR-TNU201601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</si>
  <si>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</si>
  <si>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</si>
  <si>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</si>
  <si>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</si>
  <si>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</si>
  <si>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</si>
  <si>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</si>
  <si>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</si>
  <si>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</si>
  <si>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</si>
  <si>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</si>
  <si>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</si>
  <si>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</si>
  <si>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</si>
  <si>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</si>
  <si>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</si>
  <si>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</si>
  <si>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</si>
  <si>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</si>
  <si>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</si>
  <si>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</si>
  <si>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</si>
  <si>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</si>
  <si>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</si>
  <si>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ZB893</t>
  </si>
  <si>
    <t>Stříkačka inzulinová omnican 0,5 ml 100j s jehlou 30 G 9151125S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</si>
  <si>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</si>
  <si>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</si>
  <si>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</si>
  <si>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</si>
  <si>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</si>
  <si>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</si>
  <si>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</si>
  <si>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</si>
  <si>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</si>
  <si>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</si>
  <si>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</si>
  <si>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</si>
  <si>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</si>
  <si>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</si>
  <si>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</si>
  <si>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</si>
  <si>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</si>
  <si>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</si>
  <si>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</si>
  <si>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</si>
  <si>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</si>
  <si>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</si>
  <si>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</si>
  <si>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</si>
  <si>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</si>
  <si>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</si>
  <si>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</si>
  <si>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</si>
  <si>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</si>
  <si>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</si>
  <si>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ZK884</t>
  </si>
  <si>
    <t>Kohout trojcestný discofix modrý 4095111</t>
  </si>
  <si>
    <t>ZL688</t>
  </si>
  <si>
    <t>Proužky Accu-Check Inform IIStrip 50 EU1 á 50 ks 05942861</t>
  </si>
  <si>
    <t>ZL781</t>
  </si>
  <si>
    <t>Konektor bezjehlový K-NECT 7 denní M79400845</t>
  </si>
  <si>
    <t>ZA205</t>
  </si>
  <si>
    <t>Katetr hemodialyzační 2 lumen 12Fr bal. á 5 ks CS-12122-F</t>
  </si>
  <si>
    <t>ZD848</t>
  </si>
  <si>
    <t>Katetr CVC 2 lumen certofix duo 730 bal. á 10 ks 4162307E</t>
  </si>
  <si>
    <t>ZA162</t>
  </si>
  <si>
    <t>Katetr implantofix perfusní 24x370 mm 4438647</t>
  </si>
  <si>
    <t>ZA715</t>
  </si>
  <si>
    <t>Set infuzní intrafix 4062957</t>
  </si>
  <si>
    <t>ZE079</t>
  </si>
  <si>
    <t>Set transfúzní non PVC s odvzdušněním a bakteriálním filtrem ZAR-I-TS</t>
  </si>
  <si>
    <t>ZB834</t>
  </si>
  <si>
    <t>Šití nurolon bk 2/0 bal. á 36 ks EH6604H</t>
  </si>
  <si>
    <t>ZA309</t>
  </si>
  <si>
    <t>Jehla sternální mielo-can 15G 1,8MM x 4,8 cm MCN 02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</si>
  <si>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</si>
  <si>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</si>
  <si>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</si>
  <si>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</si>
  <si>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</si>
  <si>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</si>
  <si>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</si>
  <si>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</si>
  <si>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</si>
  <si>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</si>
  <si>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</si>
  <si>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</si>
  <si>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</si>
  <si>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</si>
  <si>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</si>
  <si>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</si>
  <si>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ZB781</t>
  </si>
  <si>
    <t>Jehla cytocan žlutá bal. á 25 ks 4439767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</si>
  <si>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</si>
  <si>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</si>
  <si>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</si>
  <si>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</si>
  <si>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</si>
  <si>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</si>
  <si>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</si>
  <si>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</si>
  <si>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</si>
  <si>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</si>
  <si>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</si>
  <si>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</si>
  <si>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</si>
  <si>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</si>
  <si>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</si>
  <si>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</si>
  <si>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</si>
  <si>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</si>
  <si>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</si>
  <si>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</si>
  <si>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</si>
  <si>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</si>
  <si>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</si>
  <si>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</si>
  <si>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DG384</t>
  </si>
  <si>
    <t>Bactec Mycosis IC/F</t>
  </si>
  <si>
    <t>ZA004</t>
  </si>
  <si>
    <t>Obinadlo pruban č.  5 4273051</t>
  </si>
  <si>
    <t>ZA339</t>
  </si>
  <si>
    <t>Obinadlo hydrofilní   8 cm x   5 m 13006</t>
  </si>
  <si>
    <t>ZA425</t>
  </si>
  <si>
    <t>Obinadlo hydrofilní 10 cm x   5 m 13007</t>
  </si>
  <si>
    <t>ZB404</t>
  </si>
  <si>
    <t>Náplast cosmos 8 cm x 1m 5403353</t>
  </si>
  <si>
    <t>ZD740</t>
  </si>
  <si>
    <t>Kompresa gáza 7,5 x 7,5 cm / 5 ks sterilní 1325019265</t>
  </si>
  <si>
    <t>ZH012</t>
  </si>
  <si>
    <t>Náplast micropore 2,50 cm x 5,00 m 840W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</si>
  <si>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</si>
  <si>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</si>
  <si>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</si>
  <si>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</si>
  <si>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</si>
  <si>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</si>
  <si>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ZB586</t>
  </si>
  <si>
    <t>Vzduchovod nosní PVC 7/9 579209</t>
  </si>
  <si>
    <t>ZB588</t>
  </si>
  <si>
    <t>Vzduchovod nosní PVC 8,5/11 579211</t>
  </si>
  <si>
    <t>ZB724</t>
  </si>
  <si>
    <t>Kapilára sedimentační kalibrovaná 727111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</si>
  <si>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</si>
  <si>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</si>
  <si>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</si>
  <si>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</si>
  <si>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</si>
  <si>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</si>
  <si>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</si>
  <si>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</si>
  <si>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</si>
  <si>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</si>
  <si>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</si>
  <si>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</si>
  <si>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</si>
  <si>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</si>
  <si>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ZB777</t>
  </si>
  <si>
    <t>Zkumavka červená 4 ml gel 454071</t>
  </si>
  <si>
    <t>ZB844</t>
  </si>
  <si>
    <t>Esmarch 60 x 1250 KVS 06125</t>
  </si>
  <si>
    <t>ZC872</t>
  </si>
  <si>
    <t>Zátka ke kapiláře á 1500 ks, 140 ul</t>
  </si>
  <si>
    <t>ZD383</t>
  </si>
  <si>
    <t>Vak suchý 500 ml bal. á 50 ks 814-0503</t>
  </si>
  <si>
    <t>ZH273</t>
  </si>
  <si>
    <t>Pinzeta anatomická rovná jemná matovaná 14,5 cm 397114080101</t>
  </si>
  <si>
    <t>ZD069</t>
  </si>
  <si>
    <t>Pinzeta anatomická rovná 14,5 cm B397114920003</t>
  </si>
  <si>
    <t>ZB585</t>
  </si>
  <si>
    <t>Vzduchovod nosní PVC 6/8 579208</t>
  </si>
  <si>
    <t>ZC065</t>
  </si>
  <si>
    <t>Kapilára hep. sodný 140 ul+drátek 125/140</t>
  </si>
  <si>
    <t>ZC774</t>
  </si>
  <si>
    <t>Sklo podložní řezané, čiré 76 x 26 mm 635901000076</t>
  </si>
  <si>
    <t>ZA999</t>
  </si>
  <si>
    <t>Jehla injekční 0,5 x   16 mm oranžová 4657853</t>
  </si>
  <si>
    <t>ZB729</t>
  </si>
  <si>
    <t>Jehla surecan 90°G20 žlutá zahnutá bal. á 50 ks 4439937</t>
  </si>
  <si>
    <t>ZB768</t>
  </si>
  <si>
    <t>Jehla vakuová 216/38 mm zelená 450076</t>
  </si>
  <si>
    <t>804528</t>
  </si>
  <si>
    <t>-Roztok Lowyho 200 ml</t>
  </si>
  <si>
    <t>DG383</t>
  </si>
  <si>
    <t>Bactec PEDS</t>
  </si>
  <si>
    <t>ZA329</t>
  </si>
  <si>
    <t>Obinadlo fixa crep   6 cm x 4 m 1323100102</t>
  </si>
  <si>
    <t>ZA330</t>
  </si>
  <si>
    <t>Obinadlo fixa crep   8 cm x 4 m 1323100103</t>
  </si>
  <si>
    <t>ZA459</t>
  </si>
  <si>
    <t>Kompresa AB 10 x 20 cm / 1 ks sterilní NT savá 1230114021</t>
  </si>
  <si>
    <t>ZA466</t>
  </si>
  <si>
    <t>Tyčinka vatová sterilní 14 cm 9679501</t>
  </si>
  <si>
    <t>ZA476</t>
  </si>
  <si>
    <t>Krytí mepilex border lite 10 x 10 cm bal. á 5 ks 281300-00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</si>
  <si>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</si>
  <si>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</si>
  <si>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</si>
  <si>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</si>
  <si>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</si>
  <si>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</si>
  <si>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</si>
  <si>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</si>
  <si>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</si>
  <si>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</si>
  <si>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ZA601</t>
  </si>
  <si>
    <t>Obinadlo fixa crep 12 cm x 4 m 1323100105</t>
  </si>
  <si>
    <t>ZA604</t>
  </si>
  <si>
    <t>Tyčinka vatová sterilní á 1000 ks 5100/SG/CS</t>
  </si>
  <si>
    <t>ZA627</t>
  </si>
  <si>
    <t>Krytí granuflex 5 x 10 cm á 10 ks 187959</t>
  </si>
  <si>
    <t>ZA664</t>
  </si>
  <si>
    <t>Flamigel 250 ml FLAM250</t>
  </si>
  <si>
    <t>ZC550</t>
  </si>
  <si>
    <t>Krytí mepilex silikonový Ag 10 x 10 cm bal. á 5 ks 287110-00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</si>
  <si>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</si>
  <si>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</si>
  <si>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</si>
  <si>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</si>
  <si>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ZE486</t>
  </si>
  <si>
    <t>Krytí mepilex border lite 4 x 5 cm bal. á 10 ks 281000</t>
  </si>
  <si>
    <t>ZL410</t>
  </si>
  <si>
    <t>Hemagel 100 g A2681147</t>
  </si>
  <si>
    <t>ZD229</t>
  </si>
  <si>
    <t>Krytí hydrosorb gel 15 g 7031320</t>
  </si>
  <si>
    <t>ZE292</t>
  </si>
  <si>
    <t>Krytí carboflex 10 x 10 cm á 10 ks 403202</t>
  </si>
  <si>
    <t>ZB571</t>
  </si>
  <si>
    <t>Krytí melgisorb Ag alginátové 5 x 5 cm bal. á 10 ks 256050-00</t>
  </si>
  <si>
    <t>ZD819</t>
  </si>
  <si>
    <t xml:space="preserve">Krytí debrisoft 10 x 10 cm bal. á 5 ks 31222   </t>
  </si>
  <si>
    <t>ZA473</t>
  </si>
  <si>
    <t>Krytí melgisorb pro dutiny 3 x 32 cm bal. á 5 ks 253000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</si>
  <si>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</si>
  <si>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</si>
  <si>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</si>
  <si>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</si>
  <si>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</si>
  <si>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</si>
  <si>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</si>
  <si>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</si>
  <si>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</si>
  <si>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</si>
  <si>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</si>
  <si>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vyplachovací MRG564</t>
  </si>
  <si>
    <t>ZA965</t>
  </si>
  <si>
    <t>Stříkačka inzulínová omnican 1 ml 100j bal. á 100 ks 9151141S</t>
  </si>
  <si>
    <t>ZB103</t>
  </si>
  <si>
    <t>Láhev k odsávačce flovac 2l hadice 1,8 m 000-036-021</t>
  </si>
  <si>
    <t>ZB387</t>
  </si>
  <si>
    <t xml:space="preserve">Kanyla ET 8,0 s manžetou 9480E </t>
  </si>
  <si>
    <t>ZB449</t>
  </si>
  <si>
    <t>Kanyla ET 7,0 s manžetou 9570E</t>
  </si>
  <si>
    <t>ZB488</t>
  </si>
  <si>
    <t>Sprej cavilon 28 ml bal. á 12 ks 3346E</t>
  </si>
  <si>
    <t>ZB780</t>
  </si>
  <si>
    <t>Kontejner 120 ml sterilní 331690250350</t>
  </si>
  <si>
    <t>ZB794</t>
  </si>
  <si>
    <t>Lžíce laryngoskopická 4 bal. á 10 ks DS.2940.150.25</t>
  </si>
  <si>
    <t>ZB949</t>
  </si>
  <si>
    <t>Pinzeta UH sterilní HAR999565</t>
  </si>
  <si>
    <t>ZC698</t>
  </si>
  <si>
    <t>Maska kyslíková + hadička pro dosp.1105000</t>
  </si>
  <si>
    <t>ZD212</t>
  </si>
  <si>
    <t>Brýle kyslíkové pro dospělé 1161000/L</t>
  </si>
  <si>
    <t>ZD616</t>
  </si>
  <si>
    <t>Mediset pro močovou katetriz.+ aqua 4753881</t>
  </si>
  <si>
    <t>ZH168</t>
  </si>
  <si>
    <t>Stříkačka injekční 3-dílná 1 ml L tuberculin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</si>
  <si>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</si>
  <si>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</si>
  <si>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</si>
  <si>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</si>
  <si>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ZK735</t>
  </si>
  <si>
    <t>Konektor bezjehlový caresite bal. á 200 ks 415122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</si>
  <si>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</si>
  <si>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</si>
  <si>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</si>
  <si>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</si>
  <si>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</si>
  <si>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</si>
  <si>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ZF911</t>
  </si>
  <si>
    <t>Nůžky oční rovné hrotnaté 10,5 cm B397113920043</t>
  </si>
  <si>
    <t>ZC055</t>
  </si>
  <si>
    <t>Zkumavka močová sklo bal. á 100 ks 9991.7958</t>
  </si>
  <si>
    <t>ZD881</t>
  </si>
  <si>
    <t>Katetr CVC 3 lumen certofix trio SB730 bal. á 10 ks 4163303E</t>
  </si>
  <si>
    <t>ZE027</t>
  </si>
  <si>
    <t>Katetr CVC 1 lumen certofix mono 330 4160282E</t>
  </si>
  <si>
    <t>ZI435</t>
  </si>
  <si>
    <t xml:space="preserve">Katetr 7.5F Port singl titanium detached silicon bílý 8 F Introducer H787SSDX14I0 </t>
  </si>
  <si>
    <t>ZC588</t>
  </si>
  <si>
    <t>Katetr CVC 2 lumen certofix duo V730 bal. á 10 ks 4161319</t>
  </si>
  <si>
    <t>ZI790</t>
  </si>
  <si>
    <t>Set infuzní intrafix 180 cm 4063000</t>
  </si>
  <si>
    <t>ZD246</t>
  </si>
  <si>
    <t>Šití dafilon modrý 2/0 bal. á 36 ks C0932361</t>
  </si>
  <si>
    <t>ZB126</t>
  </si>
  <si>
    <t>Šití nurolon bk 2/0 bal. á 36 ks EH6623H</t>
  </si>
  <si>
    <t>ZB272</t>
  </si>
  <si>
    <t>Jehla spinocan G22 88 mm černá 4507908-01</t>
  </si>
  <si>
    <t>ZB466</t>
  </si>
  <si>
    <t>Jehla chirurgická B14</t>
  </si>
  <si>
    <t>DG388</t>
  </si>
  <si>
    <t>Játrový bujon (10ml)</t>
  </si>
  <si>
    <t>ZA324</t>
  </si>
  <si>
    <t>Náplast tegaderm 10,0 cm x 12,0 cm bal. á 50 ks 1626W</t>
  </si>
  <si>
    <t>ZA421</t>
  </si>
  <si>
    <t>Obinadlo elastické idealtex 10 cm x 5 m 931062</t>
  </si>
  <si>
    <t>ZA436</t>
  </si>
  <si>
    <t>Obinadlo pruban č.12 427312</t>
  </si>
  <si>
    <t>ZA497</t>
  </si>
  <si>
    <t>Krytí bactigras   5 x   5 cm bal. á 50 ks 7456</t>
  </si>
  <si>
    <t>ZA498</t>
  </si>
  <si>
    <t>Krytí bactigras 10 x 10 cm bal. á 10 ks 7457</t>
  </si>
  <si>
    <t>ZC100</t>
  </si>
  <si>
    <t>Vata buničitá dělená 2 role / 500 ks 40 x 50 mm 1230200310</t>
  </si>
  <si>
    <t>ZF352</t>
  </si>
  <si>
    <t>Náplast transpore bílá 2,50 cm x 9,14 m bal. á 12 ks 1534-1</t>
  </si>
  <si>
    <t>ZK646</t>
  </si>
  <si>
    <t>Náplast tegaderm CHG 8,5 cm x 11,5 cm na CŽK-antibakt. bal. á 25 ks 1657R</t>
  </si>
  <si>
    <t>ZL668</t>
  </si>
  <si>
    <t>Náplast silikon tape 2,5 cm x 5 m bal. á 12 ks 2770-1</t>
  </si>
  <si>
    <t>ZA817</t>
  </si>
  <si>
    <t>Zkumavka PS 10 ml sterilní 400914</t>
  </si>
  <si>
    <t>ZB760</t>
  </si>
  <si>
    <t>Zkumavka červená 3 ml 454095</t>
  </si>
  <si>
    <t>ZB764</t>
  </si>
  <si>
    <t>Zkumavka zelená 4 ml 454051</t>
  </si>
  <si>
    <t>ZB773</t>
  </si>
  <si>
    <t>Zkumavka šedá-glykemie 454085</t>
  </si>
  <si>
    <t>ZB804</t>
  </si>
  <si>
    <t>Regulátor průtoku infúze dosicair DF 100</t>
  </si>
  <si>
    <t>ZB890</t>
  </si>
  <si>
    <t>Souprava pro měření CVP délka hadičky 150 cm MP 100</t>
  </si>
  <si>
    <t>ZC777</t>
  </si>
  <si>
    <t>Filtr sací MSF 271-022-001</t>
  </si>
  <si>
    <t>ZD748</t>
  </si>
  <si>
    <t xml:space="preserve">Mediset pro žilní katetrizaci a rouškování bal. á 10 ks CVK Kit </t>
  </si>
  <si>
    <t>ZD945</t>
  </si>
  <si>
    <t>Filtr bakteriální a virový 1544</t>
  </si>
  <si>
    <t>ZH491</t>
  </si>
  <si>
    <t>Stříkačka injekční 3-dílná 50 - 60 ml LL MRG00711</t>
  </si>
  <si>
    <t>ZH493</t>
  </si>
  <si>
    <t>Katetr močový foley CH16 180605-000160</t>
  </si>
  <si>
    <t>ZJ312</t>
  </si>
  <si>
    <t>Sonda žaludeční CH16 1200 mm s RTG linkou bal. á 50 ks 412016</t>
  </si>
  <si>
    <t>ZJ695</t>
  </si>
  <si>
    <t>Sonda žaludeční CH14 1200 mm s RTG linkou bal. á 50 ks 412014</t>
  </si>
  <si>
    <t>ZK435</t>
  </si>
  <si>
    <t>Rampa 5 kohouty discofix bal. á 50 ks 4085450</t>
  </si>
  <si>
    <t>ZA942</t>
  </si>
  <si>
    <t>Nůžky oční rovné 11 cm S1630-11</t>
  </si>
  <si>
    <t>ZC086</t>
  </si>
  <si>
    <t>Manžeta TK k tonometru dvouhadičková dospělá zavinovací 14 x 50 cm KVS M2 50</t>
  </si>
  <si>
    <t>ZA669</t>
  </si>
  <si>
    <t>Držák discofix kombinovaný 4086007</t>
  </si>
  <si>
    <t>ZB950</t>
  </si>
  <si>
    <t>Ventil STOP jednorázový 111-008-001</t>
  </si>
  <si>
    <t>ZC047</t>
  </si>
  <si>
    <t>Miska petri 60 mm sklo 713874</t>
  </si>
  <si>
    <t>ZA941</t>
  </si>
  <si>
    <t>Set transplantační ASD1T</t>
  </si>
  <si>
    <t>DG379</t>
  </si>
  <si>
    <t>Doprava 21%</t>
  </si>
  <si>
    <t>DF601</t>
  </si>
  <si>
    <t>IMDM medium(1x) 500ml, w GlutaMAX</t>
  </si>
  <si>
    <t>ZA321</t>
  </si>
  <si>
    <t>Kompresa gáza 7,5 cm x 7,5 cm / 100 ks 17 nití, 8 vrstev 06002</t>
  </si>
  <si>
    <t>ZF351</t>
  </si>
  <si>
    <t>Náplast transpore bílá 1,25 cm x 9,14 m bal. á 24 ks 1534-0</t>
  </si>
  <si>
    <t>ZL999</t>
  </si>
  <si>
    <t>Rychloobvaz 8 x 4 cm / 3 ks ( pro obj. 1 kus = 3 náplasti) 001445510</t>
  </si>
  <si>
    <t>ZB440</t>
  </si>
  <si>
    <t>Kyveta na analyzátor ACL TOP á 2400 ks, 6 x 100 x 4 29400100</t>
  </si>
  <si>
    <t>ZC752</t>
  </si>
  <si>
    <t>Čepelka skalpelová 15 BB515</t>
  </si>
  <si>
    <t>ZE310</t>
  </si>
  <si>
    <t>Nádoba na kontaminovaný odpad CS 6 l pův. 077802300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</si>
  <si>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</si>
  <si>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</si>
  <si>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</si>
  <si>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</si>
  <si>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</si>
  <si>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</si>
  <si>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</si>
  <si>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</si>
  <si>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</si>
  <si>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</si>
  <si>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</si>
  <si>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</si>
  <si>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ZB862</t>
  </si>
  <si>
    <t>Pipeta serologická 10 ml á 200 ks 94010</t>
  </si>
  <si>
    <t>ZM095</t>
  </si>
  <si>
    <t>Kyveta na analyzátor ACL á 1400 ks 9801100</t>
  </si>
  <si>
    <t>ZH681</t>
  </si>
  <si>
    <t>Stojan na zkumavky KARTELL 3x8 K000568</t>
  </si>
  <si>
    <t>ZM089</t>
  </si>
  <si>
    <t>Pipeta serologická 25 ml á 100 ks 94024</t>
  </si>
  <si>
    <t>ZE324</t>
  </si>
  <si>
    <t>Krabička 9*9 pro mikrozkumavky R114041</t>
  </si>
  <si>
    <t>ZG980</t>
  </si>
  <si>
    <t>Destička pro PCR 4Ti-0750/B</t>
  </si>
  <si>
    <t>ZC754</t>
  </si>
  <si>
    <t>Čepelka skalpelová 21 BB521</t>
  </si>
  <si>
    <t>ZF004</t>
  </si>
  <si>
    <t>Stojan pro pipety MLT-ST2</t>
  </si>
  <si>
    <t>ZH753</t>
  </si>
  <si>
    <t>Destička pro RT-PCR FramerStar bal. á 480 ks 4Ti-0952</t>
  </si>
  <si>
    <t>ZB544</t>
  </si>
  <si>
    <t>Mikrozkumavka eppendorf 1,5 ml 72.690.475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</si>
  <si>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</si>
  <si>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</si>
  <si>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</si>
  <si>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</si>
  <si>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</si>
  <si>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pipetovací žlutá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</si>
  <si>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</si>
  <si>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</si>
  <si>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</si>
  <si>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</si>
  <si>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</si>
  <si>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</si>
  <si>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</si>
  <si>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</si>
  <si>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ZG353</t>
  </si>
  <si>
    <t>Špička pipetovací s filtrem 200ul á 960 ks 4221S</t>
  </si>
  <si>
    <t>ZH571</t>
  </si>
  <si>
    <t>Špička DF1000ST 100-1000ul bal. 10 x 96 ks F171703</t>
  </si>
  <si>
    <t>ZI566</t>
  </si>
  <si>
    <t>Zkumavka PS 3 ml 56 x 12 mm bal. á 1000 ks 1056</t>
  </si>
  <si>
    <t>ZK459</t>
  </si>
  <si>
    <t>Nálevka s krátkým stonkem pr. 125 mm 632413001125</t>
  </si>
  <si>
    <t>ZL385</t>
  </si>
  <si>
    <t>Nálevka s krátkým stonkem pr. 85 mm 632413001085</t>
  </si>
  <si>
    <t>ZK796</t>
  </si>
  <si>
    <t>Zkumavka s - manovette - tromboExact 05.1168.001</t>
  </si>
  <si>
    <t>ZG125</t>
  </si>
  <si>
    <t>Mikrozkumavka s uzávěrem 2,0 ml 72.693</t>
  </si>
  <si>
    <t>ZG349</t>
  </si>
  <si>
    <t>Špička pipetovací s filtrem 100ul á 960 ks 4211S</t>
  </si>
  <si>
    <t>ZD574</t>
  </si>
  <si>
    <t>Mikrozkumavka flat cap tubes 0.2 ml AB-0620</t>
  </si>
  <si>
    <t>910021</t>
  </si>
  <si>
    <t>-CHLORID SODNY P.A. 1 KG</t>
  </si>
  <si>
    <t>804536</t>
  </si>
  <si>
    <t xml:space="preserve">-Diagnostikum připr. </t>
  </si>
  <si>
    <t>801631</t>
  </si>
  <si>
    <t xml:space="preserve">-PRIMER </t>
  </si>
  <si>
    <t>910058</t>
  </si>
  <si>
    <t>-CHLORID AMONNY P.A. 1000 G</t>
  </si>
  <si>
    <t>500884</t>
  </si>
  <si>
    <t>-E-CHECK (XE) N,LEVEL 1 211190</t>
  </si>
  <si>
    <t>500885</t>
  </si>
  <si>
    <t>-E-CHECK (XE) N,LEVEL 3 211192</t>
  </si>
  <si>
    <t>800095</t>
  </si>
  <si>
    <t>-SULFOLYSER 5 L 90411511</t>
  </si>
  <si>
    <t>800389</t>
  </si>
  <si>
    <t>-PBS s NaN3 pH=7,4 1000 ml</t>
  </si>
  <si>
    <t>800398</t>
  </si>
  <si>
    <t>-CELLPACK 20 l 83400116</t>
  </si>
  <si>
    <t>800660</t>
  </si>
  <si>
    <t>-CELLSHEATH 20 L 83400324</t>
  </si>
  <si>
    <t>800673</t>
  </si>
  <si>
    <t>-CELLCLEAN 50 ml 83401621</t>
  </si>
  <si>
    <t>800872</t>
  </si>
  <si>
    <t>-Pufr elektrodový 10x 1000 ml</t>
  </si>
  <si>
    <t>801440</t>
  </si>
  <si>
    <t>-RETSEARCH II /RED-700A/ 98416211</t>
  </si>
  <si>
    <t>801488</t>
  </si>
  <si>
    <t>-STROMATOLYSER-IM 10 L 93403213</t>
  </si>
  <si>
    <t>801489</t>
  </si>
  <si>
    <t>-STROMATOLYSER-FB 5 L 94404613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</si>
  <si>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</si>
  <si>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</si>
  <si>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</si>
  <si>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</si>
  <si>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</si>
  <si>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</si>
  <si>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</si>
  <si>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</si>
  <si>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</si>
  <si>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</si>
  <si>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</si>
  <si>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</si>
  <si>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801979</t>
  </si>
  <si>
    <t>-KYS.CITRONOVA BEZV. P.A. 1000 G</t>
  </si>
  <si>
    <t>802057</t>
  </si>
  <si>
    <t>-Hydrogenuhličitan amonný p.a. 1000g</t>
  </si>
  <si>
    <t>802126</t>
  </si>
  <si>
    <t>-TBE pufr 10xkonc. 500 ml</t>
  </si>
  <si>
    <t>803229</t>
  </si>
  <si>
    <t>-Tween roztok pH=7,4 500 ml</t>
  </si>
  <si>
    <t>803447</t>
  </si>
  <si>
    <t>-PBS PUFR 10X KONC steril. 500 ml</t>
  </si>
  <si>
    <t>803728</t>
  </si>
  <si>
    <t>-Anti-human Lamda Chain,AMCA labeled VC-CI-3070-MC05</t>
  </si>
  <si>
    <t>804999</t>
  </si>
  <si>
    <t>-Stromatolyser-NR(L) 3,6 l 06428815</t>
  </si>
  <si>
    <t>805036</t>
  </si>
  <si>
    <t>-Stromatolyser-NR(S), 3 sacky 06428912</t>
  </si>
  <si>
    <t>805084</t>
  </si>
  <si>
    <t>-Pufr KCL 0,075M, pH 7,3 1000 ml</t>
  </si>
  <si>
    <t>805203</t>
  </si>
  <si>
    <t>-PBS pufr pro cytogenetiku, pH 7,4 (HEM) 100 ml</t>
  </si>
  <si>
    <t>804296</t>
  </si>
  <si>
    <t>-EIGHTCHECK-3WP (N) 12x1,5 ml TJ904-0611-6</t>
  </si>
  <si>
    <t>394930</t>
  </si>
  <si>
    <t>-CD38 APC 100 tests 1A-366-T100</t>
  </si>
  <si>
    <t>394931</t>
  </si>
  <si>
    <t>-CD138 FITC 100 tests 1F-520-T100</t>
  </si>
  <si>
    <t>397015</t>
  </si>
  <si>
    <t>-CD19 FITC BD 345776</t>
  </si>
  <si>
    <t>DG146</t>
  </si>
  <si>
    <t>kyselina OCTOVA 99,8%  P.A. - ledova</t>
  </si>
  <si>
    <t>DD341</t>
  </si>
  <si>
    <t>METHANOL  P.A. 1000 ML</t>
  </si>
  <si>
    <t>397084</t>
  </si>
  <si>
    <t>-CD19 PerCP Exbio PC-305-T100</t>
  </si>
  <si>
    <t>397085</t>
  </si>
  <si>
    <t>-CD8 PerCP Exbio 100 tests PC-207-T100</t>
  </si>
  <si>
    <t>501313</t>
  </si>
  <si>
    <t>-CEP 8 SpectrumOrange 7J2208</t>
  </si>
  <si>
    <t>501318</t>
  </si>
  <si>
    <t>-CD7 FITC BD 332773</t>
  </si>
  <si>
    <t>804349</t>
  </si>
  <si>
    <t>-VYS CEP 7 SpectrumOrange Probe 32-130007</t>
  </si>
  <si>
    <t>DG209</t>
  </si>
  <si>
    <t>MAY-GRUNWALD</t>
  </si>
  <si>
    <t>DG208</t>
  </si>
  <si>
    <t>GIEMSA-ROMANOWSKI</t>
  </si>
  <si>
    <t>DG393</t>
  </si>
  <si>
    <t>Ethanol 96%</t>
  </si>
  <si>
    <t>DG420</t>
  </si>
  <si>
    <t>Sterilní voda - 500 ml sklo</t>
  </si>
  <si>
    <t>DC858</t>
  </si>
  <si>
    <t>PRIMER</t>
  </si>
  <si>
    <t>DA293</t>
  </si>
  <si>
    <t>SALSA MLPA EK1 reagent kit –100rxn -FAM</t>
  </si>
  <si>
    <t>DF574</t>
  </si>
  <si>
    <t>Methanol P.A. 5000ml</t>
  </si>
  <si>
    <t>DG229</t>
  </si>
  <si>
    <t>METHANOL P.A.</t>
  </si>
  <si>
    <t>801583</t>
  </si>
  <si>
    <t>-TRANSFORMACNI ROZTOK 1000 G</t>
  </si>
  <si>
    <t>921009</t>
  </si>
  <si>
    <t>-Pufr na alkalickou fosfatázu (HEM),pH 9,2-9,4 100 ml</t>
  </si>
  <si>
    <t>DE371</t>
  </si>
  <si>
    <t>RPMI-1640 medium,w l-glutamine and s</t>
  </si>
  <si>
    <t>DG549</t>
  </si>
  <si>
    <t>Telomera 11pter green</t>
  </si>
  <si>
    <t>DG550</t>
  </si>
  <si>
    <t>Telomera 11qter red</t>
  </si>
  <si>
    <t>DG354</t>
  </si>
  <si>
    <t>XCP chr 16 orange</t>
  </si>
  <si>
    <t>DG376</t>
  </si>
  <si>
    <t>XCP Chromosome 2, Orange</t>
  </si>
  <si>
    <t>DD434</t>
  </si>
  <si>
    <t>KaryoMAX Giemsa 100 ml</t>
  </si>
  <si>
    <t>396355</t>
  </si>
  <si>
    <t>-Roztok síranu amonného, nasycený 170 g</t>
  </si>
  <si>
    <t>801346</t>
  </si>
  <si>
    <t>-PARAFORMALDEHYD 4% v PBS 1000 ml</t>
  </si>
  <si>
    <t>803362</t>
  </si>
  <si>
    <t>-FERROKYANID DRASELNÝ 2% ROZTOK 500 ml</t>
  </si>
  <si>
    <t>DG687</t>
  </si>
  <si>
    <t>CEP 8 Spectrum Green</t>
  </si>
  <si>
    <t>DA348</t>
  </si>
  <si>
    <t>RPMI-1640 medium,w L-glutamine,phenol red) 500 ml</t>
  </si>
  <si>
    <t>DC631</t>
  </si>
  <si>
    <t>HISTOPAQUE-1077 HYBRI-MAX, 100 ml</t>
  </si>
  <si>
    <t>DG686</t>
  </si>
  <si>
    <t>XCP Chromosome 3 FITC</t>
  </si>
  <si>
    <t>DD045</t>
  </si>
  <si>
    <t>DAPI II (32-804831)</t>
  </si>
  <si>
    <t>DE042</t>
  </si>
  <si>
    <t>Medium pro KD, 100 ml(BONE MARROW KARYTYPING MEDI</t>
  </si>
  <si>
    <t>DE908</t>
  </si>
  <si>
    <t>Interleukin-7 human</t>
  </si>
  <si>
    <t>DC784</t>
  </si>
  <si>
    <t>LSI IgH/BCL2</t>
  </si>
  <si>
    <t>DG475</t>
  </si>
  <si>
    <t>TLX1 PROBE</t>
  </si>
  <si>
    <t>DA026</t>
  </si>
  <si>
    <t>LSI 13(RB1)13q14 Spectrum Orange CE</t>
  </si>
  <si>
    <t>DG389</t>
  </si>
  <si>
    <t>ON MYCN/LAF</t>
  </si>
  <si>
    <t>DG396</t>
  </si>
  <si>
    <t>XL Del (7q31/7q22)</t>
  </si>
  <si>
    <t>DA807</t>
  </si>
  <si>
    <t>Iscove medium Gibco IMDM 500ml</t>
  </si>
  <si>
    <t>DG390</t>
  </si>
  <si>
    <t>ON ELN Williams-Beuren ELN</t>
  </si>
  <si>
    <t>DE992</t>
  </si>
  <si>
    <t>Sonda Inv (3) dualcol</t>
  </si>
  <si>
    <t>DA752</t>
  </si>
  <si>
    <t>XL IGH plus</t>
  </si>
  <si>
    <t>DG478</t>
  </si>
  <si>
    <t>XCE 15</t>
  </si>
  <si>
    <t>DG576</t>
  </si>
  <si>
    <t>XL del (20q)</t>
  </si>
  <si>
    <t>DG045</t>
  </si>
  <si>
    <t>XCP Chromosome 1, FITX</t>
  </si>
  <si>
    <t>DA833</t>
  </si>
  <si>
    <t>XL BCR/ABL1 PLUS</t>
  </si>
  <si>
    <t>DA078</t>
  </si>
  <si>
    <t>XCP Chromosome 5 - Human Chr 5 Paint, FITC</t>
  </si>
  <si>
    <t>DG353</t>
  </si>
  <si>
    <t>XCE chr 8, blue</t>
  </si>
  <si>
    <t>DA652</t>
  </si>
  <si>
    <t>XCP Chromosome 11</t>
  </si>
  <si>
    <t>DG530</t>
  </si>
  <si>
    <t>XCP 21 Green</t>
  </si>
  <si>
    <t>DG275</t>
  </si>
  <si>
    <t>XL del(20q)</t>
  </si>
  <si>
    <t>DG529</t>
  </si>
  <si>
    <t>XCP 21 Orange</t>
  </si>
  <si>
    <t>DF261</t>
  </si>
  <si>
    <t>24XCyte kit</t>
  </si>
  <si>
    <t>DG531</t>
  </si>
  <si>
    <t>XCP 1 ORANGE</t>
  </si>
  <si>
    <t>DG532</t>
  </si>
  <si>
    <t>XCP 12 ORANGE</t>
  </si>
  <si>
    <t>DG597</t>
  </si>
  <si>
    <t>XCP 20 Green</t>
  </si>
  <si>
    <t>DA651</t>
  </si>
  <si>
    <t>XCP Chromosome 11, FITC</t>
  </si>
  <si>
    <t>DG618</t>
  </si>
  <si>
    <t>XL MLL plus</t>
  </si>
  <si>
    <t>DG616</t>
  </si>
  <si>
    <t>XCE 10 Orange</t>
  </si>
  <si>
    <t>DD290</t>
  </si>
  <si>
    <t>EARLES BAL. SALT SOLUTION, W CA,MG.PHRED</t>
  </si>
  <si>
    <t>DG630</t>
  </si>
  <si>
    <t>XL EVI 1probe</t>
  </si>
  <si>
    <t>DA756</t>
  </si>
  <si>
    <t>MYC FISH probe ss</t>
  </si>
  <si>
    <t>DG685</t>
  </si>
  <si>
    <t>XCE 11 FITC</t>
  </si>
  <si>
    <t>DG631</t>
  </si>
  <si>
    <t>ON EVI t(3;3)/inv(3) probe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</si>
  <si>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</si>
  <si>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</si>
  <si>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</si>
  <si>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</si>
  <si>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</si>
  <si>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</si>
  <si>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</si>
  <si>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</si>
  <si>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</si>
  <si>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</si>
  <si>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</si>
  <si>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</si>
  <si>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</si>
  <si>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</si>
  <si>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</si>
  <si>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</si>
  <si>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</si>
  <si>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</si>
  <si>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</si>
  <si>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</si>
  <si>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</si>
  <si>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</si>
  <si>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DC785</t>
  </si>
  <si>
    <t>STROMATOLYSER NR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</si>
  <si>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</si>
  <si>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</si>
  <si>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</si>
  <si>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</si>
  <si>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</si>
  <si>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</si>
  <si>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</si>
  <si>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</si>
  <si>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DC443</t>
  </si>
  <si>
    <t>ROZTOK SCHIFF</t>
  </si>
  <si>
    <t>DC575</t>
  </si>
  <si>
    <t>FREE PROTEIN S</t>
  </si>
  <si>
    <t>DB575</t>
  </si>
  <si>
    <t>IL TEST HEPARIN KIT</t>
  </si>
  <si>
    <t>DA763</t>
  </si>
  <si>
    <t xml:space="preserve"> Acustar Rinse</t>
  </si>
  <si>
    <t>DD807</t>
  </si>
  <si>
    <t>Cleaning agent</t>
  </si>
  <si>
    <t>DB711</t>
  </si>
  <si>
    <t>dRVVt  SCREEN,10X2 ML</t>
  </si>
  <si>
    <t>DC045</t>
  </si>
  <si>
    <t>APTT SYNTHETIC PHOSPHOLIPID</t>
  </si>
  <si>
    <t>DB577</t>
  </si>
  <si>
    <t>IL TEST PROTEIN C KIT</t>
  </si>
  <si>
    <t>DE695</t>
  </si>
  <si>
    <t>D-Dimer HS</t>
  </si>
  <si>
    <t>DG063</t>
  </si>
  <si>
    <t>Collagen ABP</t>
  </si>
  <si>
    <t>DE027</t>
  </si>
  <si>
    <t>Wash-R Emulsion</t>
  </si>
  <si>
    <t>DE700</t>
  </si>
  <si>
    <t>Cleaning solution 500ml</t>
  </si>
  <si>
    <t>DE696</t>
  </si>
  <si>
    <t>Rinse Solution -TOP 4l</t>
  </si>
  <si>
    <t>DA906</t>
  </si>
  <si>
    <t>Apixaban kalibracni set</t>
  </si>
  <si>
    <t>DD519</t>
  </si>
  <si>
    <t>AT III REAGENT A1</t>
  </si>
  <si>
    <t>DD625</t>
  </si>
  <si>
    <t>APC Resistance Kit</t>
  </si>
  <si>
    <t>DB576</t>
  </si>
  <si>
    <t>IL TEST PLASMINOGEN KIT</t>
  </si>
  <si>
    <t>DE723</t>
  </si>
  <si>
    <t>PT RGT,RecombiPlastin 2G</t>
  </si>
  <si>
    <t>DA392</t>
  </si>
  <si>
    <t>Epinephrine 3x0,5 ml (160ug)</t>
  </si>
  <si>
    <t>DG061</t>
  </si>
  <si>
    <t>ADP ABP</t>
  </si>
  <si>
    <t>DB762</t>
  </si>
  <si>
    <t>PAI 1 ELISA KIT</t>
  </si>
  <si>
    <t>DD571</t>
  </si>
  <si>
    <t>wWF activity</t>
  </si>
  <si>
    <t>DC798</t>
  </si>
  <si>
    <t>Factor XI def. plasma 10 x 1 ml</t>
  </si>
  <si>
    <t>DA822</t>
  </si>
  <si>
    <t>HemosIL FDP</t>
  </si>
  <si>
    <t>DA907</t>
  </si>
  <si>
    <t>Apixaban high kontrol</t>
  </si>
  <si>
    <t>DD040</t>
  </si>
  <si>
    <t>COAGULATION CONTROL A 1 ML</t>
  </si>
  <si>
    <t>DF843</t>
  </si>
  <si>
    <t>Plasmin Inhibitor</t>
  </si>
  <si>
    <t>DB579</t>
  </si>
  <si>
    <t>IL TEST VON WILLEBRAND FACTOR</t>
  </si>
  <si>
    <t>DG037</t>
  </si>
  <si>
    <t>Fletcher def. plasma</t>
  </si>
  <si>
    <t>DC632</t>
  </si>
  <si>
    <t>FIX clotting DG-FIX (5x1 ml)</t>
  </si>
  <si>
    <t>DA908</t>
  </si>
  <si>
    <t>Apixaban low kontrol</t>
  </si>
  <si>
    <t>DC686</t>
  </si>
  <si>
    <t>t-PA antigen kit</t>
  </si>
  <si>
    <t>DB425</t>
  </si>
  <si>
    <t>Factor II def. plasma 10 x 1 ml</t>
  </si>
  <si>
    <t>DA579</t>
  </si>
  <si>
    <t>DG F-VIII (5x1ml)</t>
  </si>
  <si>
    <t>DC622</t>
  </si>
  <si>
    <t>COAGULATION CONTROL N 1 ML</t>
  </si>
  <si>
    <t>DC255</t>
  </si>
  <si>
    <t>AT III TH1</t>
  </si>
  <si>
    <t>DA817</t>
  </si>
  <si>
    <t>HemosIL AcuStar Triggers 500 ml</t>
  </si>
  <si>
    <t>DA760</t>
  </si>
  <si>
    <t>HemosIL AcuStar Anti-Cardiolipin IgG</t>
  </si>
  <si>
    <t>DB219</t>
  </si>
  <si>
    <t>HemosIL AcuStar Anti-ß2 Glycoprotein-I IgM</t>
  </si>
  <si>
    <t>DF082</t>
  </si>
  <si>
    <t>LightCycler 480 HRM Master 5 x 1 ml</t>
  </si>
  <si>
    <t>DA028</t>
  </si>
  <si>
    <t>LightCycler 480 Sealing Foil (50)</t>
  </si>
  <si>
    <t>DB702</t>
  </si>
  <si>
    <t>PCR MULTIPLEX KIT</t>
  </si>
  <si>
    <t>DC539</t>
  </si>
  <si>
    <t>IL TEST FACTOR XII, 5X1 ML</t>
  </si>
  <si>
    <t>DG610</t>
  </si>
  <si>
    <t>Hemokoagulace, Vzorek A z cyklu HKG1/14, 1 ml</t>
  </si>
  <si>
    <t>DB574</t>
  </si>
  <si>
    <t>Factor VIII def.plasma, 10 x 1 ml</t>
  </si>
  <si>
    <t>DG547</t>
  </si>
  <si>
    <t>Human Thrombomodulin/BDCA-3 Quantikine ELISA Kit</t>
  </si>
  <si>
    <t>DA761</t>
  </si>
  <si>
    <t>HemosIL AcuStar Anti-Cardiolipin IgM</t>
  </si>
  <si>
    <t>DF988</t>
  </si>
  <si>
    <t>STA Stachrom TAFI</t>
  </si>
  <si>
    <t>DG611</t>
  </si>
  <si>
    <t>Hemokoagulace, Vzorek B z cyklu HKG1/14  1 ml</t>
  </si>
  <si>
    <t>DG036</t>
  </si>
  <si>
    <t>Fitzgerald def.plasm</t>
  </si>
  <si>
    <t>DB826</t>
  </si>
  <si>
    <t>IL TEST CALIBRATION PLASMA</t>
  </si>
  <si>
    <t>DE364</t>
  </si>
  <si>
    <t>Factor XIII Antigen</t>
  </si>
  <si>
    <t>DA054</t>
  </si>
  <si>
    <t>Hemoclot Thrombin Inhibitor</t>
  </si>
  <si>
    <t>DC254</t>
  </si>
  <si>
    <t>FIBRINOGEN</t>
  </si>
  <si>
    <t>DC334</t>
  </si>
  <si>
    <t>IL TEST FACTOR V - 5X1 ML</t>
  </si>
  <si>
    <t>DC584</t>
  </si>
  <si>
    <t>RISTOCETIN  10x0,5 ml</t>
  </si>
  <si>
    <t>DD482</t>
  </si>
  <si>
    <t>PLATELET NEUTRALIZING REAGENT</t>
  </si>
  <si>
    <t>DG401</t>
  </si>
  <si>
    <t>CD14 FITC 100 tests</t>
  </si>
  <si>
    <t>DB224</t>
  </si>
  <si>
    <t>CD14 APC 100 tests</t>
  </si>
  <si>
    <t>DB255</t>
  </si>
  <si>
    <t>CD38 PE</t>
  </si>
  <si>
    <t>DE299</t>
  </si>
  <si>
    <t>Anti-human Kappa Chain,AMCA labeled</t>
  </si>
  <si>
    <t>DC085</t>
  </si>
  <si>
    <t>FACS Flow sheath fluid</t>
  </si>
  <si>
    <t>DB254</t>
  </si>
  <si>
    <t>CD10 FITC BD</t>
  </si>
  <si>
    <t>DE931</t>
  </si>
  <si>
    <t>CD4(FITC)/CD8(R-PE)(hu.)(2-Color)Kombitest™</t>
  </si>
  <si>
    <t>DB214</t>
  </si>
  <si>
    <t>CD 13 PE DB</t>
  </si>
  <si>
    <t>DB217</t>
  </si>
  <si>
    <t>FMC-7 FITC BD</t>
  </si>
  <si>
    <t>DG544</t>
  </si>
  <si>
    <t>CD38 FITC</t>
  </si>
  <si>
    <t>DG468</t>
  </si>
  <si>
    <t>CD138 PerCP Exbio</t>
  </si>
  <si>
    <t>DG362</t>
  </si>
  <si>
    <t>CD33 PerCP Exbio</t>
  </si>
  <si>
    <t>DG465</t>
  </si>
  <si>
    <t>CD117 PE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</si>
  <si>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</si>
  <si>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</si>
  <si>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</si>
  <si>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</si>
  <si>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</si>
  <si>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</si>
  <si>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</si>
  <si>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</si>
  <si>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DC972</t>
  </si>
  <si>
    <t>CD14 FITC</t>
  </si>
  <si>
    <t>DG609</t>
  </si>
  <si>
    <t>Anti-human V alpha 24 J alpha 18 TCR  PE - 25 tests</t>
  </si>
  <si>
    <t>DG495</t>
  </si>
  <si>
    <t>CD45 PerCP PC-222-T100 Exbio</t>
  </si>
  <si>
    <t>DE946</t>
  </si>
  <si>
    <t>CD34 APC, 100 t.</t>
  </si>
  <si>
    <t>DA926</t>
  </si>
  <si>
    <t>CD22 FITC BD</t>
  </si>
  <si>
    <t>DF265</t>
  </si>
  <si>
    <t>7-AAD Viability Dye</t>
  </si>
  <si>
    <t>DB737</t>
  </si>
  <si>
    <t>PUREGENE Blood Kit</t>
  </si>
  <si>
    <t>DF914</t>
  </si>
  <si>
    <t>SALSA MLPA kit HBA</t>
  </si>
  <si>
    <t>DC199</t>
  </si>
  <si>
    <t>BCR-ABL b3a2 Mbcr (FGRS-10)</t>
  </si>
  <si>
    <t>DD304</t>
  </si>
  <si>
    <t>FusionQuant Standard ABL (CGRS-01)</t>
  </si>
  <si>
    <t>DE235</t>
  </si>
  <si>
    <t>ABI PRISM BigDye Terminator v 1.1 ( 100 reakcí )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</si>
  <si>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</si>
  <si>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</si>
  <si>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</si>
  <si>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</si>
  <si>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</si>
  <si>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</si>
  <si>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</si>
  <si>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</si>
  <si>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</si>
  <si>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</si>
  <si>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DC678</t>
  </si>
  <si>
    <t>ETHIDIUM BROMID, 5x1 ml</t>
  </si>
  <si>
    <t>DC735</t>
  </si>
  <si>
    <t>SET OF DATP,DCTP,DGTP,DTTP,40umol each</t>
  </si>
  <si>
    <t>DC376</t>
  </si>
  <si>
    <t>LC KAPILARY</t>
  </si>
  <si>
    <t>DD993</t>
  </si>
  <si>
    <t>QIAQUICK GEL EXTRACTION KIT (250)</t>
  </si>
  <si>
    <t>DD307</t>
  </si>
  <si>
    <t>LA DNA Polymerases Mix,500 U</t>
  </si>
  <si>
    <t>DG587</t>
  </si>
  <si>
    <t>RNA later 100 ml</t>
  </si>
  <si>
    <t>DG589</t>
  </si>
  <si>
    <t>Restrikční endonukleáza BSiEI 1000U</t>
  </si>
  <si>
    <t>DF529</t>
  </si>
  <si>
    <t>JAK2 MUTAQUANT (MQPP-02)</t>
  </si>
  <si>
    <t>DD126</t>
  </si>
  <si>
    <t>TRIZOL Reagent 200 ml</t>
  </si>
  <si>
    <t>DB461</t>
  </si>
  <si>
    <t>GENERI BIOTECH PRODUKTY</t>
  </si>
  <si>
    <t>DC985</t>
  </si>
  <si>
    <t>BCR-ABL e1a2 mber (FGRS-09)</t>
  </si>
  <si>
    <t>DC257</t>
  </si>
  <si>
    <t>Generi Biotech SONDA</t>
  </si>
  <si>
    <t>DB212</t>
  </si>
  <si>
    <t>Histopaque-1077</t>
  </si>
  <si>
    <t>DF526</t>
  </si>
  <si>
    <t>TAQMAN Universal PCR Master Mix 2x</t>
  </si>
  <si>
    <t>DG252</t>
  </si>
  <si>
    <t>HANK´S BALANCED SALT SOL.MOD. 100 ml</t>
  </si>
  <si>
    <t>DE610</t>
  </si>
  <si>
    <t>MethoCult GF H4434, 100 mL</t>
  </si>
  <si>
    <t>ZB384</t>
  </si>
  <si>
    <t>Stříkačka injekční 3-dílná 20 ml LL Omnifix Solo 4617207V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</si>
  <si>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</si>
  <si>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</si>
  <si>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</si>
  <si>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</si>
  <si>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</si>
  <si>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</si>
  <si>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ZG347</t>
  </si>
  <si>
    <t>Obal na zamrazovací vak bal á 10 ks OW1430</t>
  </si>
  <si>
    <t>ZF194</t>
  </si>
  <si>
    <t>Set I-jednocestný 10 ml, 9990 3000E</t>
  </si>
  <si>
    <t>ZF490</t>
  </si>
  <si>
    <t>Set k odběru kmenových buněk Spectra Optia collection bal. á 6 ks 10110</t>
  </si>
  <si>
    <t>ZE395</t>
  </si>
  <si>
    <t>Set na separaci leukocytů FC WBC bal. á 6 ks 70620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</si>
  <si>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</si>
  <si>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</si>
  <si>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</si>
  <si>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</si>
  <si>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</si>
  <si>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</si>
  <si>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</si>
  <si>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</si>
  <si>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</si>
  <si>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</si>
  <si>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</si>
  <si>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</si>
  <si>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</si>
  <si>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</si>
  <si>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</si>
  <si>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</si>
  <si>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</si>
  <si>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</si>
  <si>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Tkáňová banka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</si>
  <si>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</si>
  <si>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</si>
  <si>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</si>
  <si>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</si>
  <si>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</si>
  <si>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</si>
  <si>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</si>
  <si>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</si>
  <si>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</si>
  <si>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</si>
  <si>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0001181</t>
  </si>
  <si>
    <t>0001182</t>
  </si>
  <si>
    <t>0011420</t>
  </si>
  <si>
    <t>VINCRISTINE TEVA 1 MG/ML</t>
  </si>
  <si>
    <t>0011421</t>
  </si>
  <si>
    <t>0012669</t>
  </si>
  <si>
    <t>ETOPOSID EBEWE</t>
  </si>
  <si>
    <t>0014982</t>
  </si>
  <si>
    <t>EPREX 40 000 IU/ML</t>
  </si>
  <si>
    <t>0016470</t>
  </si>
  <si>
    <t>0017376</t>
  </si>
  <si>
    <t>GAMMAGARD S/D</t>
  </si>
  <si>
    <t>0017377</t>
  </si>
  <si>
    <t>0026041</t>
  </si>
  <si>
    <t>KIOVIG 100MG/ML</t>
  </si>
  <si>
    <t>0026042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</si>
  <si>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</si>
  <si>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</si>
  <si>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</si>
  <si>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</si>
  <si>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</si>
  <si>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</si>
  <si>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</si>
  <si>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</si>
  <si>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</si>
  <si>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</si>
  <si>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</si>
  <si>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</si>
  <si>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0028139</t>
  </si>
  <si>
    <t>0028194</t>
  </si>
  <si>
    <t>0028197</t>
  </si>
  <si>
    <t>0028344</t>
  </si>
  <si>
    <t>MABCAM</t>
  </si>
  <si>
    <t>0028939</t>
  </si>
  <si>
    <t>REVLIMID 25 MG</t>
  </si>
  <si>
    <t>0029240</t>
  </si>
  <si>
    <t>TORISEL 30 MG</t>
  </si>
  <si>
    <t>0029246</t>
  </si>
  <si>
    <t>TASIGN</t>
  </si>
  <si>
    <t>0029979</t>
  </si>
  <si>
    <t>FLEBOGAMMA DIF 50 MG/ML</t>
  </si>
  <si>
    <t>0029980</t>
  </si>
  <si>
    <t>0031134</t>
  </si>
  <si>
    <t>VINBLASTIN-RICHTER 5MG</t>
  </si>
  <si>
    <t>0031966</t>
  </si>
  <si>
    <t>0031968</t>
  </si>
  <si>
    <t>0042267</t>
  </si>
  <si>
    <t>0042270</t>
  </si>
  <si>
    <t>0070425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</si>
  <si>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</si>
  <si>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</si>
  <si>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</si>
  <si>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</si>
  <si>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</si>
  <si>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</si>
  <si>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</si>
  <si>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</si>
  <si>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</si>
  <si>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</si>
  <si>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</si>
  <si>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</si>
  <si>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0085516</t>
  </si>
  <si>
    <t>0087239</t>
  </si>
  <si>
    <t>FANHDI 50 I.U./ML</t>
  </si>
  <si>
    <t>0087240</t>
  </si>
  <si>
    <t>FANHDI 100 I.U./ML</t>
  </si>
  <si>
    <t>0088441</t>
  </si>
  <si>
    <t>0089028</t>
  </si>
  <si>
    <t>IMMUNATE STIM PLUS 500</t>
  </si>
  <si>
    <t>0089029</t>
  </si>
  <si>
    <t>IMMUNATE STIM PLUS 1000</t>
  </si>
  <si>
    <t>0091836</t>
  </si>
  <si>
    <t>0092012</t>
  </si>
  <si>
    <t>METHOTREXAT EBEWE</t>
  </si>
  <si>
    <t>0092290</t>
  </si>
  <si>
    <t>0094882</t>
  </si>
  <si>
    <t>0107681</t>
  </si>
  <si>
    <t>DOXORUBICIN EBEWE 2 MG/ML</t>
  </si>
  <si>
    <t>0107682</t>
  </si>
  <si>
    <t>0124825</t>
  </si>
  <si>
    <t>IMMUNINE BAXTER 600 IU</t>
  </si>
  <si>
    <t>IMMUNINE BAXTER 1200 IU</t>
  </si>
  <si>
    <t>0129597</t>
  </si>
  <si>
    <t>0151436</t>
  </si>
  <si>
    <t>0155379</t>
  </si>
  <si>
    <t>0162207</t>
  </si>
  <si>
    <t>0163175</t>
  </si>
  <si>
    <t>0167973</t>
  </si>
  <si>
    <t>0191565</t>
  </si>
  <si>
    <t>0500251</t>
  </si>
  <si>
    <t>RATIOGRASTIM 30 MU/0,5 ML</t>
  </si>
  <si>
    <t>0500255</t>
  </si>
  <si>
    <t>RATIOGRASTIM 48 MU/0,8 ML</t>
  </si>
  <si>
    <t>0500552</t>
  </si>
  <si>
    <t>NPLATE</t>
  </si>
  <si>
    <t>NPLATE 250 MCG</t>
  </si>
  <si>
    <t>0500566</t>
  </si>
  <si>
    <t>ZARZIO 30 MU/0,5 ML</t>
  </si>
  <si>
    <t>0500570</t>
  </si>
  <si>
    <t>ZARZIO 48 MU/0,5 ML</t>
  </si>
  <si>
    <t>0500682</t>
  </si>
  <si>
    <t>0500683</t>
  </si>
  <si>
    <t>0500687</t>
  </si>
  <si>
    <t>0500689</t>
  </si>
  <si>
    <t>0500947</t>
  </si>
  <si>
    <t>VIDAZA</t>
  </si>
  <si>
    <t>9999990</t>
  </si>
  <si>
    <t>Nespecifikovany LEK</t>
  </si>
  <si>
    <t>9999997</t>
  </si>
  <si>
    <t>9999999</t>
  </si>
  <si>
    <t>0027800</t>
  </si>
  <si>
    <t>0179310</t>
  </si>
  <si>
    <t>LEVACT</t>
  </si>
  <si>
    <t>0027921</t>
  </si>
  <si>
    <t>0085172</t>
  </si>
  <si>
    <t>PNEUMO 23</t>
  </si>
  <si>
    <t>0193650</t>
  </si>
  <si>
    <t>0084336</t>
  </si>
  <si>
    <t>GEMZAR 1 G</t>
  </si>
  <si>
    <t>0085837</t>
  </si>
  <si>
    <t>0029976</t>
  </si>
  <si>
    <t>0010820</t>
  </si>
  <si>
    <t>2</t>
  </si>
  <si>
    <t>0007917</t>
  </si>
  <si>
    <t>0007955</t>
  </si>
  <si>
    <t>0107931</t>
  </si>
  <si>
    <t>0107936</t>
  </si>
  <si>
    <t>0107959</t>
  </si>
  <si>
    <t>0407942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</si>
  <si>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</si>
  <si>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</si>
  <si>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</si>
  <si>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</si>
  <si>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</si>
  <si>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</si>
  <si>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</si>
  <si>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</si>
  <si>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</si>
  <si>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</si>
  <si>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</si>
  <si>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</si>
  <si>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</si>
  <si>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</si>
  <si>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</si>
  <si>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</si>
  <si>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</si>
  <si>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</si>
  <si>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</si>
  <si>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</si>
  <si>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</si>
  <si>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</si>
  <si>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</si>
  <si>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</si>
  <si>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</si>
  <si>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</si>
  <si>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</si>
  <si>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</si>
  <si>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</si>
  <si>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</si>
  <si>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</si>
  <si>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</si>
  <si>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</si>
  <si>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</si>
  <si>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</si>
  <si>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</si>
  <si>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</si>
  <si>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</si>
  <si>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</si>
  <si>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</si>
  <si>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</si>
  <si>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</si>
  <si>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</si>
  <si>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</si>
  <si>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</si>
  <si>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</si>
  <si>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</si>
  <si>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</si>
  <si>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</si>
  <si>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</si>
  <si>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</si>
  <si>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</si>
  <si>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</si>
  <si>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</si>
  <si>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</si>
  <si>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</si>
  <si>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</si>
  <si>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</si>
  <si>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</si>
  <si>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</si>
  <si>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</si>
  <si>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</si>
  <si>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</si>
  <si>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</si>
  <si>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</si>
  <si>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</si>
  <si>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</si>
  <si>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</si>
  <si>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</si>
  <si>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</si>
  <si>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</si>
  <si>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</si>
  <si>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</si>
  <si>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</si>
  <si>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</si>
  <si>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</si>
  <si>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</si>
  <si>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</si>
  <si>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</si>
  <si>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</si>
  <si>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</si>
  <si>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</si>
  <si>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</si>
  <si>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</si>
  <si>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</si>
  <si>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</si>
  <si>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</si>
  <si>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</si>
  <si>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</si>
  <si>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</si>
  <si>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</si>
  <si>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</si>
  <si>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</si>
  <si>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</si>
  <si>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</si>
  <si>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</si>
  <si>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</si>
  <si>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</si>
  <si>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</si>
  <si>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</si>
  <si>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</si>
  <si>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</si>
  <si>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</si>
  <si>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</si>
  <si>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</si>
  <si>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</si>
  <si>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</si>
  <si>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</si>
  <si>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</si>
  <si>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</si>
  <si>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</si>
  <si>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</si>
  <si>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</si>
  <si>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</si>
  <si>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</si>
  <si>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</si>
  <si>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</si>
  <si>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</si>
  <si>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</si>
  <si>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</si>
  <si>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</si>
  <si>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</si>
  <si>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</si>
  <si>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</si>
  <si>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</si>
  <si>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</si>
  <si>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</si>
  <si>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</si>
  <si>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</si>
  <si>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</si>
  <si>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</si>
  <si>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</si>
  <si>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</si>
  <si>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</si>
  <si>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</si>
  <si>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</si>
  <si>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</si>
  <si>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</si>
  <si>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</si>
  <si>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</si>
  <si>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</si>
  <si>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</si>
  <si>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</si>
  <si>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</si>
  <si>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</si>
  <si>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</si>
  <si>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</si>
  <si>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</si>
  <si>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</si>
  <si>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</si>
  <si>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</si>
  <si>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</si>
  <si>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</si>
  <si>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</si>
  <si>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</si>
  <si>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</si>
  <si>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</si>
  <si>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</si>
  <si>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</si>
  <si>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</si>
  <si>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</si>
  <si>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</si>
  <si>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</si>
  <si>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</si>
  <si>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</si>
  <si>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</si>
  <si>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</si>
  <si>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</si>
  <si>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</si>
  <si>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</si>
  <si>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</si>
  <si>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</si>
  <si>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</si>
  <si>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</si>
  <si>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</si>
  <si>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</si>
  <si>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</si>
  <si>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</si>
  <si>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</si>
  <si>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</si>
  <si>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</si>
  <si>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</si>
  <si>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</si>
  <si>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</si>
  <si>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</si>
  <si>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</si>
  <si>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</si>
  <si>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</si>
  <si>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</si>
  <si>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</si>
  <si>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</si>
  <si>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</si>
  <si>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</si>
  <si>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</si>
  <si>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</si>
  <si>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</si>
  <si>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</si>
  <si>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</si>
  <si>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</si>
  <si>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</si>
  <si>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</si>
  <si>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</si>
  <si>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</si>
  <si>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</si>
  <si>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</si>
  <si>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</si>
  <si>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</si>
  <si>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</si>
  <si>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</si>
  <si>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</si>
  <si>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</si>
  <si>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</si>
  <si>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</si>
  <si>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</si>
  <si>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</si>
  <si>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</si>
  <si>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</si>
  <si>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</si>
  <si>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</si>
  <si>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</si>
  <si>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</si>
  <si>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</si>
  <si>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</si>
  <si>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</si>
  <si>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</si>
  <si>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</si>
  <si>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</si>
  <si>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</si>
  <si>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</si>
  <si>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</si>
  <si>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</si>
  <si>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</si>
  <si>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</si>
  <si>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</si>
  <si>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</si>
  <si>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</si>
  <si>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</si>
  <si>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</si>
  <si>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</si>
  <si>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</si>
  <si>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</si>
  <si>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</si>
  <si>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</si>
  <si>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</si>
  <si>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</si>
  <si>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</si>
  <si>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</si>
  <si>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</si>
  <si>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</si>
  <si>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</si>
  <si>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</si>
  <si>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</si>
  <si>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</si>
  <si>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</si>
  <si>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</si>
  <si>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</si>
  <si>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</si>
  <si>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</si>
  <si>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</si>
  <si>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</si>
  <si>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</si>
  <si>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</si>
  <si>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</si>
  <si>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</si>
  <si>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</si>
  <si>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</si>
  <si>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</si>
  <si>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</si>
  <si>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</si>
  <si>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</si>
  <si>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</si>
  <si>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</si>
  <si>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</si>
  <si>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</si>
  <si>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</si>
  <si>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</si>
  <si>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</si>
  <si>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</si>
  <si>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</si>
  <si>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</si>
  <si>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</si>
  <si>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</si>
  <si>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</si>
  <si>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</si>
  <si>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</si>
  <si>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</si>
  <si>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</si>
  <si>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</si>
  <si>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</si>
  <si>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2F2</t>
  </si>
  <si>
    <t>0001933</t>
  </si>
  <si>
    <t>0003952</t>
  </si>
  <si>
    <t>AMIKIN 500 MG</t>
  </si>
  <si>
    <t>0004234</t>
  </si>
  <si>
    <t>0005113</t>
  </si>
  <si>
    <t>0006480</t>
  </si>
  <si>
    <t>OCPLEX</t>
  </si>
  <si>
    <t>0008807</t>
  </si>
  <si>
    <t>0011184</t>
  </si>
  <si>
    <t>0011185</t>
  </si>
  <si>
    <t>0013873</t>
  </si>
  <si>
    <t>ALEXAN 50 MG/ML</t>
  </si>
  <si>
    <t>0013874</t>
  </si>
  <si>
    <t>0015643</t>
  </si>
  <si>
    <t>0016547</t>
  </si>
  <si>
    <t>0017810</t>
  </si>
  <si>
    <t>0018634</t>
  </si>
  <si>
    <t>0020605</t>
  </si>
  <si>
    <t>0026127</t>
  </si>
  <si>
    <t>0026902</t>
  </si>
  <si>
    <t>0027429</t>
  </si>
  <si>
    <t>CANCIDAS 50 MG</t>
  </si>
  <si>
    <t>0029191</t>
  </si>
  <si>
    <t>ECALTA</t>
  </si>
  <si>
    <t>0029428</t>
  </si>
  <si>
    <t>0029892</t>
  </si>
  <si>
    <t>0049193</t>
  </si>
  <si>
    <t>CEFTAX 1000</t>
  </si>
  <si>
    <t>0049983</t>
  </si>
  <si>
    <t>0053666</t>
  </si>
  <si>
    <t>0053922</t>
  </si>
  <si>
    <t>0056801</t>
  </si>
  <si>
    <t>0059058</t>
  </si>
  <si>
    <t>0059830</t>
  </si>
  <si>
    <t>CIPRINOL 200 MG/100 ML</t>
  </si>
  <si>
    <t>HAEMOCOMPLETTAN P</t>
  </si>
  <si>
    <t>0064783</t>
  </si>
  <si>
    <t>0065989</t>
  </si>
  <si>
    <t>0066020</t>
  </si>
  <si>
    <t>AUGMENTIN 1,2 G</t>
  </si>
  <si>
    <t>0066137</t>
  </si>
  <si>
    <t>OFLOXIN INF</t>
  </si>
  <si>
    <t>0072972</t>
  </si>
  <si>
    <t>0075634</t>
  </si>
  <si>
    <t>PROTHROMPLEX TOTAL NF</t>
  </si>
  <si>
    <t>0076354</t>
  </si>
  <si>
    <t>FORTUM 2 G</t>
  </si>
  <si>
    <t>0076360</t>
  </si>
  <si>
    <t>0083050</t>
  </si>
  <si>
    <t>0083417</t>
  </si>
  <si>
    <t>MERONEM 1 G</t>
  </si>
  <si>
    <t>0087199</t>
  </si>
  <si>
    <t>MAXIPIME 1 G</t>
  </si>
  <si>
    <t>0092302</t>
  </si>
  <si>
    <t>CISPLATIN EBEWE</t>
  </si>
  <si>
    <t>0093173</t>
  </si>
  <si>
    <t>ANTITHROMBIN III IMMUNO</t>
  </si>
  <si>
    <t>0093174</t>
  </si>
  <si>
    <t>0093260</t>
  </si>
  <si>
    <t>0096414</t>
  </si>
  <si>
    <t>0097910</t>
  </si>
  <si>
    <t>HUMAN ALBUMIN GRIFOLS 20%</t>
  </si>
  <si>
    <t>0112782</t>
  </si>
  <si>
    <t>GENTAMICIN B.BRAUN 3 MG/ML INFUZNÍ ROZTOK</t>
  </si>
  <si>
    <t>0119440</t>
  </si>
  <si>
    <t>FLUDARABIN ACTAVIS 50 MG</t>
  </si>
  <si>
    <t>0121238</t>
  </si>
  <si>
    <t>CEFTRIAXON KABI 1 G</t>
  </si>
  <si>
    <t>0125298</t>
  </si>
  <si>
    <t>CALCIUMFOLINAT EBEWE 10 MG/ML</t>
  </si>
  <si>
    <t>0131654</t>
  </si>
  <si>
    <t>0137484</t>
  </si>
  <si>
    <t>ANBINEX</t>
  </si>
  <si>
    <t>0137499</t>
  </si>
  <si>
    <t>0149993</t>
  </si>
  <si>
    <t>0149996</t>
  </si>
  <si>
    <t>0150726</t>
  </si>
  <si>
    <t>0155939</t>
  </si>
  <si>
    <t>0163187</t>
  </si>
  <si>
    <t>0164350</t>
  </si>
  <si>
    <t>TAZOCIN 4 G/0,5 G</t>
  </si>
  <si>
    <t>0167598</t>
  </si>
  <si>
    <t>0500720</t>
  </si>
  <si>
    <t>0087200</t>
  </si>
  <si>
    <t>MAXIPIME 2 G</t>
  </si>
  <si>
    <t>0137483</t>
  </si>
  <si>
    <t>0149375</t>
  </si>
  <si>
    <t>MOZOBI</t>
  </si>
  <si>
    <t>0007905</t>
  </si>
  <si>
    <t>0207921</t>
  </si>
  <si>
    <t>0307934</t>
  </si>
  <si>
    <t>0007964</t>
  </si>
  <si>
    <t>0034962</t>
  </si>
  <si>
    <t>SET PRO APLIKACI CYTOSTATIK</t>
  </si>
  <si>
    <t>0034972</t>
  </si>
  <si>
    <t>0049487</t>
  </si>
  <si>
    <t>PUMPA INFUZNÍ - INFUSOR, 1009KP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</si>
  <si>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</si>
  <si>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</si>
  <si>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</si>
  <si>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</si>
  <si>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</si>
  <si>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</si>
  <si>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</si>
  <si>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</si>
  <si>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</si>
  <si>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</si>
  <si>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</si>
  <si>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</si>
  <si>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</si>
  <si>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</si>
  <si>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</si>
  <si>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</si>
  <si>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</si>
  <si>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</si>
  <si>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</si>
  <si>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</si>
  <si>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</si>
  <si>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78860</t>
  </si>
  <si>
    <t>TUNELIZACE KATÉTRU</t>
  </si>
  <si>
    <t>2T2</t>
  </si>
  <si>
    <t>0014570</t>
  </si>
  <si>
    <t>0031547</t>
  </si>
  <si>
    <t>0055768</t>
  </si>
  <si>
    <t>CARBOPLATIN EBEWE</t>
  </si>
  <si>
    <t>0092300</t>
  </si>
  <si>
    <t>0096455</t>
  </si>
  <si>
    <t>0097000</t>
  </si>
  <si>
    <t>METRONIDAZOLE 0.5%-POLPHARMA</t>
  </si>
  <si>
    <t>0119095</t>
  </si>
  <si>
    <t>FLEXBUMIN 200 G/L</t>
  </si>
  <si>
    <t>0162187</t>
  </si>
  <si>
    <t>0167599</t>
  </si>
  <si>
    <t>TEPADINA 100 MG</t>
  </si>
  <si>
    <t>0026962</t>
  </si>
  <si>
    <t>0029896</t>
  </si>
  <si>
    <t>0107960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</si>
  <si>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</si>
  <si>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</si>
  <si>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</si>
  <si>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</si>
  <si>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</si>
  <si>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</si>
  <si>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</si>
  <si>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</si>
  <si>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</si>
  <si>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</si>
  <si>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</si>
  <si>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</si>
  <si>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</si>
  <si>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</si>
  <si>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</si>
  <si>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</si>
  <si>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</si>
  <si>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</si>
  <si>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</si>
  <si>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</si>
  <si>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</si>
  <si>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</si>
  <si>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</si>
  <si>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</si>
  <si>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</si>
  <si>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</si>
  <si>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</si>
  <si>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</si>
  <si>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</si>
  <si>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</si>
  <si>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</si>
  <si>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</si>
  <si>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</si>
  <si>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</si>
  <si>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</si>
  <si>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</si>
  <si>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</si>
  <si>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</si>
  <si>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07321</t>
  </si>
  <si>
    <t xml:space="preserve">PORUCHY PANKREATU. KROMĚ MALIGNÍHO ONEMOCNĚNÍ BEZ CC                                                </t>
  </si>
  <si>
    <t>16011</t>
  </si>
  <si>
    <t xml:space="preserve">VÝKONY NA SLEZINĚ BEZ CC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</si>
  <si>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</si>
  <si>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</si>
  <si>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</si>
  <si>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</si>
  <si>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</si>
  <si>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</si>
  <si>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</si>
  <si>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</si>
  <si>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</si>
  <si>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</si>
  <si>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</si>
  <si>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</si>
  <si>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</si>
  <si>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</si>
  <si>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</si>
  <si>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</si>
  <si>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</si>
  <si>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</si>
  <si>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17013</t>
  </si>
  <si>
    <t xml:space="preserve">LYMFOM A LEUKÉMIE S VELKÝM VÝKONEM S MCC                                         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</si>
  <si>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</si>
  <si>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</si>
  <si>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</si>
  <si>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</si>
  <si>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</si>
  <si>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</si>
  <si>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</si>
  <si>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</si>
  <si>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</si>
  <si>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</si>
  <si>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</si>
  <si>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</si>
  <si>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</si>
  <si>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</si>
  <si>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</si>
  <si>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</si>
  <si>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</si>
  <si>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</si>
  <si>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</si>
  <si>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</si>
  <si>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</si>
  <si>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</si>
  <si>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</si>
  <si>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</si>
  <si>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</si>
  <si>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</si>
  <si>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</si>
  <si>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</si>
  <si>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</si>
  <si>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</si>
  <si>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</si>
  <si>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</si>
  <si>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</si>
  <si>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</si>
  <si>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</si>
  <si>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</si>
  <si>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</si>
  <si>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</si>
  <si>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</si>
  <si>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</si>
  <si>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</si>
  <si>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</si>
  <si>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</si>
  <si>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</si>
  <si>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</si>
  <si>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</si>
  <si>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</si>
  <si>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</si>
  <si>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</si>
  <si>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</si>
  <si>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</si>
  <si>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</si>
  <si>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</si>
  <si>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</si>
  <si>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</si>
  <si>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</si>
  <si>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</si>
  <si>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</si>
  <si>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</si>
  <si>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</si>
  <si>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</si>
  <si>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</si>
  <si>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</si>
  <si>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</si>
  <si>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</si>
  <si>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</si>
  <si>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</si>
  <si>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</si>
  <si>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</si>
  <si>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89201</t>
  </si>
  <si>
    <t>SKIASKOPIE NA OPERAČNÍM ČI ZÁKROKOVÉM SÁLE MOBILNÍ</t>
  </si>
  <si>
    <t>0093625</t>
  </si>
  <si>
    <t>ULTRAVIST 370</t>
  </si>
  <si>
    <t>0093626</t>
  </si>
  <si>
    <t>0095609</t>
  </si>
  <si>
    <t>MICROPAQUE CT</t>
  </si>
  <si>
    <t>0002028</t>
  </si>
  <si>
    <t>0002061</t>
  </si>
  <si>
    <t>0002062</t>
  </si>
  <si>
    <t>0002066</t>
  </si>
  <si>
    <t>0002073</t>
  </si>
  <si>
    <t>0002087</t>
  </si>
  <si>
    <t>0002097</t>
  </si>
  <si>
    <t>0110740</t>
  </si>
  <si>
    <t>VÁLCE (DVA) STERILNÍ, JEDNORÁZOVÉ DO INJEKTORU, CE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</si>
  <si>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</si>
  <si>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</si>
  <si>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</si>
  <si>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</si>
  <si>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</si>
  <si>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</si>
  <si>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</si>
  <si>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</si>
  <si>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</si>
  <si>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</si>
  <si>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</si>
  <si>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</si>
  <si>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</si>
  <si>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</si>
  <si>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47231</t>
  </si>
  <si>
    <t>PŘEŽÍVÁNÍ A LOKALIZACE DESTRUKCE 51Cr ERYTROCYTŮ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</si>
  <si>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</si>
  <si>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</si>
  <si>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</si>
  <si>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</si>
  <si>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</si>
  <si>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</si>
  <si>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</si>
  <si>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</si>
  <si>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</si>
  <si>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</si>
  <si>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</si>
  <si>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</si>
  <si>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</si>
  <si>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</si>
  <si>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</si>
  <si>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</si>
  <si>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</si>
  <si>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</si>
  <si>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</si>
  <si>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</si>
  <si>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</si>
  <si>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</si>
  <si>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</si>
  <si>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</si>
  <si>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</si>
  <si>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</si>
  <si>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</si>
  <si>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</si>
  <si>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</si>
  <si>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</si>
  <si>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</si>
  <si>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</si>
  <si>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</si>
  <si>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</si>
  <si>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</si>
  <si>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</si>
  <si>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</si>
  <si>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</si>
  <si>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</si>
  <si>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</si>
  <si>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</si>
  <si>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</si>
  <si>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</si>
  <si>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</si>
  <si>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</si>
  <si>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</si>
  <si>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</si>
  <si>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</si>
  <si>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</si>
  <si>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</si>
  <si>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</si>
  <si>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</si>
  <si>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</si>
  <si>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</si>
  <si>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</si>
  <si>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</si>
  <si>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</si>
  <si>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</si>
  <si>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</si>
  <si>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</si>
  <si>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</si>
  <si>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</si>
  <si>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</si>
  <si>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</si>
  <si>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</si>
  <si>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</si>
  <si>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</si>
  <si>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</si>
  <si>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</si>
  <si>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</si>
  <si>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</si>
  <si>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</si>
  <si>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</si>
  <si>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</si>
  <si>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</si>
  <si>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</si>
  <si>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</si>
  <si>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</si>
  <si>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</si>
  <si>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</si>
  <si>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</si>
  <si>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</si>
  <si>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</si>
  <si>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</si>
  <si>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</si>
  <si>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</si>
  <si>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</si>
  <si>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</si>
  <si>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</si>
  <si>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</si>
  <si>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</si>
  <si>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</si>
  <si>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</si>
  <si>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</si>
  <si>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</si>
  <si>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</si>
  <si>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</si>
  <si>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</si>
  <si>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</si>
  <si>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</si>
  <si>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</si>
  <si>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</si>
  <si>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</si>
  <si>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</si>
  <si>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</si>
  <si>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</si>
  <si>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</si>
  <si>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</si>
  <si>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</si>
  <si>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</si>
  <si>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</si>
  <si>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</si>
  <si>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</si>
  <si>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</si>
  <si>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</si>
  <si>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</si>
  <si>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</si>
  <si>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</si>
  <si>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</si>
  <si>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</si>
  <si>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</si>
  <si>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</si>
  <si>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</si>
  <si>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</si>
  <si>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</si>
  <si>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</si>
  <si>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</si>
  <si>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</si>
  <si>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</si>
  <si>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</si>
  <si>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</si>
  <si>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</si>
  <si>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</si>
  <si>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</si>
  <si>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</si>
  <si>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</si>
  <si>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</si>
  <si>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</si>
  <si>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</si>
  <si>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</si>
  <si>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</si>
  <si>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</si>
  <si>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</si>
  <si>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</si>
  <si>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</si>
  <si>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</si>
  <si>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</si>
  <si>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</si>
  <si>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</si>
  <si>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</si>
  <si>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</si>
  <si>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</si>
  <si>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</si>
  <si>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</si>
  <si>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</si>
  <si>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</si>
  <si>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</si>
  <si>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</si>
  <si>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</si>
  <si>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</si>
  <si>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</si>
  <si>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</si>
  <si>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</si>
  <si>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</si>
  <si>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</si>
  <si>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</si>
  <si>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</si>
  <si>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</si>
  <si>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</si>
  <si>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</si>
  <si>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</si>
  <si>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</si>
  <si>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</si>
  <si>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</si>
  <si>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</si>
  <si>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</si>
  <si>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</si>
  <si>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</si>
  <si>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</si>
  <si>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</si>
  <si>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</si>
  <si>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</si>
  <si>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</si>
  <si>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</si>
  <si>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</si>
  <si>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</si>
  <si>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</si>
  <si>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</si>
  <si>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</si>
  <si>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</si>
  <si>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</si>
  <si>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</si>
  <si>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</si>
  <si>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</si>
  <si>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</si>
  <si>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</si>
  <si>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</si>
  <si>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</si>
  <si>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</si>
  <si>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</si>
  <si>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</si>
  <si>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</si>
  <si>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</si>
  <si>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</si>
  <si>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</si>
  <si>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</si>
  <si>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</si>
  <si>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</si>
  <si>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</si>
  <si>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</si>
  <si>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</si>
  <si>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</si>
  <si>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</si>
  <si>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</si>
  <si>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</si>
  <si>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</si>
  <si>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</si>
  <si>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</si>
  <si>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</si>
  <si>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</si>
  <si>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</si>
  <si>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</si>
  <si>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</si>
  <si>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</si>
  <si>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</si>
  <si>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</si>
  <si>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</si>
  <si>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</si>
  <si>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</si>
  <si>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</si>
  <si>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</si>
  <si>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</si>
  <si>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</si>
  <si>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</si>
  <si>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</si>
  <si>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</si>
  <si>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</si>
  <si>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</si>
  <si>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</si>
  <si>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</si>
  <si>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</si>
  <si>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</si>
  <si>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</si>
  <si>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</si>
  <si>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</si>
  <si>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</si>
  <si>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</si>
  <si>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</si>
  <si>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</si>
  <si>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</si>
  <si>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</si>
  <si>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</si>
  <si>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</si>
  <si>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</si>
  <si>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</si>
  <si>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</si>
  <si>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</si>
  <si>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</si>
  <si>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</si>
  <si>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</si>
  <si>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</si>
  <si>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</si>
  <si>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</si>
  <si>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</si>
  <si>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</si>
  <si>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</si>
  <si>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</si>
  <si>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</si>
  <si>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</si>
  <si>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</si>
  <si>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</si>
  <si>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</si>
  <si>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</si>
  <si>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</si>
  <si>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</si>
  <si>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</si>
  <si>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</si>
  <si>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</si>
  <si>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</si>
  <si>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</si>
  <si>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</si>
  <si>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</si>
  <si>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</si>
  <si>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</si>
  <si>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</si>
  <si>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</si>
  <si>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</si>
  <si>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</si>
  <si>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</si>
  <si>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</si>
  <si>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</si>
  <si>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</si>
  <si>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</si>
  <si>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</si>
  <si>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0038482</t>
  </si>
  <si>
    <t>DRÁT VODÍCÍ GUIDE WIRE M</t>
  </si>
  <si>
    <t>0057769</t>
  </si>
  <si>
    <t>DILATÁTOR COPE-SADDEKNI SFA ACCESS</t>
  </si>
  <si>
    <t>0057788</t>
  </si>
  <si>
    <t>SET TRANSJUGULÁRNÍ PŘÍSTUPOVÝ/BIOPTICKÝ</t>
  </si>
  <si>
    <t>0059795</t>
  </si>
  <si>
    <t>DRÁT VODÍCÍ ANGIODYN J3 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</si>
  <si>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</si>
  <si>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</si>
  <si>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</si>
  <si>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</si>
  <si>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</si>
  <si>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</si>
  <si>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</si>
  <si>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</si>
  <si>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</si>
  <si>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</si>
  <si>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89198</t>
  </si>
  <si>
    <t>SKIASKOPIE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</si>
  <si>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</si>
  <si>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</si>
  <si>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</si>
  <si>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</si>
  <si>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</si>
  <si>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</si>
  <si>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</si>
  <si>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</si>
  <si>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</si>
  <si>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</si>
  <si>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</si>
  <si>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</si>
  <si>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</si>
  <si>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</si>
  <si>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</si>
  <si>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</si>
  <si>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</si>
  <si>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</si>
  <si>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</si>
  <si>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</si>
  <si>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</si>
  <si>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</si>
  <si>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</si>
  <si>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</si>
  <si>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</si>
  <si>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</si>
  <si>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</si>
  <si>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</si>
  <si>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</si>
  <si>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</si>
  <si>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</si>
  <si>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89411</t>
  </si>
  <si>
    <t>PŘEHLEDNÁ  ČI SELEKTIVNÍ ANGIOGRAFIE</t>
  </si>
  <si>
    <t>89441</t>
  </si>
  <si>
    <t>KATETRIZACE JATERNÍCH ŽIL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</si>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</sst>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167" fontId="5" fillId="0" borderId="102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7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0.46426638988888264</c:v>
                </c:pt>
                <c:pt idx="1">
                  <c:v>0.43001019479429559</c:v>
                </c:pt>
                <c:pt idx="2">
                  <c:v>0.36694313593398864</c:v>
                </c:pt>
                <c:pt idx="3">
                  <c:v>0.41975496420568054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392832"/>
        <c:axId val="8827968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0.42923535696262333</c:v>
                </c:pt>
                <c:pt idx="1">
                  <c:v>0.42923535696262333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40480"/>
        <c:axId val="884742400"/>
      </c:scatterChart>
      <c:catAx>
        <c:axId val="880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796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0392832"/>
        <c:crosses val="autoZero"/>
        <c:crossBetween val="between"/>
      </c:valAx>
      <c:valAx>
        <c:axId val="884740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42400"/>
        <c:crosses val="max"/>
        <c:crossBetween val="midCat"/>
      </c:valAx>
      <c:valAx>
        <c:axId val="88474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40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1.0542499450911487</c:v>
                </c:pt>
                <c:pt idx="1">
                  <c:v>1.2931000246229121</c:v>
                </c:pt>
                <c:pt idx="2">
                  <c:v>1.3064126163451606</c:v>
                </c:pt>
                <c:pt idx="3">
                  <c:v>1.4037321998564225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16192"/>
        <c:axId val="9062188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310976"/>
        <c:axId val="976621568"/>
      </c:scatterChart>
      <c:catAx>
        <c:axId val="9062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62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218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6216192"/>
        <c:crosses val="autoZero"/>
        <c:crossBetween val="between"/>
      </c:valAx>
      <c:valAx>
        <c:axId val="907310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6621568"/>
        <c:crosses val="max"/>
        <c:crossBetween val="midCat"/>
      </c:valAx>
      <c:valAx>
        <c:axId val="976621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73109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3256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4688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4689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4741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5740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5748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6106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6326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6414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7035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124177.33333333333</v>
      </c>
      <c r="D4" s="290">
        <f ca="1">IF(ISERROR(VLOOKUP("Náklady celkem",INDIRECT("HI!$A:$G"),5,0)),0,VLOOKUP("Náklady celkem",INDIRECT("HI!$A:$G"),5,0))</f>
        <v>124971.18670000017</v>
      </c>
      <c r="E4" s="291">
        <f ca="1">IF(C4=0,0,D4/C4)</f>
        <v>1.0063929007440986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79470.666666666672</v>
      </c>
      <c r="D7" s="298">
        <f>IF(ISERROR(HI!E5),"",HI!E5)</f>
        <v>79612.19343000013</v>
      </c>
      <c r="E7" s="295">
        <f t="shared" ref="E7:E14" si="0">IF(C7=0,0,D7/C7)</f>
        <v>1.0017808679512792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0.97423170519208468</v>
      </c>
      <c r="E8" s="295">
        <f t="shared" si="0"/>
        <v>1.0824796724356496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0.66467107261666469</v>
      </c>
      <c r="E10" s="295">
        <f t="shared" si="0"/>
        <v>1.1077851210277745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0.99328330121232211</v>
      </c>
      <c r="E11" s="295">
        <f t="shared" si="0"/>
        <v>1.2416041265154025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8767.0000000000018</v>
      </c>
      <c r="D14" s="298">
        <f>IF(ISERROR(HI!E6),"",HI!E6)</f>
        <v>9139.2716000000109</v>
      </c>
      <c r="E14" s="295">
        <f t="shared" si="0"/>
        <v>1.0424628265084988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23203.333333333336</v>
      </c>
      <c r="D15" s="294">
        <f ca="1">IF(ISERROR(VLOOKUP("Osobní náklady (Kč) *",INDIRECT("HI!$A:$G"),5,0)),0,VLOOKUP("Osobní náklady (Kč) *",INDIRECT("HI!$A:$G"),5,0))</f>
        <v>22516.222590000038</v>
      </c>
      <c r="E15" s="295">
        <f ca="1">IF(C15=0,0,D15/C15)</f>
        <v>0.97038741229708525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53301.301999999996</v>
      </c>
      <c r="D17" s="314">
        <f ca="1">IF(ISERROR(VLOOKUP("Výnosy celkem",INDIRECT("HI!$A:$G"),5,0)),0,VLOOKUP("Výnosy celkem",INDIRECT("HI!$A:$G"),5,0))</f>
        <v>52436.210000000006</v>
      </c>
      <c r="E17" s="315">
        <f t="shared" ref="E17:E27" ca="1" si="1">IF(C17=0,0,D17/C17)</f>
        <v>0.98376977733114301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26130.781999999999</v>
      </c>
      <c r="D18" s="294">
        <f ca="1">IF(ISERROR(VLOOKUP("Ambulance *",INDIRECT("HI!$A:$G"),5,0)),0,VLOOKUP("Ambulance *",INDIRECT("HI!$A:$G"),5,0))</f>
        <v>25307.93</v>
      </c>
      <c r="E18" s="295">
        <f t="shared" ca="1" si="1"/>
        <v>0.96851024205858061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0.96851024205858061</v>
      </c>
      <c r="E19" s="295">
        <f t="shared" si="1"/>
        <v>0.96851024205858061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1.0719666144807061</v>
      </c>
      <c r="E20" s="295">
        <f t="shared" si="1"/>
        <v>1.2611371935067131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27170.52</v>
      </c>
      <c r="D21" s="294">
        <f ca="1">IF(ISERROR(VLOOKUP("Hospitalizace *",INDIRECT("HI!$A:$G"),5,0)),0,VLOOKUP("Hospitalizace *",INDIRECT("HI!$A:$G"),5,0))</f>
        <v>27128.280000000002</v>
      </c>
      <c r="E21" s="295">
        <f ca="1">IF(C21=0,0,D21/C21)</f>
        <v>0.99844537388316468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0.99844537388316468</v>
      </c>
      <c r="E22" s="295">
        <f t="shared" si="1"/>
        <v>0.99844537388316468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0.99844537388316468</v>
      </c>
      <c r="E23" s="295">
        <f t="shared" si="1"/>
        <v>0.99844537388316468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0.77044025157232709</v>
      </c>
      <c r="E25" s="295">
        <f t="shared" si="1"/>
        <v>0.81098973849718647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1.4037321998564225</v>
      </c>
      <c r="E26" s="295">
        <f t="shared" si="1"/>
        <v>1.4037321998564225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0.94689074776632931</v>
      </c>
      <c r="D27" s="300">
        <f>IF(ISERROR(VLOOKUP("Celkem:",'ZV Vyžád.'!$A:$M,7,0)),"",VLOOKUP("Celkem:",'ZV Vyžád.'!$A:$M,7,0))</f>
        <v>1.339415007658652</v>
      </c>
      <c r="E27" s="295">
        <f t="shared" si="1"/>
        <v>1.4145401788097189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40893.805949999994</v>
      </c>
      <c r="C5" s="33">
        <v>73802.279399999999</v>
      </c>
      <c r="D5" s="12"/>
      <c r="E5" s="233">
        <v>79612.19343000013</v>
      </c>
      <c r="F5" s="32">
        <v>79470.666666666672</v>
      </c>
      <c r="G5" s="232">
        <f>E5-F5</f>
        <v>141.5267633334588</v>
      </c>
      <c r="H5" s="238">
        <f>IF(F5&lt;0.00000001,"",E5/F5)</f>
        <v>1.0017808679512792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7904.6698000000006</v>
      </c>
      <c r="C6" s="35">
        <v>7833.7234099999978</v>
      </c>
      <c r="D6" s="12"/>
      <c r="E6" s="234">
        <v>9139.2716000000109</v>
      </c>
      <c r="F6" s="34">
        <v>8767.0000000000018</v>
      </c>
      <c r="G6" s="235">
        <f>E6-F6</f>
        <v>372.27160000000913</v>
      </c>
      <c r="H6" s="239">
        <f>IF(F6&lt;0.00000001,"",E6/F6)</f>
        <v>1.0424628265084988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22932.1518</v>
      </c>
      <c r="C7" s="35">
        <v>22271.225249999996</v>
      </c>
      <c r="D7" s="12"/>
      <c r="E7" s="234">
        <v>22516.222590000038</v>
      </c>
      <c r="F7" s="34">
        <v>23203.333333333336</v>
      </c>
      <c r="G7" s="235">
        <f>E7-F7</f>
        <v>-687.11074333329816</v>
      </c>
      <c r="H7" s="239">
        <f>IF(F7&lt;0.00000001,"",E7/F7)</f>
        <v>0.97038741229708525</v>
      </c>
    </row>
    <row r="8" spans="1:8" ht="14.4" customHeight="1" thickBot="1" x14ac:dyDescent="0.35">
      <c r="A8" s="1" t="s">
        <v>97</v>
      </c>
      <c r="B8" s="15">
        <v>10213.319610000017</v>
      </c>
      <c r="C8" s="37">
        <v>12015.207819999989</v>
      </c>
      <c r="D8" s="12"/>
      <c r="E8" s="236">
        <v>13703.49907999999</v>
      </c>
      <c r="F8" s="36">
        <v>12736.333333333327</v>
      </c>
      <c r="G8" s="237">
        <f>E8-F8</f>
        <v>967.16574666666384</v>
      </c>
      <c r="H8" s="240">
        <f>IF(F8&lt;0.00000001,"",E8/F8)</f>
        <v>1.0759375340888271</v>
      </c>
    </row>
    <row r="9" spans="1:8" ht="14.4" customHeight="1" thickBot="1" x14ac:dyDescent="0.35">
      <c r="A9" s="2" t="s">
        <v>98</v>
      </c>
      <c r="B9" s="3">
        <v>81943.947160000025</v>
      </c>
      <c r="C9" s="39">
        <v>115922.43587999998</v>
      </c>
      <c r="D9" s="12"/>
      <c r="E9" s="3">
        <v>124971.18670000017</v>
      </c>
      <c r="F9" s="38">
        <v>124177.33333333333</v>
      </c>
      <c r="G9" s="38">
        <f>E9-F9</f>
        <v>793.85336666683725</v>
      </c>
      <c r="H9" s="241">
        <f>IF(F9&lt;0.00000001,"",E9/F9)</f>
        <v>1.0063929007440986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26130.781999999999</v>
      </c>
      <c r="C11" s="33">
        <f>IF(ISERROR(VLOOKUP("Celkem:",'ZV Vykáz.-A'!A:F,4,0)),0,VLOOKUP("Celkem:",'ZV Vykáz.-A'!A:F,4,0)/1000)</f>
        <v>22105.196</v>
      </c>
      <c r="D11" s="12"/>
      <c r="E11" s="233">
        <f>IF(ISERROR(VLOOKUP("Celkem:",'ZV Vykáz.-A'!A:F,6,0)),0,VLOOKUP("Celkem:",'ZV Vykáz.-A'!A:F,6,0)/1000)</f>
        <v>25307.93</v>
      </c>
      <c r="F11" s="32">
        <f>B11</f>
        <v>26130.781999999999</v>
      </c>
      <c r="G11" s="232">
        <f>E11-F11</f>
        <v>-822.85199999999895</v>
      </c>
      <c r="H11" s="238">
        <f>IF(F11&lt;0.00000001,"",E11/F11)</f>
        <v>0.96851024205858061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27170.52</v>
      </c>
      <c r="C12" s="37">
        <f>IF(ISERROR(VLOOKUP("Celkem",CaseMix!A:D,3,0)),0,VLOOKUP("Celkem",CaseMix!A:D,3,0)*30)</f>
        <v>36087.150000000009</v>
      </c>
      <c r="D12" s="12"/>
      <c r="E12" s="236">
        <f>IF(ISERROR(VLOOKUP("Celkem",CaseMix!A:D,4,0)),0,VLOOKUP("Celkem",CaseMix!A:D,4,0)*30)</f>
        <v>27128.280000000002</v>
      </c>
      <c r="F12" s="36">
        <f>B12</f>
        <v>27170.52</v>
      </c>
      <c r="G12" s="237">
        <f>E12-F12</f>
        <v>-42.239999999997963</v>
      </c>
      <c r="H12" s="240">
        <f>IF(F12&lt;0.00000001,"",E12/F12)</f>
        <v>0.99844537388316468</v>
      </c>
    </row>
    <row r="13" spans="1:8" ht="14.4" customHeight="1" thickBot="1" x14ac:dyDescent="0.35">
      <c r="A13" s="4" t="s">
        <v>101</v>
      </c>
      <c r="B13" s="9">
        <f>SUM(B11:B12)</f>
        <v>53301.301999999996</v>
      </c>
      <c r="C13" s="41">
        <f>SUM(C11:C12)</f>
        <v>58192.346000000005</v>
      </c>
      <c r="D13" s="12"/>
      <c r="E13" s="9">
        <f>SUM(E11:E12)</f>
        <v>52436.210000000006</v>
      </c>
      <c r="F13" s="40">
        <f>SUM(F11:F12)</f>
        <v>53301.301999999996</v>
      </c>
      <c r="G13" s="40">
        <f>E13-F13</f>
        <v>-865.09199999998964</v>
      </c>
      <c r="H13" s="242">
        <f>IF(F13&lt;0.00000001,"",E13/F13)</f>
        <v>0.98376977733114301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0.65046051413567252</v>
      </c>
      <c r="C15" s="43">
        <f>IF(C9=0,"",C13/C9)</f>
        <v>0.5019938164536093</v>
      </c>
      <c r="D15" s="12"/>
      <c r="E15" s="10">
        <f>IF(E9=0,"",E13/E9)</f>
        <v>0.41958639734994158</v>
      </c>
      <c r="F15" s="42">
        <f>IF(F9=0,"",F13/F9)</f>
        <v>0.42923535696262333</v>
      </c>
      <c r="G15" s="42">
        <f>IF(ISERROR(F15-E15),"",E15-F15)</f>
        <v>-9.6489596126817512E-3</v>
      </c>
      <c r="H15" s="243">
        <f>IF(ISERROR(F15-E15),"",IF(F15&lt;0.00000001,"",E15/F15))</f>
        <v>0.97752058525429919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0.46426638988888264</v>
      </c>
      <c r="C4" s="334">
        <f t="shared" ref="C4:M4" si="0">(C10+C8)/C6</f>
        <v>0.43001019479429559</v>
      </c>
      <c r="D4" s="334">
        <f t="shared" si="0"/>
        <v>0.36694313593398864</v>
      </c>
      <c r="E4" s="334">
        <f t="shared" si="0"/>
        <v>0.41975496420568054</v>
      </c>
      <c r="F4" s="334">
        <f t="shared" si="0"/>
        <v>0.20267868673443556</v>
      </c>
      <c r="G4" s="334">
        <f t="shared" si="0"/>
        <v>0.20267868673443556</v>
      </c>
      <c r="H4" s="334">
        <f t="shared" si="0"/>
        <v>0.20267868673443556</v>
      </c>
      <c r="I4" s="334">
        <f t="shared" si="0"/>
        <v>0.20267868673443556</v>
      </c>
      <c r="J4" s="334">
        <f t="shared" si="0"/>
        <v>0.20267868673443556</v>
      </c>
      <c r="K4" s="334">
        <f t="shared" si="0"/>
        <v>0.20267868673443556</v>
      </c>
      <c r="L4" s="334">
        <f t="shared" si="0"/>
        <v>0.20267868673443556</v>
      </c>
      <c r="M4" s="334">
        <f t="shared" si="0"/>
        <v>0.20267868673443556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32098.636310000202</v>
      </c>
      <c r="C5" s="334">
        <f>IF(ISERROR(VLOOKUP($A5,'Man Tab'!$A:$Q,COLUMN()+2,0)),0,VLOOKUP($A5,'Man Tab'!$A:$Q,COLUMN()+2,0))</f>
        <v>26086.95162</v>
      </c>
      <c r="D5" s="334">
        <f>IF(ISERROR(VLOOKUP($A5,'Man Tab'!$A:$Q,COLUMN()+2,0)),0,VLOOKUP($A5,'Man Tab'!$A:$Q,COLUMN()+2,0))</f>
        <v>37237.213510000001</v>
      </c>
      <c r="E5" s="334">
        <f>IF(ISERROR(VLOOKUP($A5,'Man Tab'!$A:$Q,COLUMN()+2,0)),0,VLOOKUP($A5,'Man Tab'!$A:$Q,COLUMN()+2,0))</f>
        <v>29548.385259999999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32098.636310000202</v>
      </c>
      <c r="C6" s="336">
        <f t="shared" ref="C6:M6" si="1">C5+B6</f>
        <v>58185.587930000198</v>
      </c>
      <c r="D6" s="336">
        <f t="shared" si="1"/>
        <v>95422.801440000199</v>
      </c>
      <c r="E6" s="336">
        <f t="shared" si="1"/>
        <v>124971.18670000019</v>
      </c>
      <c r="F6" s="336">
        <f t="shared" si="1"/>
        <v>124971.18670000019</v>
      </c>
      <c r="G6" s="336">
        <f t="shared" si="1"/>
        <v>124971.18670000019</v>
      </c>
      <c r="H6" s="336">
        <f t="shared" si="1"/>
        <v>124971.18670000019</v>
      </c>
      <c r="I6" s="336">
        <f t="shared" si="1"/>
        <v>124971.18670000019</v>
      </c>
      <c r="J6" s="336">
        <f t="shared" si="1"/>
        <v>124971.18670000019</v>
      </c>
      <c r="K6" s="336">
        <f t="shared" si="1"/>
        <v>124971.18670000019</v>
      </c>
      <c r="L6" s="336">
        <f t="shared" si="1"/>
        <v>124971.18670000019</v>
      </c>
      <c r="M6" s="336">
        <f t="shared" si="1"/>
        <v>124971.18670000019</v>
      </c>
    </row>
    <row r="7" spans="1:13" ht="14.4" customHeight="1" x14ac:dyDescent="0.3">
      <c r="A7" s="335" t="s">
        <v>127</v>
      </c>
      <c r="B7" s="335">
        <v>248.81100000000001</v>
      </c>
      <c r="C7" s="335">
        <v>394.13900000000001</v>
      </c>
      <c r="D7" s="335">
        <v>514.57899999999995</v>
      </c>
      <c r="E7" s="335">
        <v>904.27599999999995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7464.33</v>
      </c>
      <c r="C8" s="336">
        <f t="shared" ref="C8:M8" si="2">C7*30</f>
        <v>11824.17</v>
      </c>
      <c r="D8" s="336">
        <f t="shared" si="2"/>
        <v>15437.369999999999</v>
      </c>
      <c r="E8" s="336">
        <f t="shared" si="2"/>
        <v>27128.28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7437988</v>
      </c>
      <c r="C9" s="335">
        <v>5758238</v>
      </c>
      <c r="D9" s="335">
        <v>6381146</v>
      </c>
      <c r="E9" s="335">
        <v>5751624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7437.9880000000003</v>
      </c>
      <c r="C10" s="336">
        <f t="shared" ref="C10:M10" si="3">C9/1000+B10</f>
        <v>13196.226000000001</v>
      </c>
      <c r="D10" s="336">
        <f t="shared" si="3"/>
        <v>19577.371999999999</v>
      </c>
      <c r="E10" s="336">
        <f t="shared" si="3"/>
        <v>25328.995999999999</v>
      </c>
      <c r="F10" s="336">
        <f t="shared" si="3"/>
        <v>25328.995999999999</v>
      </c>
      <c r="G10" s="336">
        <f t="shared" si="3"/>
        <v>25328.995999999999</v>
      </c>
      <c r="H10" s="336">
        <f t="shared" si="3"/>
        <v>25328.995999999999</v>
      </c>
      <c r="I10" s="336">
        <f t="shared" si="3"/>
        <v>25328.995999999999</v>
      </c>
      <c r="J10" s="336">
        <f t="shared" si="3"/>
        <v>25328.995999999999</v>
      </c>
      <c r="K10" s="336">
        <f t="shared" si="3"/>
        <v>25328.995999999999</v>
      </c>
      <c r="L10" s="336">
        <f t="shared" si="3"/>
        <v>25328.995999999999</v>
      </c>
      <c r="M10" s="336">
        <f t="shared" si="3"/>
        <v>25328.995999999999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0.42923535696262333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0.42923535696262333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238412.92420696199</v>
      </c>
      <c r="C7" s="56">
        <v>19867.743683913501</v>
      </c>
      <c r="D7" s="56">
        <v>21055.2320800001</v>
      </c>
      <c r="E7" s="56">
        <v>14892.72006</v>
      </c>
      <c r="F7" s="56">
        <v>25696.35241</v>
      </c>
      <c r="G7" s="56">
        <v>17967.888879999999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79612.193430000101</v>
      </c>
      <c r="Q7" s="189">
        <v>1.00177698455</v>
      </c>
    </row>
    <row r="8" spans="1:17" ht="14.4" customHeight="1" x14ac:dyDescent="0.3">
      <c r="A8" s="19" t="s">
        <v>36</v>
      </c>
      <c r="B8" s="55">
        <v>23104.863100282</v>
      </c>
      <c r="C8" s="56">
        <v>1925.40525835683</v>
      </c>
      <c r="D8" s="56">
        <v>1730.7140000000099</v>
      </c>
      <c r="E8" s="56">
        <v>1927.6769999999999</v>
      </c>
      <c r="F8" s="56">
        <v>2620.2759999999998</v>
      </c>
      <c r="G8" s="56">
        <v>2091.77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8370.4370000000108</v>
      </c>
      <c r="Q8" s="189">
        <v>1.086840934352</v>
      </c>
    </row>
    <row r="9" spans="1:17" ht="14.4" customHeight="1" x14ac:dyDescent="0.3">
      <c r="A9" s="19" t="s">
        <v>37</v>
      </c>
      <c r="B9" s="55">
        <v>26298.523982960702</v>
      </c>
      <c r="C9" s="56">
        <v>2191.5436652467201</v>
      </c>
      <c r="D9" s="56">
        <v>2375.4163900000099</v>
      </c>
      <c r="E9" s="56">
        <v>2427.6621799999998</v>
      </c>
      <c r="F9" s="56">
        <v>1817.1063999999999</v>
      </c>
      <c r="G9" s="56">
        <v>2519.0866299999998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9139.2716000000091</v>
      </c>
      <c r="Q9" s="189">
        <v>1.0425609748189999</v>
      </c>
    </row>
    <row r="10" spans="1:17" ht="14.4" customHeight="1" x14ac:dyDescent="0.3">
      <c r="A10" s="19" t="s">
        <v>38</v>
      </c>
      <c r="B10" s="55">
        <v>894.99684352181305</v>
      </c>
      <c r="C10" s="56">
        <v>74.583070293483999</v>
      </c>
      <c r="D10" s="56">
        <v>101.040930000001</v>
      </c>
      <c r="E10" s="56">
        <v>92.090050000000005</v>
      </c>
      <c r="F10" s="56">
        <v>94.641220000000004</v>
      </c>
      <c r="G10" s="56">
        <v>91.592690000000005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379.36489</v>
      </c>
      <c r="Q10" s="189">
        <v>1.2716186411579999</v>
      </c>
    </row>
    <row r="11" spans="1:17" ht="14.4" customHeight="1" x14ac:dyDescent="0.3">
      <c r="A11" s="19" t="s">
        <v>39</v>
      </c>
      <c r="B11" s="55">
        <v>2055.80654400307</v>
      </c>
      <c r="C11" s="56">
        <v>171.31721200025601</v>
      </c>
      <c r="D11" s="56">
        <v>149.02448000000101</v>
      </c>
      <c r="E11" s="56">
        <v>148.69274999999999</v>
      </c>
      <c r="F11" s="56">
        <v>180.10682</v>
      </c>
      <c r="G11" s="56">
        <v>226.17511999999999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703.99917000000096</v>
      </c>
      <c r="Q11" s="189">
        <v>1.027332808216</v>
      </c>
    </row>
    <row r="12" spans="1:17" ht="14.4" customHeight="1" x14ac:dyDescent="0.3">
      <c r="A12" s="19" t="s">
        <v>40</v>
      </c>
      <c r="B12" s="55">
        <v>91.892371699742995</v>
      </c>
      <c r="C12" s="56">
        <v>7.657697641645</v>
      </c>
      <c r="D12" s="56">
        <v>16.20505</v>
      </c>
      <c r="E12" s="56">
        <v>1.33081</v>
      </c>
      <c r="F12" s="56">
        <v>6.2104799999999996</v>
      </c>
      <c r="G12" s="56">
        <v>25.054939999999998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48.801279999999998</v>
      </c>
      <c r="Q12" s="189">
        <v>1.593209939976</v>
      </c>
    </row>
    <row r="13" spans="1:17" ht="14.4" customHeight="1" x14ac:dyDescent="0.3">
      <c r="A13" s="19" t="s">
        <v>41</v>
      </c>
      <c r="B13" s="55">
        <v>295.68622605022699</v>
      </c>
      <c r="C13" s="56">
        <v>24.640518837518002</v>
      </c>
      <c r="D13" s="56">
        <v>20.360810000000001</v>
      </c>
      <c r="E13" s="56">
        <v>24.683720000000001</v>
      </c>
      <c r="F13" s="56">
        <v>21.65015</v>
      </c>
      <c r="G13" s="56">
        <v>34.179400000000001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100.87408000000001</v>
      </c>
      <c r="Q13" s="189">
        <v>1.0234573454510001</v>
      </c>
    </row>
    <row r="14" spans="1:17" ht="14.4" customHeight="1" x14ac:dyDescent="0.3">
      <c r="A14" s="19" t="s">
        <v>42</v>
      </c>
      <c r="B14" s="55">
        <v>3378.1618853462801</v>
      </c>
      <c r="C14" s="56">
        <v>281.51349044552398</v>
      </c>
      <c r="D14" s="56">
        <v>379.10100000000199</v>
      </c>
      <c r="E14" s="56">
        <v>317.67500000000001</v>
      </c>
      <c r="F14" s="56">
        <v>284.51299999999998</v>
      </c>
      <c r="G14" s="56">
        <v>241.22499999999999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1222.5139999999999</v>
      </c>
      <c r="Q14" s="189">
        <v>1.0856620033240001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901.34778368556101</v>
      </c>
      <c r="C17" s="56">
        <v>75.112315307130004</v>
      </c>
      <c r="D17" s="56">
        <v>51.720039999999997</v>
      </c>
      <c r="E17" s="56">
        <v>246.99412000000001</v>
      </c>
      <c r="F17" s="56">
        <v>83.849739999999997</v>
      </c>
      <c r="G17" s="56">
        <v>122.79161000000001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505.35550999999998</v>
      </c>
      <c r="Q17" s="189">
        <v>1.6819995094460001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4.4290000000000003</v>
      </c>
      <c r="E18" s="56">
        <v>7.3070000000000004</v>
      </c>
      <c r="F18" s="56">
        <v>19.655999999999999</v>
      </c>
      <c r="G18" s="56">
        <v>11.586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42.978000000000002</v>
      </c>
      <c r="Q18" s="189" t="s">
        <v>322</v>
      </c>
    </row>
    <row r="19" spans="1:17" ht="14.4" customHeight="1" x14ac:dyDescent="0.3">
      <c r="A19" s="19" t="s">
        <v>47</v>
      </c>
      <c r="B19" s="55">
        <v>3283.5584829254399</v>
      </c>
      <c r="C19" s="56">
        <v>273.62987357712001</v>
      </c>
      <c r="D19" s="56">
        <v>265.71646000000101</v>
      </c>
      <c r="E19" s="56">
        <v>103.27905</v>
      </c>
      <c r="F19" s="56">
        <v>355.62358</v>
      </c>
      <c r="G19" s="56">
        <v>197.74680000000001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922.36589000000095</v>
      </c>
      <c r="Q19" s="189">
        <v>0.842713076191</v>
      </c>
    </row>
    <row r="20" spans="1:17" ht="14.4" customHeight="1" x14ac:dyDescent="0.3">
      <c r="A20" s="19" t="s">
        <v>48</v>
      </c>
      <c r="B20" s="55">
        <v>69612.343919671504</v>
      </c>
      <c r="C20" s="56">
        <v>5801.0286599726196</v>
      </c>
      <c r="D20" s="56">
        <v>5621.4942200000296</v>
      </c>
      <c r="E20" s="56">
        <v>5538.3334699999996</v>
      </c>
      <c r="F20" s="56">
        <v>5703.3165099999997</v>
      </c>
      <c r="G20" s="56">
        <v>5653.0783899999997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22516.222590000001</v>
      </c>
      <c r="Q20" s="189">
        <v>0.97035473834800001</v>
      </c>
    </row>
    <row r="21" spans="1:17" ht="14.4" customHeight="1" x14ac:dyDescent="0.3">
      <c r="A21" s="20" t="s">
        <v>49</v>
      </c>
      <c r="B21" s="55">
        <v>4193.9815953844</v>
      </c>
      <c r="C21" s="56">
        <v>349.49846628203397</v>
      </c>
      <c r="D21" s="56">
        <v>317.79300000000097</v>
      </c>
      <c r="E21" s="56">
        <v>334.11900000000003</v>
      </c>
      <c r="F21" s="56">
        <v>334.11799999999999</v>
      </c>
      <c r="G21" s="56">
        <v>331.30799999999999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1317.338</v>
      </c>
      <c r="Q21" s="189">
        <v>0.94230599494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8.39</v>
      </c>
      <c r="G22" s="56">
        <v>6.5945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14.984500000000001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7.2759576141834308E-12</v>
      </c>
      <c r="D24" s="56">
        <v>10.388850000010001</v>
      </c>
      <c r="E24" s="56">
        <v>24.387410000003001</v>
      </c>
      <c r="F24" s="56">
        <v>11.403199999992999</v>
      </c>
      <c r="G24" s="56">
        <v>28.307300000007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74.486760000014002</v>
      </c>
      <c r="Q24" s="189"/>
    </row>
    <row r="25" spans="1:17" ht="14.4" customHeight="1" x14ac:dyDescent="0.3">
      <c r="A25" s="21" t="s">
        <v>53</v>
      </c>
      <c r="B25" s="58">
        <v>372524.08694249298</v>
      </c>
      <c r="C25" s="59">
        <v>31043.673911874401</v>
      </c>
      <c r="D25" s="59">
        <v>32098.636310000202</v>
      </c>
      <c r="E25" s="59">
        <v>26086.95162</v>
      </c>
      <c r="F25" s="59">
        <v>37237.213510000001</v>
      </c>
      <c r="G25" s="59">
        <v>29548.385259999999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124971.18670000001</v>
      </c>
      <c r="Q25" s="190">
        <v>1.006414278274</v>
      </c>
    </row>
    <row r="26" spans="1:17" ht="14.4" customHeight="1" x14ac:dyDescent="0.3">
      <c r="A26" s="19" t="s">
        <v>54</v>
      </c>
      <c r="B26" s="55">
        <v>12906.123901332599</v>
      </c>
      <c r="C26" s="56">
        <v>1075.51032511105</v>
      </c>
      <c r="D26" s="56">
        <v>1225.5255299999999</v>
      </c>
      <c r="E26" s="56">
        <v>1187.8802700000001</v>
      </c>
      <c r="F26" s="56">
        <v>1271.3821</v>
      </c>
      <c r="G26" s="56">
        <v>1266.7709400000001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4951.5588399999997</v>
      </c>
      <c r="Q26" s="189">
        <v>1.1509789177259999</v>
      </c>
    </row>
    <row r="27" spans="1:17" ht="14.4" customHeight="1" x14ac:dyDescent="0.3">
      <c r="A27" s="22" t="s">
        <v>55</v>
      </c>
      <c r="B27" s="58">
        <v>385430.21084382501</v>
      </c>
      <c r="C27" s="59">
        <v>32119.184236985398</v>
      </c>
      <c r="D27" s="59">
        <v>33324.161840000197</v>
      </c>
      <c r="E27" s="59">
        <v>27274.831890000001</v>
      </c>
      <c r="F27" s="59">
        <v>38508.595609999997</v>
      </c>
      <c r="G27" s="59">
        <v>30815.156200000001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129922.74554</v>
      </c>
      <c r="Q27" s="190">
        <v>1.0112550227099999</v>
      </c>
    </row>
    <row r="28" spans="1:17" ht="14.4" customHeight="1" x14ac:dyDescent="0.3">
      <c r="A28" s="20" t="s">
        <v>56</v>
      </c>
      <c r="B28" s="55">
        <v>146.73059035630899</v>
      </c>
      <c r="C28" s="56">
        <v>12.227549196359</v>
      </c>
      <c r="D28" s="56">
        <v>10.099769999999999</v>
      </c>
      <c r="E28" s="56">
        <v>9.6572200000000006</v>
      </c>
      <c r="F28" s="56">
        <v>26.357199999999999</v>
      </c>
      <c r="G28" s="56">
        <v>9.0424000000000007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55.156590000000001</v>
      </c>
      <c r="Q28" s="189">
        <v>1.1277114717400001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363072.71090656897</v>
      </c>
      <c r="C6" s="585">
        <v>390355.12338</v>
      </c>
      <c r="D6" s="586">
        <v>27282.412473431501</v>
      </c>
      <c r="E6" s="587">
        <v>1.075143109503</v>
      </c>
      <c r="F6" s="585">
        <v>372524.08694249298</v>
      </c>
      <c r="G6" s="586">
        <v>124174.695647498</v>
      </c>
      <c r="H6" s="588">
        <v>29548.385259999999</v>
      </c>
      <c r="I6" s="585">
        <v>124971.18670000001</v>
      </c>
      <c r="J6" s="586">
        <v>796.49105250262096</v>
      </c>
      <c r="K6" s="589">
        <v>0.335471426091</v>
      </c>
    </row>
    <row r="7" spans="1:11" ht="14.4" customHeight="1" thickBot="1" x14ac:dyDescent="0.35">
      <c r="A7" s="604" t="s">
        <v>325</v>
      </c>
      <c r="B7" s="585">
        <v>289321.73427304399</v>
      </c>
      <c r="C7" s="585">
        <v>309106.33727000002</v>
      </c>
      <c r="D7" s="586">
        <v>19784.602996956499</v>
      </c>
      <c r="E7" s="587">
        <v>1.068382705663</v>
      </c>
      <c r="F7" s="585">
        <v>294532.855160826</v>
      </c>
      <c r="G7" s="586">
        <v>98177.618386941904</v>
      </c>
      <c r="H7" s="588">
        <v>23196.97321</v>
      </c>
      <c r="I7" s="585">
        <v>99577.457960000102</v>
      </c>
      <c r="J7" s="586">
        <v>1399.8395730582099</v>
      </c>
      <c r="K7" s="589">
        <v>0.33808607839499999</v>
      </c>
    </row>
    <row r="8" spans="1:11" ht="14.4" customHeight="1" thickBot="1" x14ac:dyDescent="0.35">
      <c r="A8" s="605" t="s">
        <v>326</v>
      </c>
      <c r="B8" s="585">
        <v>285880.21665822202</v>
      </c>
      <c r="C8" s="585">
        <v>305753.36427000002</v>
      </c>
      <c r="D8" s="586">
        <v>19873.147611778099</v>
      </c>
      <c r="E8" s="587">
        <v>1.0695156448530001</v>
      </c>
      <c r="F8" s="585">
        <v>291154.69327547902</v>
      </c>
      <c r="G8" s="586">
        <v>97051.564425159799</v>
      </c>
      <c r="H8" s="588">
        <v>22955.748210000002</v>
      </c>
      <c r="I8" s="585">
        <v>98354.943960000106</v>
      </c>
      <c r="J8" s="586">
        <v>1303.37953484029</v>
      </c>
      <c r="K8" s="589">
        <v>0.33780992108800001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5.47E-3</v>
      </c>
      <c r="D9" s="591">
        <v>5.47E-3</v>
      </c>
      <c r="E9" s="592" t="s">
        <v>328</v>
      </c>
      <c r="F9" s="590">
        <v>0</v>
      </c>
      <c r="G9" s="591">
        <v>0</v>
      </c>
      <c r="H9" s="593">
        <v>5.5000000000000003E-4</v>
      </c>
      <c r="I9" s="590">
        <v>2.5100000000000001E-3</v>
      </c>
      <c r="J9" s="591">
        <v>2.5100000000000001E-3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5.47E-3</v>
      </c>
      <c r="D10" s="586">
        <v>5.47E-3</v>
      </c>
      <c r="E10" s="595" t="s">
        <v>328</v>
      </c>
      <c r="F10" s="585">
        <v>0</v>
      </c>
      <c r="G10" s="586">
        <v>0</v>
      </c>
      <c r="H10" s="588">
        <v>5.5000000000000003E-4</v>
      </c>
      <c r="I10" s="585">
        <v>2.5100000000000001E-3</v>
      </c>
      <c r="J10" s="586">
        <v>2.5100000000000001E-3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237701.158449126</v>
      </c>
      <c r="C11" s="590">
        <v>253016.68195999999</v>
      </c>
      <c r="D11" s="591">
        <v>15315.5235108737</v>
      </c>
      <c r="E11" s="597">
        <v>1.0644318421109999</v>
      </c>
      <c r="F11" s="590">
        <v>238412.92420696199</v>
      </c>
      <c r="G11" s="591">
        <v>79470.974735654003</v>
      </c>
      <c r="H11" s="593">
        <v>17967.888879999999</v>
      </c>
      <c r="I11" s="590">
        <v>79612.193430000101</v>
      </c>
      <c r="J11" s="591">
        <v>141.21869434612699</v>
      </c>
      <c r="K11" s="598">
        <v>0.33392566151600001</v>
      </c>
    </row>
    <row r="12" spans="1:11" ht="14.4" customHeight="1" thickBot="1" x14ac:dyDescent="0.35">
      <c r="A12" s="607" t="s">
        <v>331</v>
      </c>
      <c r="B12" s="585">
        <v>37652.510783752397</v>
      </c>
      <c r="C12" s="585">
        <v>43291.497040000002</v>
      </c>
      <c r="D12" s="586">
        <v>5638.9862562476301</v>
      </c>
      <c r="E12" s="587">
        <v>1.149763883971</v>
      </c>
      <c r="F12" s="585">
        <v>39095.011714076099</v>
      </c>
      <c r="G12" s="586">
        <v>13031.6705713587</v>
      </c>
      <c r="H12" s="588">
        <v>4378.0513799999999</v>
      </c>
      <c r="I12" s="585">
        <v>16493.62514</v>
      </c>
      <c r="J12" s="586">
        <v>3461.9545686413098</v>
      </c>
      <c r="K12" s="589">
        <v>0.42188566819200002</v>
      </c>
    </row>
    <row r="13" spans="1:11" ht="14.4" customHeight="1" thickBot="1" x14ac:dyDescent="0.35">
      <c r="A13" s="607" t="s">
        <v>332</v>
      </c>
      <c r="B13" s="585">
        <v>556.64526380545203</v>
      </c>
      <c r="C13" s="585">
        <v>543.01000999999997</v>
      </c>
      <c r="D13" s="586">
        <v>-13.635253805452001</v>
      </c>
      <c r="E13" s="587">
        <v>0.97550459028000003</v>
      </c>
      <c r="F13" s="585">
        <v>552.19874497264095</v>
      </c>
      <c r="G13" s="586">
        <v>184.06624832421301</v>
      </c>
      <c r="H13" s="588">
        <v>13.859769999999999</v>
      </c>
      <c r="I13" s="585">
        <v>178.28243000000001</v>
      </c>
      <c r="J13" s="586">
        <v>-5.7838183242129997</v>
      </c>
      <c r="K13" s="589">
        <v>0.32285917275800002</v>
      </c>
    </row>
    <row r="14" spans="1:11" ht="14.4" customHeight="1" thickBot="1" x14ac:dyDescent="0.35">
      <c r="A14" s="607" t="s">
        <v>333</v>
      </c>
      <c r="B14" s="585">
        <v>279.19676833722298</v>
      </c>
      <c r="C14" s="585">
        <v>114.93886999999999</v>
      </c>
      <c r="D14" s="586">
        <v>-164.257898337223</v>
      </c>
      <c r="E14" s="587">
        <v>0.411676935533</v>
      </c>
      <c r="F14" s="585">
        <v>111.97476872754601</v>
      </c>
      <c r="G14" s="586">
        <v>37.324922909182</v>
      </c>
      <c r="H14" s="588">
        <v>4.9406564584124654E-324</v>
      </c>
      <c r="I14" s="585">
        <v>1.9762625833649862E-323</v>
      </c>
      <c r="J14" s="586">
        <v>-37.324922909182</v>
      </c>
      <c r="K14" s="589">
        <v>0</v>
      </c>
    </row>
    <row r="15" spans="1:11" ht="14.4" customHeight="1" thickBot="1" x14ac:dyDescent="0.35">
      <c r="A15" s="607" t="s">
        <v>334</v>
      </c>
      <c r="B15" s="585">
        <v>10766.880639303399</v>
      </c>
      <c r="C15" s="585">
        <v>14230.76298</v>
      </c>
      <c r="D15" s="586">
        <v>3463.8823406965698</v>
      </c>
      <c r="E15" s="587">
        <v>1.321716424351</v>
      </c>
      <c r="F15" s="585">
        <v>14380.126266011601</v>
      </c>
      <c r="G15" s="586">
        <v>4793.37542200386</v>
      </c>
      <c r="H15" s="588">
        <v>1507.4579000000001</v>
      </c>
      <c r="I15" s="585">
        <v>6941.0219200000101</v>
      </c>
      <c r="J15" s="586">
        <v>2147.6464979961502</v>
      </c>
      <c r="K15" s="589">
        <v>0.48268156979900001</v>
      </c>
    </row>
    <row r="16" spans="1:11" ht="14.4" customHeight="1" thickBot="1" x14ac:dyDescent="0.35">
      <c r="A16" s="607" t="s">
        <v>335</v>
      </c>
      <c r="B16" s="585">
        <v>11348.491902740499</v>
      </c>
      <c r="C16" s="585">
        <v>9944.3104000000094</v>
      </c>
      <c r="D16" s="586">
        <v>-1404.18150274051</v>
      </c>
      <c r="E16" s="587">
        <v>0.87626712740500001</v>
      </c>
      <c r="F16" s="585">
        <v>9944.9999999998199</v>
      </c>
      <c r="G16" s="586">
        <v>3314.99999999994</v>
      </c>
      <c r="H16" s="588">
        <v>818.83381999999995</v>
      </c>
      <c r="I16" s="585">
        <v>3163.1621599999999</v>
      </c>
      <c r="J16" s="586">
        <v>-151.83783999993699</v>
      </c>
      <c r="K16" s="589">
        <v>0.31806557667099999</v>
      </c>
    </row>
    <row r="17" spans="1:11" ht="14.4" customHeight="1" thickBot="1" x14ac:dyDescent="0.35">
      <c r="A17" s="607" t="s">
        <v>336</v>
      </c>
      <c r="B17" s="585">
        <v>7248.2176375863401</v>
      </c>
      <c r="C17" s="585">
        <v>6989.0652799999998</v>
      </c>
      <c r="D17" s="586">
        <v>-259.15235758633798</v>
      </c>
      <c r="E17" s="587">
        <v>0.96424605736900004</v>
      </c>
      <c r="F17" s="585">
        <v>4684.4725990346697</v>
      </c>
      <c r="G17" s="586">
        <v>1561.49086634489</v>
      </c>
      <c r="H17" s="588">
        <v>501.84744999999998</v>
      </c>
      <c r="I17" s="585">
        <v>1949.5714800000001</v>
      </c>
      <c r="J17" s="586">
        <v>388.08061365511202</v>
      </c>
      <c r="K17" s="589">
        <v>0.41617736869700001</v>
      </c>
    </row>
    <row r="18" spans="1:11" ht="14.4" customHeight="1" thickBot="1" x14ac:dyDescent="0.35">
      <c r="A18" s="607" t="s">
        <v>337</v>
      </c>
      <c r="B18" s="585">
        <v>12620.459300606801</v>
      </c>
      <c r="C18" s="585">
        <v>13327.739390000001</v>
      </c>
      <c r="D18" s="586">
        <v>707.28008939323297</v>
      </c>
      <c r="E18" s="587">
        <v>1.0560423414510001</v>
      </c>
      <c r="F18" s="585">
        <v>13082.7190878195</v>
      </c>
      <c r="G18" s="586">
        <v>4360.9063626065099</v>
      </c>
      <c r="H18" s="588">
        <v>1256.3271299999999</v>
      </c>
      <c r="I18" s="585">
        <v>5112.2004699999998</v>
      </c>
      <c r="J18" s="586">
        <v>751.29410739349396</v>
      </c>
      <c r="K18" s="589">
        <v>0.39075978286099999</v>
      </c>
    </row>
    <row r="19" spans="1:11" ht="14.4" customHeight="1" thickBot="1" x14ac:dyDescent="0.35">
      <c r="A19" s="607" t="s">
        <v>338</v>
      </c>
      <c r="B19" s="585">
        <v>157157.49999999299</v>
      </c>
      <c r="C19" s="585">
        <v>164514.00385000001</v>
      </c>
      <c r="D19" s="586">
        <v>7356.5038500072596</v>
      </c>
      <c r="E19" s="587">
        <v>1.0468097535909999</v>
      </c>
      <c r="F19" s="585">
        <v>156502.72222077701</v>
      </c>
      <c r="G19" s="586">
        <v>52167.574073592303</v>
      </c>
      <c r="H19" s="588">
        <v>9482.9176299999908</v>
      </c>
      <c r="I19" s="585">
        <v>45753.171390000098</v>
      </c>
      <c r="J19" s="586">
        <v>-6414.4026835921904</v>
      </c>
      <c r="K19" s="589">
        <v>0.29234744763999998</v>
      </c>
    </row>
    <row r="20" spans="1:11" ht="14.4" customHeight="1" thickBot="1" x14ac:dyDescent="0.35">
      <c r="A20" s="607" t="s">
        <v>339</v>
      </c>
      <c r="B20" s="585">
        <v>71.256153001496997</v>
      </c>
      <c r="C20" s="585">
        <v>61.354140000000001</v>
      </c>
      <c r="D20" s="586">
        <v>-9.902013001497</v>
      </c>
      <c r="E20" s="587">
        <v>0.86103637953400003</v>
      </c>
      <c r="F20" s="585">
        <v>58.698805543280002</v>
      </c>
      <c r="G20" s="586">
        <v>19.566268514426</v>
      </c>
      <c r="H20" s="588">
        <v>8.5937999999999999</v>
      </c>
      <c r="I20" s="585">
        <v>21.158439999999999</v>
      </c>
      <c r="J20" s="586">
        <v>1.592171485573</v>
      </c>
      <c r="K20" s="589">
        <v>0.36045776066700003</v>
      </c>
    </row>
    <row r="21" spans="1:11" ht="14.4" customHeight="1" thickBot="1" x14ac:dyDescent="0.35">
      <c r="A21" s="606" t="s">
        <v>340</v>
      </c>
      <c r="B21" s="590">
        <v>21708.3899197098</v>
      </c>
      <c r="C21" s="590">
        <v>22791.235000000001</v>
      </c>
      <c r="D21" s="591">
        <v>1082.84508029016</v>
      </c>
      <c r="E21" s="597">
        <v>1.049881409183</v>
      </c>
      <c r="F21" s="590">
        <v>23104.863100282</v>
      </c>
      <c r="G21" s="591">
        <v>7701.6210334273201</v>
      </c>
      <c r="H21" s="593">
        <v>2091.77</v>
      </c>
      <c r="I21" s="590">
        <v>8370.4370000000108</v>
      </c>
      <c r="J21" s="591">
        <v>668.81596657268403</v>
      </c>
      <c r="K21" s="598">
        <v>0.36228031145</v>
      </c>
    </row>
    <row r="22" spans="1:11" ht="14.4" customHeight="1" thickBot="1" x14ac:dyDescent="0.35">
      <c r="A22" s="607" t="s">
        <v>341</v>
      </c>
      <c r="B22" s="585">
        <v>21642.899305503499</v>
      </c>
      <c r="C22" s="585">
        <v>22605.044000000002</v>
      </c>
      <c r="D22" s="586">
        <v>962.14469449651699</v>
      </c>
      <c r="E22" s="587">
        <v>1.0444554438339999</v>
      </c>
      <c r="F22" s="585">
        <v>22884.8644038067</v>
      </c>
      <c r="G22" s="586">
        <v>7628.2881346022205</v>
      </c>
      <c r="H22" s="588">
        <v>2086.89</v>
      </c>
      <c r="I22" s="585">
        <v>8338.1410000000105</v>
      </c>
      <c r="J22" s="586">
        <v>709.85286539778701</v>
      </c>
      <c r="K22" s="589">
        <v>0.36435177647799999</v>
      </c>
    </row>
    <row r="23" spans="1:11" ht="14.4" customHeight="1" thickBot="1" x14ac:dyDescent="0.35">
      <c r="A23" s="607" t="s">
        <v>342</v>
      </c>
      <c r="B23" s="585">
        <v>65.490614206350003</v>
      </c>
      <c r="C23" s="585">
        <v>186.191</v>
      </c>
      <c r="D23" s="586">
        <v>120.70038579365</v>
      </c>
      <c r="E23" s="587">
        <v>2.8430180760449999</v>
      </c>
      <c r="F23" s="585">
        <v>219.99869647531</v>
      </c>
      <c r="G23" s="586">
        <v>73.332898825103001</v>
      </c>
      <c r="H23" s="588">
        <v>4.88</v>
      </c>
      <c r="I23" s="585">
        <v>32.295999999999999</v>
      </c>
      <c r="J23" s="586">
        <v>-41.036898825103002</v>
      </c>
      <c r="K23" s="589">
        <v>0.14680086981099999</v>
      </c>
    </row>
    <row r="24" spans="1:11" ht="14.4" customHeight="1" thickBot="1" x14ac:dyDescent="0.35">
      <c r="A24" s="606" t="s">
        <v>343</v>
      </c>
      <c r="B24" s="590">
        <v>23426.703313676298</v>
      </c>
      <c r="C24" s="590">
        <v>26300.31178</v>
      </c>
      <c r="D24" s="591">
        <v>2873.6084663237202</v>
      </c>
      <c r="E24" s="597">
        <v>1.122663800699</v>
      </c>
      <c r="F24" s="590">
        <v>26298.523982960702</v>
      </c>
      <c r="G24" s="591">
        <v>8766.1746609869006</v>
      </c>
      <c r="H24" s="593">
        <v>2519.0866299999998</v>
      </c>
      <c r="I24" s="590">
        <v>9139.2716000000091</v>
      </c>
      <c r="J24" s="591">
        <v>373.096939013118</v>
      </c>
      <c r="K24" s="598">
        <v>0.34752032493899998</v>
      </c>
    </row>
    <row r="25" spans="1:11" ht="14.4" customHeight="1" thickBot="1" x14ac:dyDescent="0.35">
      <c r="A25" s="607" t="s">
        <v>344</v>
      </c>
      <c r="B25" s="585">
        <v>16455.7820094577</v>
      </c>
      <c r="C25" s="585">
        <v>19310.51154</v>
      </c>
      <c r="D25" s="586">
        <v>2854.7295305422799</v>
      </c>
      <c r="E25" s="587">
        <v>1.1734788130330001</v>
      </c>
      <c r="F25" s="585">
        <v>19310.4911502742</v>
      </c>
      <c r="G25" s="586">
        <v>6436.8303834247299</v>
      </c>
      <c r="H25" s="588">
        <v>1918.0051800000001</v>
      </c>
      <c r="I25" s="585">
        <v>6803.5334900000098</v>
      </c>
      <c r="J25" s="586">
        <v>366.70310657527801</v>
      </c>
      <c r="K25" s="589">
        <v>0.35232317174400002</v>
      </c>
    </row>
    <row r="26" spans="1:11" ht="14.4" customHeight="1" thickBot="1" x14ac:dyDescent="0.35">
      <c r="A26" s="607" t="s">
        <v>345</v>
      </c>
      <c r="B26" s="585">
        <v>205.62067188754901</v>
      </c>
      <c r="C26" s="585">
        <v>405.89337999999998</v>
      </c>
      <c r="D26" s="586">
        <v>200.272708112451</v>
      </c>
      <c r="E26" s="587">
        <v>1.9739911180809999</v>
      </c>
      <c r="F26" s="585">
        <v>465.01874512094503</v>
      </c>
      <c r="G26" s="586">
        <v>155.00624837364799</v>
      </c>
      <c r="H26" s="588">
        <v>80.791110000000003</v>
      </c>
      <c r="I26" s="585">
        <v>204.44779</v>
      </c>
      <c r="J26" s="586">
        <v>49.441541626351999</v>
      </c>
      <c r="K26" s="589">
        <v>0.439654943257</v>
      </c>
    </row>
    <row r="27" spans="1:11" ht="14.4" customHeight="1" thickBot="1" x14ac:dyDescent="0.35">
      <c r="A27" s="607" t="s">
        <v>346</v>
      </c>
      <c r="B27" s="585">
        <v>515.38149183454198</v>
      </c>
      <c r="C27" s="585">
        <v>564.89261999999997</v>
      </c>
      <c r="D27" s="586">
        <v>49.511128165457002</v>
      </c>
      <c r="E27" s="587">
        <v>1.096066950307</v>
      </c>
      <c r="F27" s="585">
        <v>558.17724611865901</v>
      </c>
      <c r="G27" s="586">
        <v>186.059082039553</v>
      </c>
      <c r="H27" s="588">
        <v>64.333539999999999</v>
      </c>
      <c r="I27" s="585">
        <v>209.34796</v>
      </c>
      <c r="J27" s="586">
        <v>23.288877960447</v>
      </c>
      <c r="K27" s="589">
        <v>0.37505642061799999</v>
      </c>
    </row>
    <row r="28" spans="1:11" ht="14.4" customHeight="1" thickBot="1" x14ac:dyDescent="0.35">
      <c r="A28" s="607" t="s">
        <v>347</v>
      </c>
      <c r="B28" s="585">
        <v>3267.27816755412</v>
      </c>
      <c r="C28" s="585">
        <v>3030.6939900000002</v>
      </c>
      <c r="D28" s="586">
        <v>-236.58417755412299</v>
      </c>
      <c r="E28" s="587">
        <v>0.92758982693799996</v>
      </c>
      <c r="F28" s="585">
        <v>2918.6744914170599</v>
      </c>
      <c r="G28" s="586">
        <v>972.89149713901895</v>
      </c>
      <c r="H28" s="588">
        <v>210.70989</v>
      </c>
      <c r="I28" s="585">
        <v>944.19595000000095</v>
      </c>
      <c r="J28" s="586">
        <v>-28.695547139018</v>
      </c>
      <c r="K28" s="589">
        <v>0.323501628145</v>
      </c>
    </row>
    <row r="29" spans="1:11" ht="14.4" customHeight="1" thickBot="1" x14ac:dyDescent="0.35">
      <c r="A29" s="607" t="s">
        <v>348</v>
      </c>
      <c r="B29" s="585">
        <v>1199.6574058562401</v>
      </c>
      <c r="C29" s="585">
        <v>1332.70498</v>
      </c>
      <c r="D29" s="586">
        <v>133.04757414376101</v>
      </c>
      <c r="E29" s="587">
        <v>1.110904641186</v>
      </c>
      <c r="F29" s="585">
        <v>1356.5503337144301</v>
      </c>
      <c r="G29" s="586">
        <v>452.18344457147799</v>
      </c>
      <c r="H29" s="588">
        <v>130.71585999999999</v>
      </c>
      <c r="I29" s="585">
        <v>453.94425000000001</v>
      </c>
      <c r="J29" s="586">
        <v>1.7608054285220001</v>
      </c>
      <c r="K29" s="589">
        <v>0.33463133561500003</v>
      </c>
    </row>
    <row r="30" spans="1:11" ht="14.4" customHeight="1" thickBot="1" x14ac:dyDescent="0.35">
      <c r="A30" s="607" t="s">
        <v>349</v>
      </c>
      <c r="B30" s="585">
        <v>15.131324538765</v>
      </c>
      <c r="C30" s="585">
        <v>17.0504</v>
      </c>
      <c r="D30" s="586">
        <v>1.919075461234</v>
      </c>
      <c r="E30" s="587">
        <v>1.126827988938</v>
      </c>
      <c r="F30" s="585">
        <v>19.716532677219998</v>
      </c>
      <c r="G30" s="586">
        <v>6.5721775590730003</v>
      </c>
      <c r="H30" s="588">
        <v>1.4121999999999999</v>
      </c>
      <c r="I30" s="585">
        <v>8.7018000000000004</v>
      </c>
      <c r="J30" s="586">
        <v>2.1296224409260001</v>
      </c>
      <c r="K30" s="589">
        <v>0.44134534922800001</v>
      </c>
    </row>
    <row r="31" spans="1:11" ht="14.4" customHeight="1" thickBot="1" x14ac:dyDescent="0.35">
      <c r="A31" s="607" t="s">
        <v>350</v>
      </c>
      <c r="B31" s="585">
        <v>736.07295166350502</v>
      </c>
      <c r="C31" s="585">
        <v>660.89721999999995</v>
      </c>
      <c r="D31" s="586">
        <v>-75.175731663503996</v>
      </c>
      <c r="E31" s="587">
        <v>0.89786918335499999</v>
      </c>
      <c r="F31" s="585">
        <v>686.95879242728597</v>
      </c>
      <c r="G31" s="586">
        <v>228.98626414242901</v>
      </c>
      <c r="H31" s="588">
        <v>60.708910000000003</v>
      </c>
      <c r="I31" s="585">
        <v>230.02064999999999</v>
      </c>
      <c r="J31" s="586">
        <v>1.0343858575710001</v>
      </c>
      <c r="K31" s="589">
        <v>0.33483907992099998</v>
      </c>
    </row>
    <row r="32" spans="1:11" ht="14.4" customHeight="1" thickBot="1" x14ac:dyDescent="0.35">
      <c r="A32" s="607" t="s">
        <v>351</v>
      </c>
      <c r="B32" s="585">
        <v>336.57799305562901</v>
      </c>
      <c r="C32" s="585">
        <v>372.55700000000002</v>
      </c>
      <c r="D32" s="586">
        <v>35.979006944371001</v>
      </c>
      <c r="E32" s="587">
        <v>1.1068964926010001</v>
      </c>
      <c r="F32" s="585">
        <v>390.82887166404203</v>
      </c>
      <c r="G32" s="586">
        <v>130.276290554681</v>
      </c>
      <c r="H32" s="588">
        <v>33.417000000000002</v>
      </c>
      <c r="I32" s="585">
        <v>128.52199999999999</v>
      </c>
      <c r="J32" s="586">
        <v>-1.7542905546800001</v>
      </c>
      <c r="K32" s="589">
        <v>0.32884469218599999</v>
      </c>
    </row>
    <row r="33" spans="1:11" ht="14.4" customHeight="1" thickBot="1" x14ac:dyDescent="0.35">
      <c r="A33" s="607" t="s">
        <v>352</v>
      </c>
      <c r="B33" s="585">
        <v>695.20129782821198</v>
      </c>
      <c r="C33" s="585">
        <v>605.11064999999996</v>
      </c>
      <c r="D33" s="586">
        <v>-90.090647828211004</v>
      </c>
      <c r="E33" s="587">
        <v>0.87041070246800001</v>
      </c>
      <c r="F33" s="585">
        <v>592.10781954684501</v>
      </c>
      <c r="G33" s="586">
        <v>197.369273182282</v>
      </c>
      <c r="H33" s="588">
        <v>18.992940000000001</v>
      </c>
      <c r="I33" s="585">
        <v>156.55770999999999</v>
      </c>
      <c r="J33" s="586">
        <v>-40.811563182280999</v>
      </c>
      <c r="K33" s="589">
        <v>0.26440743532099997</v>
      </c>
    </row>
    <row r="34" spans="1:11" ht="14.4" customHeight="1" thickBot="1" x14ac:dyDescent="0.35">
      <c r="A34" s="606" t="s">
        <v>353</v>
      </c>
      <c r="B34" s="590">
        <v>724.03939107126303</v>
      </c>
      <c r="C34" s="590">
        <v>1137.76198</v>
      </c>
      <c r="D34" s="591">
        <v>413.72258892873901</v>
      </c>
      <c r="E34" s="597">
        <v>1.5714089509910001</v>
      </c>
      <c r="F34" s="590">
        <v>894.99684352181305</v>
      </c>
      <c r="G34" s="591">
        <v>298.33228117393799</v>
      </c>
      <c r="H34" s="593">
        <v>91.592690000000005</v>
      </c>
      <c r="I34" s="590">
        <v>379.36489</v>
      </c>
      <c r="J34" s="591">
        <v>81.032608826062003</v>
      </c>
      <c r="K34" s="598">
        <v>0.42387288038600002</v>
      </c>
    </row>
    <row r="35" spans="1:11" ht="14.4" customHeight="1" thickBot="1" x14ac:dyDescent="0.35">
      <c r="A35" s="607" t="s">
        <v>354</v>
      </c>
      <c r="B35" s="585">
        <v>631.04260890048204</v>
      </c>
      <c r="C35" s="585">
        <v>971.61370000000102</v>
      </c>
      <c r="D35" s="586">
        <v>340.57109109951898</v>
      </c>
      <c r="E35" s="587">
        <v>1.5396958720309999</v>
      </c>
      <c r="F35" s="585">
        <v>745.99736901371296</v>
      </c>
      <c r="G35" s="586">
        <v>248.66578967123701</v>
      </c>
      <c r="H35" s="588">
        <v>78.368470000000002</v>
      </c>
      <c r="I35" s="585">
        <v>315.00977999999998</v>
      </c>
      <c r="J35" s="586">
        <v>66.343990328762004</v>
      </c>
      <c r="K35" s="589">
        <v>0.422266609889</v>
      </c>
    </row>
    <row r="36" spans="1:11" ht="14.4" customHeight="1" thickBot="1" x14ac:dyDescent="0.35">
      <c r="A36" s="607" t="s">
        <v>355</v>
      </c>
      <c r="B36" s="585">
        <v>92.996782170779994</v>
      </c>
      <c r="C36" s="585">
        <v>166.14828</v>
      </c>
      <c r="D36" s="586">
        <v>73.151497829218997</v>
      </c>
      <c r="E36" s="587">
        <v>1.786602462167</v>
      </c>
      <c r="F36" s="585">
        <v>148.999474508101</v>
      </c>
      <c r="G36" s="586">
        <v>49.666491502699998</v>
      </c>
      <c r="H36" s="588">
        <v>13.224220000000001</v>
      </c>
      <c r="I36" s="585">
        <v>64.355109999999996</v>
      </c>
      <c r="J36" s="586">
        <v>14.688618497299</v>
      </c>
      <c r="K36" s="589">
        <v>0.43191501320600001</v>
      </c>
    </row>
    <row r="37" spans="1:11" ht="14.4" customHeight="1" thickBot="1" x14ac:dyDescent="0.35">
      <c r="A37" s="606" t="s">
        <v>356</v>
      </c>
      <c r="B37" s="590">
        <v>1894.85119939263</v>
      </c>
      <c r="C37" s="590">
        <v>1990.4136699999999</v>
      </c>
      <c r="D37" s="591">
        <v>95.562470607373001</v>
      </c>
      <c r="E37" s="597">
        <v>1.050432704498</v>
      </c>
      <c r="F37" s="590">
        <v>2055.80654400307</v>
      </c>
      <c r="G37" s="591">
        <v>685.26884800102505</v>
      </c>
      <c r="H37" s="593">
        <v>226.17511999999999</v>
      </c>
      <c r="I37" s="590">
        <v>703.99917000000096</v>
      </c>
      <c r="J37" s="591">
        <v>18.730321998975</v>
      </c>
      <c r="K37" s="598">
        <v>0.342444269405</v>
      </c>
    </row>
    <row r="38" spans="1:11" ht="14.4" customHeight="1" thickBot="1" x14ac:dyDescent="0.35">
      <c r="A38" s="607" t="s">
        <v>357</v>
      </c>
      <c r="B38" s="585">
        <v>177.581641541751</v>
      </c>
      <c r="C38" s="585">
        <v>45.865949999999998</v>
      </c>
      <c r="D38" s="586">
        <v>-131.715691541751</v>
      </c>
      <c r="E38" s="587">
        <v>0.25828092139300002</v>
      </c>
      <c r="F38" s="585">
        <v>52.934130704029997</v>
      </c>
      <c r="G38" s="586">
        <v>17.644710234676001</v>
      </c>
      <c r="H38" s="588">
        <v>0.113</v>
      </c>
      <c r="I38" s="585">
        <v>0.113</v>
      </c>
      <c r="J38" s="586">
        <v>-17.531710234676002</v>
      </c>
      <c r="K38" s="589">
        <v>2.1347285480000002E-3</v>
      </c>
    </row>
    <row r="39" spans="1:11" ht="14.4" customHeight="1" thickBot="1" x14ac:dyDescent="0.35">
      <c r="A39" s="607" t="s">
        <v>358</v>
      </c>
      <c r="B39" s="585">
        <v>27.690725842913999</v>
      </c>
      <c r="C39" s="585">
        <v>31.581050000000001</v>
      </c>
      <c r="D39" s="586">
        <v>3.8903241570859999</v>
      </c>
      <c r="E39" s="587">
        <v>1.140491953123</v>
      </c>
      <c r="F39" s="585">
        <v>38.988158337420998</v>
      </c>
      <c r="G39" s="586">
        <v>12.996052779139999</v>
      </c>
      <c r="H39" s="588">
        <v>2.0526399999999998</v>
      </c>
      <c r="I39" s="585">
        <v>10.09784</v>
      </c>
      <c r="J39" s="586">
        <v>-2.8982127791400001</v>
      </c>
      <c r="K39" s="589">
        <v>0.25899761441899999</v>
      </c>
    </row>
    <row r="40" spans="1:11" ht="14.4" customHeight="1" thickBot="1" x14ac:dyDescent="0.35">
      <c r="A40" s="607" t="s">
        <v>359</v>
      </c>
      <c r="B40" s="585">
        <v>435.60806283733803</v>
      </c>
      <c r="C40" s="585">
        <v>537.58843999999999</v>
      </c>
      <c r="D40" s="586">
        <v>101.98037716266199</v>
      </c>
      <c r="E40" s="587">
        <v>1.234110398458</v>
      </c>
      <c r="F40" s="585">
        <v>552.98935468486104</v>
      </c>
      <c r="G40" s="586">
        <v>184.329784894954</v>
      </c>
      <c r="H40" s="588">
        <v>67.791110000000003</v>
      </c>
      <c r="I40" s="585">
        <v>199.21474000000001</v>
      </c>
      <c r="J40" s="586">
        <v>14.884955105046</v>
      </c>
      <c r="K40" s="589">
        <v>0.36025058766899998</v>
      </c>
    </row>
    <row r="41" spans="1:11" ht="14.4" customHeight="1" thickBot="1" x14ac:dyDescent="0.35">
      <c r="A41" s="607" t="s">
        <v>360</v>
      </c>
      <c r="B41" s="585">
        <v>247.339382307281</v>
      </c>
      <c r="C41" s="585">
        <v>223.57963000000001</v>
      </c>
      <c r="D41" s="586">
        <v>-23.759752307281001</v>
      </c>
      <c r="E41" s="587">
        <v>0.90393866077499996</v>
      </c>
      <c r="F41" s="585">
        <v>232.176617358768</v>
      </c>
      <c r="G41" s="586">
        <v>77.392205786256</v>
      </c>
      <c r="H41" s="588">
        <v>20.006129999999999</v>
      </c>
      <c r="I41" s="585">
        <v>62.448450000000001</v>
      </c>
      <c r="J41" s="586">
        <v>-14.943755786256</v>
      </c>
      <c r="K41" s="589">
        <v>0.26896959181500002</v>
      </c>
    </row>
    <row r="42" spans="1:11" ht="14.4" customHeight="1" thickBot="1" x14ac:dyDescent="0.35">
      <c r="A42" s="607" t="s">
        <v>361</v>
      </c>
      <c r="B42" s="585">
        <v>30.970765298775</v>
      </c>
      <c r="C42" s="585">
        <v>40.433419999999998</v>
      </c>
      <c r="D42" s="586">
        <v>9.4626547012240003</v>
      </c>
      <c r="E42" s="587">
        <v>1.305535062176</v>
      </c>
      <c r="F42" s="585">
        <v>20.998298451703999</v>
      </c>
      <c r="G42" s="586">
        <v>6.9994328172340001</v>
      </c>
      <c r="H42" s="588">
        <v>41.297640000000001</v>
      </c>
      <c r="I42" s="585">
        <v>50.151020000000003</v>
      </c>
      <c r="J42" s="586">
        <v>43.151587182764999</v>
      </c>
      <c r="K42" s="589">
        <v>2.3883373272049999</v>
      </c>
    </row>
    <row r="43" spans="1:11" ht="14.4" customHeight="1" thickBot="1" x14ac:dyDescent="0.35">
      <c r="A43" s="607" t="s">
        <v>362</v>
      </c>
      <c r="B43" s="585">
        <v>5.3344038636999998E-2</v>
      </c>
      <c r="C43" s="585">
        <v>4.9406564584124654E-324</v>
      </c>
      <c r="D43" s="586">
        <v>-5.3344038636999998E-2</v>
      </c>
      <c r="E43" s="587">
        <v>9.3872472709836843E-323</v>
      </c>
      <c r="F43" s="585">
        <v>4.9406564584124654E-324</v>
      </c>
      <c r="G43" s="586">
        <v>0</v>
      </c>
      <c r="H43" s="588">
        <v>0.06</v>
      </c>
      <c r="I43" s="585">
        <v>0.14000000000000001</v>
      </c>
      <c r="J43" s="586">
        <v>0.14000000000000001</v>
      </c>
      <c r="K43" s="596" t="s">
        <v>328</v>
      </c>
    </row>
    <row r="44" spans="1:11" ht="14.4" customHeight="1" thickBot="1" x14ac:dyDescent="0.35">
      <c r="A44" s="607" t="s">
        <v>363</v>
      </c>
      <c r="B44" s="585">
        <v>9.7629791412479996</v>
      </c>
      <c r="C44" s="585">
        <v>14.385490000000001</v>
      </c>
      <c r="D44" s="586">
        <v>4.6225108587510002</v>
      </c>
      <c r="E44" s="587">
        <v>1.4734733928929999</v>
      </c>
      <c r="F44" s="585">
        <v>8.0302800558499996</v>
      </c>
      <c r="G44" s="586">
        <v>2.6767600186160001</v>
      </c>
      <c r="H44" s="588">
        <v>0.75261</v>
      </c>
      <c r="I44" s="585">
        <v>5.0488799999999996</v>
      </c>
      <c r="J44" s="586">
        <v>2.3721199813829998</v>
      </c>
      <c r="K44" s="589">
        <v>0.628730251608</v>
      </c>
    </row>
    <row r="45" spans="1:11" ht="14.4" customHeight="1" thickBot="1" x14ac:dyDescent="0.35">
      <c r="A45" s="607" t="s">
        <v>364</v>
      </c>
      <c r="B45" s="585">
        <v>105.365574563183</v>
      </c>
      <c r="C45" s="585">
        <v>104.47147</v>
      </c>
      <c r="D45" s="586">
        <v>-0.89410456318300002</v>
      </c>
      <c r="E45" s="587">
        <v>0.99151426291800004</v>
      </c>
      <c r="F45" s="585">
        <v>116.808596562389</v>
      </c>
      <c r="G45" s="586">
        <v>38.936198854129003</v>
      </c>
      <c r="H45" s="588">
        <v>13.176489999999999</v>
      </c>
      <c r="I45" s="585">
        <v>51.847479999999997</v>
      </c>
      <c r="J45" s="586">
        <v>12.911281145869999</v>
      </c>
      <c r="K45" s="589">
        <v>0.44386698861000001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1.2706</v>
      </c>
      <c r="D46" s="586">
        <v>1.2706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1.9762625833649862E-323</v>
      </c>
      <c r="J46" s="586">
        <v>1.9762625833649862E-323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4.4654699999999998</v>
      </c>
      <c r="D47" s="586">
        <v>4.4654699999999998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1.9762625833649862E-323</v>
      </c>
      <c r="J47" s="586">
        <v>1.9762625833649862E-323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2.77122</v>
      </c>
      <c r="D48" s="586">
        <v>2.77122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1.9762625833649862E-323</v>
      </c>
      <c r="J48" s="586">
        <v>1.9762625833649862E-323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7.5185500000000003</v>
      </c>
      <c r="D49" s="586">
        <v>7.5185500000000003</v>
      </c>
      <c r="E49" s="595" t="s">
        <v>328</v>
      </c>
      <c r="F49" s="585">
        <v>0</v>
      </c>
      <c r="G49" s="586">
        <v>0</v>
      </c>
      <c r="H49" s="588">
        <v>3.996</v>
      </c>
      <c r="I49" s="585">
        <v>5.9939999999999998</v>
      </c>
      <c r="J49" s="586">
        <v>5.9939999999999998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150.01025000000001</v>
      </c>
      <c r="D50" s="586">
        <v>150.01025000000001</v>
      </c>
      <c r="E50" s="595" t="s">
        <v>328</v>
      </c>
      <c r="F50" s="585">
        <v>147.98947298958799</v>
      </c>
      <c r="G50" s="586">
        <v>49.329824329861999</v>
      </c>
      <c r="H50" s="588">
        <v>17.978300000000001</v>
      </c>
      <c r="I50" s="585">
        <v>54.59825</v>
      </c>
      <c r="J50" s="586">
        <v>5.2684256701369998</v>
      </c>
      <c r="K50" s="589">
        <v>0.36893333625000002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9.2999999999999999E-2</v>
      </c>
      <c r="D51" s="586">
        <v>9.2999999999999999E-2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1.9762625833649862E-323</v>
      </c>
      <c r="J51" s="586">
        <v>1.9762625833649862E-323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859.52441334829098</v>
      </c>
      <c r="C52" s="585">
        <v>826.37913000000003</v>
      </c>
      <c r="D52" s="586">
        <v>-33.145283348291002</v>
      </c>
      <c r="E52" s="587">
        <v>0.96143764757100003</v>
      </c>
      <c r="F52" s="585">
        <v>884.89163485846098</v>
      </c>
      <c r="G52" s="586">
        <v>294.963878286154</v>
      </c>
      <c r="H52" s="588">
        <v>58.9512</v>
      </c>
      <c r="I52" s="585">
        <v>264.34550999999999</v>
      </c>
      <c r="J52" s="586">
        <v>-30.618368286153</v>
      </c>
      <c r="K52" s="589">
        <v>0.29873207021800002</v>
      </c>
    </row>
    <row r="53" spans="1:11" ht="14.4" customHeight="1" thickBot="1" x14ac:dyDescent="0.35">
      <c r="A53" s="606" t="s">
        <v>372</v>
      </c>
      <c r="B53" s="590">
        <v>157.998347328329</v>
      </c>
      <c r="C53" s="590">
        <v>232.96098000000001</v>
      </c>
      <c r="D53" s="591">
        <v>74.962632671671003</v>
      </c>
      <c r="E53" s="597">
        <v>1.4744520049680001</v>
      </c>
      <c r="F53" s="590">
        <v>91.892371699742995</v>
      </c>
      <c r="G53" s="591">
        <v>30.630790566580998</v>
      </c>
      <c r="H53" s="593">
        <v>25.054939999999998</v>
      </c>
      <c r="I53" s="590">
        <v>48.801279999999998</v>
      </c>
      <c r="J53" s="591">
        <v>18.170489433419</v>
      </c>
      <c r="K53" s="598">
        <v>0.53106997999200001</v>
      </c>
    </row>
    <row r="54" spans="1:11" ht="14.4" customHeight="1" thickBot="1" x14ac:dyDescent="0.35">
      <c r="A54" s="607" t="s">
        <v>373</v>
      </c>
      <c r="B54" s="585">
        <v>0</v>
      </c>
      <c r="C54" s="585">
        <v>0.14044999999999999</v>
      </c>
      <c r="D54" s="586">
        <v>0.14044999999999999</v>
      </c>
      <c r="E54" s="595" t="s">
        <v>322</v>
      </c>
      <c r="F54" s="585">
        <v>0.221968689218</v>
      </c>
      <c r="G54" s="586">
        <v>7.3989563071999997E-2</v>
      </c>
      <c r="H54" s="588">
        <v>4.9406564584124654E-324</v>
      </c>
      <c r="I54" s="585">
        <v>1.9762625833649862E-323</v>
      </c>
      <c r="J54" s="586">
        <v>-7.3989563071999997E-2</v>
      </c>
      <c r="K54" s="589">
        <v>8.8931816251424378E-323</v>
      </c>
    </row>
    <row r="55" spans="1:11" ht="14.4" customHeight="1" thickBot="1" x14ac:dyDescent="0.35">
      <c r="A55" s="607" t="s">
        <v>374</v>
      </c>
      <c r="B55" s="585">
        <v>78.193998373832002</v>
      </c>
      <c r="C55" s="585">
        <v>96.19144</v>
      </c>
      <c r="D55" s="586">
        <v>17.997441626168001</v>
      </c>
      <c r="E55" s="587">
        <v>1.230163976781</v>
      </c>
      <c r="F55" s="585">
        <v>0</v>
      </c>
      <c r="G55" s="586">
        <v>0</v>
      </c>
      <c r="H55" s="588">
        <v>11.337999999999999</v>
      </c>
      <c r="I55" s="585">
        <v>11.337999999999999</v>
      </c>
      <c r="J55" s="586">
        <v>11.337999999999999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22.618425011904002</v>
      </c>
      <c r="C56" s="585">
        <v>45.347059999999999</v>
      </c>
      <c r="D56" s="586">
        <v>22.728634988094999</v>
      </c>
      <c r="E56" s="587">
        <v>2.0048725751740002</v>
      </c>
      <c r="F56" s="585">
        <v>36.733476650432003</v>
      </c>
      <c r="G56" s="586">
        <v>12.24449221681</v>
      </c>
      <c r="H56" s="588">
        <v>4.9406564584124654E-324</v>
      </c>
      <c r="I56" s="585">
        <v>5.4450000000000003</v>
      </c>
      <c r="J56" s="586">
        <v>-6.79949221681</v>
      </c>
      <c r="K56" s="589">
        <v>0.148229911691</v>
      </c>
    </row>
    <row r="57" spans="1:11" ht="14.4" customHeight="1" thickBot="1" x14ac:dyDescent="0.35">
      <c r="A57" s="607" t="s">
        <v>376</v>
      </c>
      <c r="B57" s="585">
        <v>50.748190963121999</v>
      </c>
      <c r="C57" s="585">
        <v>67.068209999999993</v>
      </c>
      <c r="D57" s="586">
        <v>16.320019036877</v>
      </c>
      <c r="E57" s="587">
        <v>1.321588193138</v>
      </c>
      <c r="F57" s="585">
        <v>44.707135536324003</v>
      </c>
      <c r="G57" s="586">
        <v>14.902378512107999</v>
      </c>
      <c r="H57" s="588">
        <v>9.5345800000000001</v>
      </c>
      <c r="I57" s="585">
        <v>26.715579999999999</v>
      </c>
      <c r="J57" s="586">
        <v>11.813201487892</v>
      </c>
      <c r="K57" s="589">
        <v>0.59756859122100003</v>
      </c>
    </row>
    <row r="58" spans="1:11" ht="14.4" customHeight="1" thickBot="1" x14ac:dyDescent="0.35">
      <c r="A58" s="607" t="s">
        <v>377</v>
      </c>
      <c r="B58" s="585">
        <v>0</v>
      </c>
      <c r="C58" s="585">
        <v>0.20333000000000001</v>
      </c>
      <c r="D58" s="586">
        <v>0.20333000000000001</v>
      </c>
      <c r="E58" s="595" t="s">
        <v>322</v>
      </c>
      <c r="F58" s="585">
        <v>0</v>
      </c>
      <c r="G58" s="586">
        <v>0</v>
      </c>
      <c r="H58" s="588">
        <v>4.9406564584124654E-324</v>
      </c>
      <c r="I58" s="585">
        <v>1.9762625833649862E-323</v>
      </c>
      <c r="J58" s="586">
        <v>1.9762625833649862E-323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6.4377329794689997</v>
      </c>
      <c r="C59" s="585">
        <v>24.010490000000001</v>
      </c>
      <c r="D59" s="586">
        <v>17.572757020529998</v>
      </c>
      <c r="E59" s="587">
        <v>3.729649874663</v>
      </c>
      <c r="F59" s="585">
        <v>10.229790823767001</v>
      </c>
      <c r="G59" s="586">
        <v>3.4099302745890001</v>
      </c>
      <c r="H59" s="588">
        <v>4.1823600000000001</v>
      </c>
      <c r="I59" s="585">
        <v>5.3026999999999997</v>
      </c>
      <c r="J59" s="586">
        <v>1.89276972541</v>
      </c>
      <c r="K59" s="589">
        <v>0.51835859514100002</v>
      </c>
    </row>
    <row r="60" spans="1:11" ht="14.4" customHeight="1" thickBot="1" x14ac:dyDescent="0.35">
      <c r="A60" s="606" t="s">
        <v>379</v>
      </c>
      <c r="B60" s="590">
        <v>267.076037917213</v>
      </c>
      <c r="C60" s="590">
        <v>283.99342999999999</v>
      </c>
      <c r="D60" s="591">
        <v>16.917392082786002</v>
      </c>
      <c r="E60" s="597">
        <v>1.0633429798289999</v>
      </c>
      <c r="F60" s="590">
        <v>295.68622605022699</v>
      </c>
      <c r="G60" s="591">
        <v>98.562075350075006</v>
      </c>
      <c r="H60" s="593">
        <v>34.179400000000001</v>
      </c>
      <c r="I60" s="590">
        <v>100.87408000000001</v>
      </c>
      <c r="J60" s="591">
        <v>2.3120046499239999</v>
      </c>
      <c r="K60" s="598">
        <v>0.34115244848300003</v>
      </c>
    </row>
    <row r="61" spans="1:11" ht="14.4" customHeight="1" thickBot="1" x14ac:dyDescent="0.35">
      <c r="A61" s="607" t="s">
        <v>380</v>
      </c>
      <c r="B61" s="585">
        <v>58.146854323043002</v>
      </c>
      <c r="C61" s="585">
        <v>63.385980000000004</v>
      </c>
      <c r="D61" s="586">
        <v>5.2391256769560002</v>
      </c>
      <c r="E61" s="587">
        <v>1.0901016183579999</v>
      </c>
      <c r="F61" s="585">
        <v>56.700685657546003</v>
      </c>
      <c r="G61" s="586">
        <v>18.900228552514999</v>
      </c>
      <c r="H61" s="588">
        <v>5.5597799999999999</v>
      </c>
      <c r="I61" s="585">
        <v>21.404669999999999</v>
      </c>
      <c r="J61" s="586">
        <v>2.504441447484</v>
      </c>
      <c r="K61" s="589">
        <v>0.377502842369</v>
      </c>
    </row>
    <row r="62" spans="1:11" ht="14.4" customHeight="1" thickBot="1" x14ac:dyDescent="0.35">
      <c r="A62" s="607" t="s">
        <v>381</v>
      </c>
      <c r="B62" s="585">
        <v>7.9342689276009999</v>
      </c>
      <c r="C62" s="585">
        <v>10.544460000000001</v>
      </c>
      <c r="D62" s="586">
        <v>2.610191072398</v>
      </c>
      <c r="E62" s="587">
        <v>1.3289768844759999</v>
      </c>
      <c r="F62" s="585">
        <v>0</v>
      </c>
      <c r="G62" s="586">
        <v>0</v>
      </c>
      <c r="H62" s="588">
        <v>2.2147600000000001</v>
      </c>
      <c r="I62" s="585">
        <v>4.1079800000000004</v>
      </c>
      <c r="J62" s="586">
        <v>4.1079800000000004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200.99491466656801</v>
      </c>
      <c r="C63" s="585">
        <v>210.06299000000001</v>
      </c>
      <c r="D63" s="586">
        <v>9.0680753334320006</v>
      </c>
      <c r="E63" s="587">
        <v>1.0451159440940001</v>
      </c>
      <c r="F63" s="585">
        <v>0</v>
      </c>
      <c r="G63" s="586">
        <v>0</v>
      </c>
      <c r="H63" s="588">
        <v>4.9406564584124654E-324</v>
      </c>
      <c r="I63" s="585">
        <v>1.9762625833649862E-323</v>
      </c>
      <c r="J63" s="586">
        <v>1.9762625833649862E-323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50.003655374178003</v>
      </c>
      <c r="G64" s="586">
        <v>16.667885124725998</v>
      </c>
      <c r="H64" s="588">
        <v>6.4575500000000003</v>
      </c>
      <c r="I64" s="585">
        <v>17.33295</v>
      </c>
      <c r="J64" s="586">
        <v>0.66506487527400004</v>
      </c>
      <c r="K64" s="589">
        <v>0.346633658485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61.999145631612002</v>
      </c>
      <c r="G65" s="586">
        <v>20.666381877204</v>
      </c>
      <c r="H65" s="588">
        <v>9.2539999999999996</v>
      </c>
      <c r="I65" s="585">
        <v>20.203289999999999</v>
      </c>
      <c r="J65" s="586">
        <v>-0.46309187720400002</v>
      </c>
      <c r="K65" s="589">
        <v>0.325864006579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126.98273938689</v>
      </c>
      <c r="G66" s="586">
        <v>42.327579795630001</v>
      </c>
      <c r="H66" s="588">
        <v>10.69331</v>
      </c>
      <c r="I66" s="585">
        <v>37.825189999999999</v>
      </c>
      <c r="J66" s="586">
        <v>-4.5023897956300001</v>
      </c>
      <c r="K66" s="589">
        <v>0.297876626245</v>
      </c>
    </row>
    <row r="67" spans="1:11" ht="14.4" customHeight="1" thickBot="1" x14ac:dyDescent="0.35">
      <c r="A67" s="605" t="s">
        <v>42</v>
      </c>
      <c r="B67" s="585">
        <v>3441.5176148215701</v>
      </c>
      <c r="C67" s="585">
        <v>3352.973</v>
      </c>
      <c r="D67" s="586">
        <v>-88.544614821566</v>
      </c>
      <c r="E67" s="587">
        <v>0.97427163689600005</v>
      </c>
      <c r="F67" s="585">
        <v>3378.1618853462801</v>
      </c>
      <c r="G67" s="586">
        <v>1126.05396178209</v>
      </c>
      <c r="H67" s="588">
        <v>241.22499999999999</v>
      </c>
      <c r="I67" s="585">
        <v>1222.5139999999999</v>
      </c>
      <c r="J67" s="586">
        <v>96.460038217906998</v>
      </c>
      <c r="K67" s="589">
        <v>0.36188733444100002</v>
      </c>
    </row>
    <row r="68" spans="1:11" ht="14.4" customHeight="1" thickBot="1" x14ac:dyDescent="0.35">
      <c r="A68" s="606" t="s">
        <v>386</v>
      </c>
      <c r="B68" s="590">
        <v>3441.5176148215701</v>
      </c>
      <c r="C68" s="590">
        <v>3352.973</v>
      </c>
      <c r="D68" s="591">
        <v>-88.544614821566</v>
      </c>
      <c r="E68" s="597">
        <v>0.97427163689600005</v>
      </c>
      <c r="F68" s="590">
        <v>3378.1618853462801</v>
      </c>
      <c r="G68" s="591">
        <v>1126.05396178209</v>
      </c>
      <c r="H68" s="593">
        <v>241.22499999999999</v>
      </c>
      <c r="I68" s="590">
        <v>1222.5139999999999</v>
      </c>
      <c r="J68" s="591">
        <v>96.460038217906998</v>
      </c>
      <c r="K68" s="598">
        <v>0.36188733444100002</v>
      </c>
    </row>
    <row r="69" spans="1:11" ht="14.4" customHeight="1" thickBot="1" x14ac:dyDescent="0.35">
      <c r="A69" s="607" t="s">
        <v>387</v>
      </c>
      <c r="B69" s="585">
        <v>1138.35491626361</v>
      </c>
      <c r="C69" s="585">
        <v>1150.96</v>
      </c>
      <c r="D69" s="586">
        <v>12.605083736388</v>
      </c>
      <c r="E69" s="587">
        <v>1.011073070056</v>
      </c>
      <c r="F69" s="585">
        <v>1142.3579683411699</v>
      </c>
      <c r="G69" s="586">
        <v>380.785989447058</v>
      </c>
      <c r="H69" s="588">
        <v>75.38</v>
      </c>
      <c r="I69" s="585">
        <v>310.82</v>
      </c>
      <c r="J69" s="586">
        <v>-69.965989447056998</v>
      </c>
      <c r="K69" s="589">
        <v>0.27208634124600001</v>
      </c>
    </row>
    <row r="70" spans="1:11" ht="14.4" customHeight="1" thickBot="1" x14ac:dyDescent="0.35">
      <c r="A70" s="607" t="s">
        <v>388</v>
      </c>
      <c r="B70" s="585">
        <v>403.01732091782901</v>
      </c>
      <c r="C70" s="585">
        <v>394.56900000000002</v>
      </c>
      <c r="D70" s="586">
        <v>-8.4483209178289993</v>
      </c>
      <c r="E70" s="587">
        <v>0.97903732549599998</v>
      </c>
      <c r="F70" s="585">
        <v>403.08913112727402</v>
      </c>
      <c r="G70" s="586">
        <v>134.36304370909099</v>
      </c>
      <c r="H70" s="588">
        <v>36.237000000000002</v>
      </c>
      <c r="I70" s="585">
        <v>131.94900000000001</v>
      </c>
      <c r="J70" s="586">
        <v>-2.4140437090910001</v>
      </c>
      <c r="K70" s="589">
        <v>0.32734447498199998</v>
      </c>
    </row>
    <row r="71" spans="1:11" ht="14.4" customHeight="1" thickBot="1" x14ac:dyDescent="0.35">
      <c r="A71" s="607" t="s">
        <v>389</v>
      </c>
      <c r="B71" s="585">
        <v>1900.1453776401299</v>
      </c>
      <c r="C71" s="585">
        <v>1807.444</v>
      </c>
      <c r="D71" s="586">
        <v>-92.701377640125003</v>
      </c>
      <c r="E71" s="587">
        <v>0.95121353411599996</v>
      </c>
      <c r="F71" s="585">
        <v>1832.7147858778301</v>
      </c>
      <c r="G71" s="586">
        <v>610.90492862594499</v>
      </c>
      <c r="H71" s="588">
        <v>129.608</v>
      </c>
      <c r="I71" s="585">
        <v>779.74500000000103</v>
      </c>
      <c r="J71" s="586">
        <v>168.84007137405601</v>
      </c>
      <c r="K71" s="589">
        <v>0.42545899995300002</v>
      </c>
    </row>
    <row r="72" spans="1:11" ht="14.4" customHeight="1" thickBot="1" x14ac:dyDescent="0.35">
      <c r="A72" s="608" t="s">
        <v>390</v>
      </c>
      <c r="B72" s="590">
        <v>4322.9944342761401</v>
      </c>
      <c r="C72" s="590">
        <v>3950.9949499999998</v>
      </c>
      <c r="D72" s="591">
        <v>-371.99948427614203</v>
      </c>
      <c r="E72" s="597">
        <v>0.91394865528199998</v>
      </c>
      <c r="F72" s="590">
        <v>4184.9062666110003</v>
      </c>
      <c r="G72" s="591">
        <v>1394.9687555370001</v>
      </c>
      <c r="H72" s="593">
        <v>332.12441000000001</v>
      </c>
      <c r="I72" s="590">
        <v>1470.6994</v>
      </c>
      <c r="J72" s="591">
        <v>75.730644463000004</v>
      </c>
      <c r="K72" s="598">
        <v>0.35142947208399999</v>
      </c>
    </row>
    <row r="73" spans="1:11" ht="14.4" customHeight="1" thickBot="1" x14ac:dyDescent="0.35">
      <c r="A73" s="605" t="s">
        <v>45</v>
      </c>
      <c r="B73" s="585">
        <v>1025.9232337912799</v>
      </c>
      <c r="C73" s="585">
        <v>829.97934999999995</v>
      </c>
      <c r="D73" s="586">
        <v>-195.94388379128301</v>
      </c>
      <c r="E73" s="587">
        <v>0.80900726551699997</v>
      </c>
      <c r="F73" s="585">
        <v>901.34778368556101</v>
      </c>
      <c r="G73" s="586">
        <v>300.44926122852002</v>
      </c>
      <c r="H73" s="588">
        <v>122.79161000000001</v>
      </c>
      <c r="I73" s="585">
        <v>505.35550999999998</v>
      </c>
      <c r="J73" s="586">
        <v>204.90624877147999</v>
      </c>
      <c r="K73" s="589">
        <v>0.56066650314800004</v>
      </c>
    </row>
    <row r="74" spans="1:11" ht="14.4" customHeight="1" thickBot="1" x14ac:dyDescent="0.35">
      <c r="A74" s="609" t="s">
        <v>391</v>
      </c>
      <c r="B74" s="585">
        <v>1025.9232337912799</v>
      </c>
      <c r="C74" s="585">
        <v>829.97934999999995</v>
      </c>
      <c r="D74" s="586">
        <v>-195.94388379128301</v>
      </c>
      <c r="E74" s="587">
        <v>0.80900726551699997</v>
      </c>
      <c r="F74" s="585">
        <v>901.34778368556101</v>
      </c>
      <c r="G74" s="586">
        <v>300.44926122852002</v>
      </c>
      <c r="H74" s="588">
        <v>122.79161000000001</v>
      </c>
      <c r="I74" s="585">
        <v>505.35550999999998</v>
      </c>
      <c r="J74" s="586">
        <v>204.90624877147999</v>
      </c>
      <c r="K74" s="589">
        <v>0.56066650314800004</v>
      </c>
    </row>
    <row r="75" spans="1:11" ht="14.4" customHeight="1" thickBot="1" x14ac:dyDescent="0.35">
      <c r="A75" s="607" t="s">
        <v>392</v>
      </c>
      <c r="B75" s="585">
        <v>542.34441512641399</v>
      </c>
      <c r="C75" s="585">
        <v>510.45796999999999</v>
      </c>
      <c r="D75" s="586">
        <v>-31.886445126413999</v>
      </c>
      <c r="E75" s="587">
        <v>0.94120628103199999</v>
      </c>
      <c r="F75" s="585">
        <v>470.71364189174699</v>
      </c>
      <c r="G75" s="586">
        <v>156.904547297249</v>
      </c>
      <c r="H75" s="588">
        <v>53.641779999999997</v>
      </c>
      <c r="I75" s="585">
        <v>296.02078</v>
      </c>
      <c r="J75" s="586">
        <v>139.11623270275101</v>
      </c>
      <c r="K75" s="589">
        <v>0.628876568799</v>
      </c>
    </row>
    <row r="76" spans="1:11" ht="14.4" customHeight="1" thickBot="1" x14ac:dyDescent="0.35">
      <c r="A76" s="607" t="s">
        <v>393</v>
      </c>
      <c r="B76" s="585">
        <v>0</v>
      </c>
      <c r="C76" s="585">
        <v>3.7389999999999999</v>
      </c>
      <c r="D76" s="586">
        <v>3.7389999999999999</v>
      </c>
      <c r="E76" s="595" t="s">
        <v>322</v>
      </c>
      <c r="F76" s="585">
        <v>0</v>
      </c>
      <c r="G76" s="586">
        <v>0</v>
      </c>
      <c r="H76" s="588">
        <v>4.9406564584124654E-324</v>
      </c>
      <c r="I76" s="585">
        <v>1.9762625833649862E-323</v>
      </c>
      <c r="J76" s="586">
        <v>1.9762625833649862E-323</v>
      </c>
      <c r="K76" s="596" t="s">
        <v>322</v>
      </c>
    </row>
    <row r="77" spans="1:11" ht="14.4" customHeight="1" thickBot="1" x14ac:dyDescent="0.35">
      <c r="A77" s="607" t="s">
        <v>394</v>
      </c>
      <c r="B77" s="585">
        <v>94.609086971847006</v>
      </c>
      <c r="C77" s="585">
        <v>120.85568000000001</v>
      </c>
      <c r="D77" s="586">
        <v>26.246593028153001</v>
      </c>
      <c r="E77" s="587">
        <v>1.2774214810460001</v>
      </c>
      <c r="F77" s="585">
        <v>157.14801947333501</v>
      </c>
      <c r="G77" s="586">
        <v>52.382673157778001</v>
      </c>
      <c r="H77" s="588">
        <v>12.185</v>
      </c>
      <c r="I77" s="585">
        <v>36.110700000000001</v>
      </c>
      <c r="J77" s="586">
        <v>-16.271973157778</v>
      </c>
      <c r="K77" s="589">
        <v>0.229787814832</v>
      </c>
    </row>
    <row r="78" spans="1:11" ht="14.4" customHeight="1" thickBot="1" x14ac:dyDescent="0.35">
      <c r="A78" s="607" t="s">
        <v>395</v>
      </c>
      <c r="B78" s="585">
        <v>228.98153322677601</v>
      </c>
      <c r="C78" s="585">
        <v>81.266940000000005</v>
      </c>
      <c r="D78" s="586">
        <v>-147.714593226776</v>
      </c>
      <c r="E78" s="587">
        <v>0.35490608720599998</v>
      </c>
      <c r="F78" s="585">
        <v>154.99973831296899</v>
      </c>
      <c r="G78" s="586">
        <v>51.666579437655997</v>
      </c>
      <c r="H78" s="588">
        <v>45.908830000000002</v>
      </c>
      <c r="I78" s="585">
        <v>116.81381</v>
      </c>
      <c r="J78" s="586">
        <v>65.147230562344006</v>
      </c>
      <c r="K78" s="589">
        <v>0.75363875624099996</v>
      </c>
    </row>
    <row r="79" spans="1:11" ht="14.4" customHeight="1" thickBot="1" x14ac:dyDescent="0.35">
      <c r="A79" s="607" t="s">
        <v>396</v>
      </c>
      <c r="B79" s="585">
        <v>159.98819846624599</v>
      </c>
      <c r="C79" s="585">
        <v>113.65976000000001</v>
      </c>
      <c r="D79" s="586">
        <v>-46.328438466244997</v>
      </c>
      <c r="E79" s="587">
        <v>0.71042590072</v>
      </c>
      <c r="F79" s="585">
        <v>118.48638400751</v>
      </c>
      <c r="G79" s="586">
        <v>39.495461335835998</v>
      </c>
      <c r="H79" s="588">
        <v>11.055999999999999</v>
      </c>
      <c r="I79" s="585">
        <v>56.410220000000002</v>
      </c>
      <c r="J79" s="586">
        <v>16.914758664162999</v>
      </c>
      <c r="K79" s="589">
        <v>0.47609031596700002</v>
      </c>
    </row>
    <row r="80" spans="1:11" ht="14.4" customHeight="1" thickBot="1" x14ac:dyDescent="0.35">
      <c r="A80" s="610" t="s">
        <v>46</v>
      </c>
      <c r="B80" s="590">
        <v>0</v>
      </c>
      <c r="C80" s="590">
        <v>55.478999999999999</v>
      </c>
      <c r="D80" s="591">
        <v>55.478999999999999</v>
      </c>
      <c r="E80" s="592" t="s">
        <v>322</v>
      </c>
      <c r="F80" s="590">
        <v>0</v>
      </c>
      <c r="G80" s="591">
        <v>0</v>
      </c>
      <c r="H80" s="593">
        <v>11.586</v>
      </c>
      <c r="I80" s="590">
        <v>42.978000000000002</v>
      </c>
      <c r="J80" s="591">
        <v>42.978000000000002</v>
      </c>
      <c r="K80" s="594" t="s">
        <v>322</v>
      </c>
    </row>
    <row r="81" spans="1:11" ht="14.4" customHeight="1" thickBot="1" x14ac:dyDescent="0.35">
      <c r="A81" s="606" t="s">
        <v>397</v>
      </c>
      <c r="B81" s="590">
        <v>0</v>
      </c>
      <c r="C81" s="590">
        <v>53.38</v>
      </c>
      <c r="D81" s="591">
        <v>53.38</v>
      </c>
      <c r="E81" s="592" t="s">
        <v>322</v>
      </c>
      <c r="F81" s="590">
        <v>0</v>
      </c>
      <c r="G81" s="591">
        <v>0</v>
      </c>
      <c r="H81" s="593">
        <v>11.586</v>
      </c>
      <c r="I81" s="590">
        <v>42.978000000000002</v>
      </c>
      <c r="J81" s="591">
        <v>42.978000000000002</v>
      </c>
      <c r="K81" s="594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47.884999999999998</v>
      </c>
      <c r="D82" s="586">
        <v>47.884999999999998</v>
      </c>
      <c r="E82" s="595" t="s">
        <v>322</v>
      </c>
      <c r="F82" s="585">
        <v>0</v>
      </c>
      <c r="G82" s="586">
        <v>0</v>
      </c>
      <c r="H82" s="588">
        <v>9.6319999999999997</v>
      </c>
      <c r="I82" s="585">
        <v>36.447000000000003</v>
      </c>
      <c r="J82" s="586">
        <v>36.447000000000003</v>
      </c>
      <c r="K82" s="596" t="s">
        <v>322</v>
      </c>
    </row>
    <row r="83" spans="1:11" ht="14.4" customHeight="1" thickBot="1" x14ac:dyDescent="0.35">
      <c r="A83" s="607" t="s">
        <v>399</v>
      </c>
      <c r="B83" s="585">
        <v>0</v>
      </c>
      <c r="C83" s="585">
        <v>5.4950000000000001</v>
      </c>
      <c r="D83" s="586">
        <v>5.4950000000000001</v>
      </c>
      <c r="E83" s="595" t="s">
        <v>322</v>
      </c>
      <c r="F83" s="585">
        <v>0</v>
      </c>
      <c r="G83" s="586">
        <v>0</v>
      </c>
      <c r="H83" s="588">
        <v>1.954</v>
      </c>
      <c r="I83" s="585">
        <v>6.5309999999999997</v>
      </c>
      <c r="J83" s="586">
        <v>6.5309999999999997</v>
      </c>
      <c r="K83" s="596" t="s">
        <v>322</v>
      </c>
    </row>
    <row r="84" spans="1:11" ht="14.4" customHeight="1" thickBot="1" x14ac:dyDescent="0.35">
      <c r="A84" s="606" t="s">
        <v>400</v>
      </c>
      <c r="B84" s="590">
        <v>4.9406564584124654E-324</v>
      </c>
      <c r="C84" s="590">
        <v>2.0990000000000002</v>
      </c>
      <c r="D84" s="591">
        <v>2.0990000000000002</v>
      </c>
      <c r="E84" s="592" t="s">
        <v>328</v>
      </c>
      <c r="F84" s="590">
        <v>0</v>
      </c>
      <c r="G84" s="591">
        <v>0</v>
      </c>
      <c r="H84" s="593">
        <v>4.9406564584124654E-324</v>
      </c>
      <c r="I84" s="590">
        <v>1.9762625833649862E-323</v>
      </c>
      <c r="J84" s="591">
        <v>1.9762625833649862E-323</v>
      </c>
      <c r="K84" s="594" t="s">
        <v>322</v>
      </c>
    </row>
    <row r="85" spans="1:11" ht="14.4" customHeight="1" thickBot="1" x14ac:dyDescent="0.35">
      <c r="A85" s="607" t="s">
        <v>401</v>
      </c>
      <c r="B85" s="585">
        <v>4.9406564584124654E-324</v>
      </c>
      <c r="C85" s="585">
        <v>2.0990000000000002</v>
      </c>
      <c r="D85" s="586">
        <v>2.0990000000000002</v>
      </c>
      <c r="E85" s="595" t="s">
        <v>328</v>
      </c>
      <c r="F85" s="585">
        <v>0</v>
      </c>
      <c r="G85" s="586">
        <v>0</v>
      </c>
      <c r="H85" s="588">
        <v>4.9406564584124654E-324</v>
      </c>
      <c r="I85" s="585">
        <v>1.9762625833649862E-323</v>
      </c>
      <c r="J85" s="586">
        <v>1.9762625833649862E-323</v>
      </c>
      <c r="K85" s="596" t="s">
        <v>322</v>
      </c>
    </row>
    <row r="86" spans="1:11" ht="14.4" customHeight="1" thickBot="1" x14ac:dyDescent="0.35">
      <c r="A86" s="605" t="s">
        <v>47</v>
      </c>
      <c r="B86" s="585">
        <v>3297.0712004848601</v>
      </c>
      <c r="C86" s="585">
        <v>3065.5365999999999</v>
      </c>
      <c r="D86" s="586">
        <v>-231.53460048485999</v>
      </c>
      <c r="E86" s="587">
        <v>0.92977567471</v>
      </c>
      <c r="F86" s="585">
        <v>3283.5584829254399</v>
      </c>
      <c r="G86" s="586">
        <v>1094.51949430848</v>
      </c>
      <c r="H86" s="588">
        <v>197.74680000000001</v>
      </c>
      <c r="I86" s="585">
        <v>922.36589000000095</v>
      </c>
      <c r="J86" s="586">
        <v>-172.15360430848</v>
      </c>
      <c r="K86" s="589">
        <v>0.28090435873000003</v>
      </c>
    </row>
    <row r="87" spans="1:11" ht="14.4" customHeight="1" thickBot="1" x14ac:dyDescent="0.35">
      <c r="A87" s="606" t="s">
        <v>402</v>
      </c>
      <c r="B87" s="590">
        <v>117.18780951022499</v>
      </c>
      <c r="C87" s="590">
        <v>53.135910000000003</v>
      </c>
      <c r="D87" s="591">
        <v>-64.051899510224004</v>
      </c>
      <c r="E87" s="597">
        <v>0.45342523443400001</v>
      </c>
      <c r="F87" s="590">
        <v>21.238358687938</v>
      </c>
      <c r="G87" s="591">
        <v>7.0794528959790002</v>
      </c>
      <c r="H87" s="593">
        <v>8.3248800000000003</v>
      </c>
      <c r="I87" s="590">
        <v>28.739280000000001</v>
      </c>
      <c r="J87" s="591">
        <v>21.65982710402</v>
      </c>
      <c r="K87" s="598">
        <v>1.3531780125890001</v>
      </c>
    </row>
    <row r="88" spans="1:11" ht="14.4" customHeight="1" thickBot="1" x14ac:dyDescent="0.35">
      <c r="A88" s="607" t="s">
        <v>403</v>
      </c>
      <c r="B88" s="585">
        <v>117.18780951022499</v>
      </c>
      <c r="C88" s="585">
        <v>53.135910000000003</v>
      </c>
      <c r="D88" s="586">
        <v>-64.051899510224004</v>
      </c>
      <c r="E88" s="587">
        <v>0.45342523443400001</v>
      </c>
      <c r="F88" s="585">
        <v>21.238358687938</v>
      </c>
      <c r="G88" s="586">
        <v>7.0794528959790002</v>
      </c>
      <c r="H88" s="588">
        <v>8.3248800000000003</v>
      </c>
      <c r="I88" s="585">
        <v>28.739280000000001</v>
      </c>
      <c r="J88" s="586">
        <v>21.65982710402</v>
      </c>
      <c r="K88" s="589">
        <v>1.3531780125890001</v>
      </c>
    </row>
    <row r="89" spans="1:11" ht="14.4" customHeight="1" thickBot="1" x14ac:dyDescent="0.35">
      <c r="A89" s="606" t="s">
        <v>404</v>
      </c>
      <c r="B89" s="590">
        <v>67.448859889869993</v>
      </c>
      <c r="C89" s="590">
        <v>75.636309999999995</v>
      </c>
      <c r="D89" s="591">
        <v>8.1874501101289994</v>
      </c>
      <c r="E89" s="597">
        <v>1.12138752417</v>
      </c>
      <c r="F89" s="590">
        <v>73.926382366415993</v>
      </c>
      <c r="G89" s="591">
        <v>24.642127455472</v>
      </c>
      <c r="H89" s="593">
        <v>4.8535899999999996</v>
      </c>
      <c r="I89" s="590">
        <v>24.719010000000001</v>
      </c>
      <c r="J89" s="591">
        <v>7.6882544526999996E-2</v>
      </c>
      <c r="K89" s="598">
        <v>0.334373321251</v>
      </c>
    </row>
    <row r="90" spans="1:11" ht="14.4" customHeight="1" thickBot="1" x14ac:dyDescent="0.35">
      <c r="A90" s="607" t="s">
        <v>405</v>
      </c>
      <c r="B90" s="585">
        <v>33.228909909576998</v>
      </c>
      <c r="C90" s="585">
        <v>34.4818</v>
      </c>
      <c r="D90" s="586">
        <v>1.2528900904219999</v>
      </c>
      <c r="E90" s="587">
        <v>1.037704820706</v>
      </c>
      <c r="F90" s="585">
        <v>35.274406507720002</v>
      </c>
      <c r="G90" s="586">
        <v>11.758135502572999</v>
      </c>
      <c r="H90" s="588">
        <v>2.6334</v>
      </c>
      <c r="I90" s="585">
        <v>12.008100000000001</v>
      </c>
      <c r="J90" s="586">
        <v>0.24996449742599999</v>
      </c>
      <c r="K90" s="589">
        <v>0.34041961832500001</v>
      </c>
    </row>
    <row r="91" spans="1:11" ht="14.4" customHeight="1" thickBot="1" x14ac:dyDescent="0.35">
      <c r="A91" s="607" t="s">
        <v>406</v>
      </c>
      <c r="B91" s="585">
        <v>34.219949980293002</v>
      </c>
      <c r="C91" s="585">
        <v>41.154510000000002</v>
      </c>
      <c r="D91" s="586">
        <v>6.9345600197069999</v>
      </c>
      <c r="E91" s="587">
        <v>1.202646702397</v>
      </c>
      <c r="F91" s="585">
        <v>38.651975858695998</v>
      </c>
      <c r="G91" s="586">
        <v>12.883991952898</v>
      </c>
      <c r="H91" s="588">
        <v>2.2201900000000001</v>
      </c>
      <c r="I91" s="585">
        <v>12.71091</v>
      </c>
      <c r="J91" s="586">
        <v>-0.17308195289799999</v>
      </c>
      <c r="K91" s="589">
        <v>0.32885537459800002</v>
      </c>
    </row>
    <row r="92" spans="1:11" ht="14.4" customHeight="1" thickBot="1" x14ac:dyDescent="0.35">
      <c r="A92" s="606" t="s">
        <v>407</v>
      </c>
      <c r="B92" s="590">
        <v>58.739233519319001</v>
      </c>
      <c r="C92" s="590">
        <v>81.415260000000004</v>
      </c>
      <c r="D92" s="591">
        <v>22.676026480680999</v>
      </c>
      <c r="E92" s="597">
        <v>1.3860456652569999</v>
      </c>
      <c r="F92" s="590">
        <v>75.242808448218</v>
      </c>
      <c r="G92" s="591">
        <v>25.080936149406</v>
      </c>
      <c r="H92" s="593">
        <v>8.2042800000000007</v>
      </c>
      <c r="I92" s="590">
        <v>25.696750000000002</v>
      </c>
      <c r="J92" s="591">
        <v>0.61581385059299998</v>
      </c>
      <c r="K92" s="598">
        <v>0.34151768826700002</v>
      </c>
    </row>
    <row r="93" spans="1:11" ht="14.4" customHeight="1" thickBot="1" x14ac:dyDescent="0.35">
      <c r="A93" s="607" t="s">
        <v>408</v>
      </c>
      <c r="B93" s="585">
        <v>6.755906226415</v>
      </c>
      <c r="C93" s="585">
        <v>5.94</v>
      </c>
      <c r="D93" s="586">
        <v>-0.81590622641499999</v>
      </c>
      <c r="E93" s="587">
        <v>0.87923067622999995</v>
      </c>
      <c r="F93" s="585">
        <v>6.152714614312</v>
      </c>
      <c r="G93" s="586">
        <v>2.050904871437</v>
      </c>
      <c r="H93" s="588">
        <v>1.4850000000000001</v>
      </c>
      <c r="I93" s="585">
        <v>2.97</v>
      </c>
      <c r="J93" s="586">
        <v>0.91909512856200004</v>
      </c>
      <c r="K93" s="589">
        <v>0.482713759076</v>
      </c>
    </row>
    <row r="94" spans="1:11" ht="14.4" customHeight="1" thickBot="1" x14ac:dyDescent="0.35">
      <c r="A94" s="607" t="s">
        <v>409</v>
      </c>
      <c r="B94" s="585">
        <v>51.983327292902999</v>
      </c>
      <c r="C94" s="585">
        <v>75.475260000000006</v>
      </c>
      <c r="D94" s="586">
        <v>23.491932707096002</v>
      </c>
      <c r="E94" s="587">
        <v>1.451912833026</v>
      </c>
      <c r="F94" s="585">
        <v>69.090093833905001</v>
      </c>
      <c r="G94" s="586">
        <v>23.030031277968</v>
      </c>
      <c r="H94" s="588">
        <v>6.7192800000000004</v>
      </c>
      <c r="I94" s="585">
        <v>22.726749999999999</v>
      </c>
      <c r="J94" s="586">
        <v>-0.30328127796799997</v>
      </c>
      <c r="K94" s="589">
        <v>0.32894368409199998</v>
      </c>
    </row>
    <row r="95" spans="1:11" ht="14.4" customHeight="1" thickBot="1" x14ac:dyDescent="0.35">
      <c r="A95" s="606" t="s">
        <v>410</v>
      </c>
      <c r="B95" s="590">
        <v>1947.2358643335699</v>
      </c>
      <c r="C95" s="590">
        <v>1961.85914</v>
      </c>
      <c r="D95" s="591">
        <v>14.623275666433001</v>
      </c>
      <c r="E95" s="597">
        <v>1.0075097608529999</v>
      </c>
      <c r="F95" s="590">
        <v>1973.91705091381</v>
      </c>
      <c r="G95" s="591">
        <v>657.97235030460195</v>
      </c>
      <c r="H95" s="593">
        <v>20.697880000000001</v>
      </c>
      <c r="I95" s="590">
        <v>361.54914000000099</v>
      </c>
      <c r="J95" s="591">
        <v>-296.42321030460101</v>
      </c>
      <c r="K95" s="598">
        <v>0.18316328937500001</v>
      </c>
    </row>
    <row r="96" spans="1:11" ht="14.4" customHeight="1" thickBot="1" x14ac:dyDescent="0.35">
      <c r="A96" s="607" t="s">
        <v>411</v>
      </c>
      <c r="B96" s="585">
        <v>1674.0016998127401</v>
      </c>
      <c r="C96" s="585">
        <v>1685.2811999999999</v>
      </c>
      <c r="D96" s="586">
        <v>11.279500187264</v>
      </c>
      <c r="E96" s="587">
        <v>1.006738045838</v>
      </c>
      <c r="F96" s="585">
        <v>1697.0993083880701</v>
      </c>
      <c r="G96" s="586">
        <v>565.69976946268901</v>
      </c>
      <c r="H96" s="588">
        <v>4.9406564584124654E-324</v>
      </c>
      <c r="I96" s="585">
        <v>273.82536000000101</v>
      </c>
      <c r="J96" s="586">
        <v>-291.87440946268902</v>
      </c>
      <c r="K96" s="589">
        <v>0.16134904931399999</v>
      </c>
    </row>
    <row r="97" spans="1:11" ht="14.4" customHeight="1" thickBot="1" x14ac:dyDescent="0.35">
      <c r="A97" s="607" t="s">
        <v>412</v>
      </c>
      <c r="B97" s="585">
        <v>11.7685971121</v>
      </c>
      <c r="C97" s="585">
        <v>11.73</v>
      </c>
      <c r="D97" s="586">
        <v>-3.8597112099999997E-2</v>
      </c>
      <c r="E97" s="587">
        <v>0.99672033023700002</v>
      </c>
      <c r="F97" s="585">
        <v>10.046754666987001</v>
      </c>
      <c r="G97" s="586">
        <v>3.3489182223289999</v>
      </c>
      <c r="H97" s="588">
        <v>4.9406564584124654E-324</v>
      </c>
      <c r="I97" s="585">
        <v>1.9762625833649862E-323</v>
      </c>
      <c r="J97" s="586">
        <v>-3.3489182223289999</v>
      </c>
      <c r="K97" s="589">
        <v>0</v>
      </c>
    </row>
    <row r="98" spans="1:11" ht="14.4" customHeight="1" thickBot="1" x14ac:dyDescent="0.35">
      <c r="A98" s="607" t="s">
        <v>413</v>
      </c>
      <c r="B98" s="585">
        <v>261.46556740873098</v>
      </c>
      <c r="C98" s="585">
        <v>264.84793999999999</v>
      </c>
      <c r="D98" s="586">
        <v>3.3823725912680001</v>
      </c>
      <c r="E98" s="587">
        <v>1.0129362065709999</v>
      </c>
      <c r="F98" s="585">
        <v>266.77098785875103</v>
      </c>
      <c r="G98" s="586">
        <v>88.923662619582998</v>
      </c>
      <c r="H98" s="588">
        <v>20.697880000000001</v>
      </c>
      <c r="I98" s="585">
        <v>87.723780000000005</v>
      </c>
      <c r="J98" s="586">
        <v>-1.1998826195829999</v>
      </c>
      <c r="K98" s="589">
        <v>0.32883553306899999</v>
      </c>
    </row>
    <row r="99" spans="1:11" ht="14.4" customHeight="1" thickBot="1" x14ac:dyDescent="0.35">
      <c r="A99" s="606" t="s">
        <v>414</v>
      </c>
      <c r="B99" s="590">
        <v>1106.2337132032001</v>
      </c>
      <c r="C99" s="590">
        <v>824.75408000000004</v>
      </c>
      <c r="D99" s="591">
        <v>-281.47963320319798</v>
      </c>
      <c r="E99" s="597">
        <v>0.74555138769999996</v>
      </c>
      <c r="F99" s="590">
        <v>839.23388250906896</v>
      </c>
      <c r="G99" s="591">
        <v>279.74462750302303</v>
      </c>
      <c r="H99" s="593">
        <v>150.86617000000001</v>
      </c>
      <c r="I99" s="590">
        <v>464.36570999999998</v>
      </c>
      <c r="J99" s="591">
        <v>184.62108249697701</v>
      </c>
      <c r="K99" s="598">
        <v>0.55332097485300002</v>
      </c>
    </row>
    <row r="100" spans="1:11" ht="14.4" customHeight="1" thickBot="1" x14ac:dyDescent="0.35">
      <c r="A100" s="607" t="s">
        <v>415</v>
      </c>
      <c r="B100" s="585">
        <v>1.001306779394</v>
      </c>
      <c r="C100" s="585">
        <v>12.904</v>
      </c>
      <c r="D100" s="586">
        <v>11.902693220605</v>
      </c>
      <c r="E100" s="587">
        <v>12.887159325743999</v>
      </c>
      <c r="F100" s="585">
        <v>13.243588673</v>
      </c>
      <c r="G100" s="586">
        <v>4.4145295576660004</v>
      </c>
      <c r="H100" s="588">
        <v>4.9406564584124654E-324</v>
      </c>
      <c r="I100" s="585">
        <v>1.9762625833649862E-323</v>
      </c>
      <c r="J100" s="586">
        <v>-4.4145295576660004</v>
      </c>
      <c r="K100" s="589">
        <v>0</v>
      </c>
    </row>
    <row r="101" spans="1:11" ht="14.4" customHeight="1" thickBot="1" x14ac:dyDescent="0.35">
      <c r="A101" s="607" t="s">
        <v>416</v>
      </c>
      <c r="B101" s="585">
        <v>598.61914492040103</v>
      </c>
      <c r="C101" s="585">
        <v>460.09325999999999</v>
      </c>
      <c r="D101" s="586">
        <v>-138.52588492040101</v>
      </c>
      <c r="E101" s="587">
        <v>0.76859095453899995</v>
      </c>
      <c r="F101" s="585">
        <v>454.87743852290498</v>
      </c>
      <c r="G101" s="586">
        <v>151.625812840968</v>
      </c>
      <c r="H101" s="588">
        <v>87.282269999999997</v>
      </c>
      <c r="I101" s="585">
        <v>167.62459999999999</v>
      </c>
      <c r="J101" s="586">
        <v>15.998787159031</v>
      </c>
      <c r="K101" s="589">
        <v>0.36850497695399997</v>
      </c>
    </row>
    <row r="102" spans="1:11" ht="14.4" customHeight="1" thickBot="1" x14ac:dyDescent="0.35">
      <c r="A102" s="607" t="s">
        <v>417</v>
      </c>
      <c r="B102" s="585">
        <v>11.993813483908999</v>
      </c>
      <c r="C102" s="585">
        <v>18.666239999999998</v>
      </c>
      <c r="D102" s="586">
        <v>6.6724265160899998</v>
      </c>
      <c r="E102" s="587">
        <v>1.5563223511049999</v>
      </c>
      <c r="F102" s="585">
        <v>14.005101834368</v>
      </c>
      <c r="G102" s="586">
        <v>4.668367278122</v>
      </c>
      <c r="H102" s="588">
        <v>4.9406564584124654E-324</v>
      </c>
      <c r="I102" s="585">
        <v>7.4535999999999998</v>
      </c>
      <c r="J102" s="586">
        <v>2.7852327218770001</v>
      </c>
      <c r="K102" s="589">
        <v>0.53220605520399999</v>
      </c>
    </row>
    <row r="103" spans="1:11" ht="14.4" customHeight="1" thickBot="1" x14ac:dyDescent="0.35">
      <c r="A103" s="607" t="s">
        <v>418</v>
      </c>
      <c r="B103" s="585">
        <v>189.81805708854</v>
      </c>
      <c r="C103" s="585">
        <v>152.38310999999999</v>
      </c>
      <c r="D103" s="586">
        <v>-37.434947088538998</v>
      </c>
      <c r="E103" s="587">
        <v>0.80278511084299997</v>
      </c>
      <c r="F103" s="585">
        <v>143.96710243309499</v>
      </c>
      <c r="G103" s="586">
        <v>47.989034144363998</v>
      </c>
      <c r="H103" s="588">
        <v>59.3384</v>
      </c>
      <c r="I103" s="585">
        <v>195.20989</v>
      </c>
      <c r="J103" s="586">
        <v>147.22085585563499</v>
      </c>
      <c r="K103" s="589">
        <v>1.3559340064559999</v>
      </c>
    </row>
    <row r="104" spans="1:11" ht="14.4" customHeight="1" thickBot="1" x14ac:dyDescent="0.35">
      <c r="A104" s="607" t="s">
        <v>419</v>
      </c>
      <c r="B104" s="585">
        <v>304.80139093095403</v>
      </c>
      <c r="C104" s="585">
        <v>180.70747</v>
      </c>
      <c r="D104" s="586">
        <v>-124.093920930954</v>
      </c>
      <c r="E104" s="587">
        <v>0.59286957138800001</v>
      </c>
      <c r="F104" s="585">
        <v>213.1406510457</v>
      </c>
      <c r="G104" s="586">
        <v>71.046883681899999</v>
      </c>
      <c r="H104" s="588">
        <v>4.2454999999999998</v>
      </c>
      <c r="I104" s="585">
        <v>94.077619999999996</v>
      </c>
      <c r="J104" s="586">
        <v>23.030736318100001</v>
      </c>
      <c r="K104" s="589">
        <v>0.44138750415900002</v>
      </c>
    </row>
    <row r="105" spans="1:11" ht="14.4" customHeight="1" thickBot="1" x14ac:dyDescent="0.35">
      <c r="A105" s="606" t="s">
        <v>420</v>
      </c>
      <c r="B105" s="590">
        <v>0.225720028681</v>
      </c>
      <c r="C105" s="590">
        <v>68.735900000000001</v>
      </c>
      <c r="D105" s="591">
        <v>68.510179971317996</v>
      </c>
      <c r="E105" s="597">
        <v>304.51839121898399</v>
      </c>
      <c r="F105" s="590">
        <v>299.999999999995</v>
      </c>
      <c r="G105" s="591">
        <v>99.999999999997996</v>
      </c>
      <c r="H105" s="593">
        <v>4.8</v>
      </c>
      <c r="I105" s="590">
        <v>17.295999999999999</v>
      </c>
      <c r="J105" s="591">
        <v>-82.703999999998004</v>
      </c>
      <c r="K105" s="598">
        <v>5.7653333332999997E-2</v>
      </c>
    </row>
    <row r="106" spans="1:11" ht="14.4" customHeight="1" thickBot="1" x14ac:dyDescent="0.35">
      <c r="A106" s="607" t="s">
        <v>421</v>
      </c>
      <c r="B106" s="585">
        <v>0</v>
      </c>
      <c r="C106" s="585">
        <v>2.5714999999999999</v>
      </c>
      <c r="D106" s="586">
        <v>2.5714999999999999</v>
      </c>
      <c r="E106" s="595" t="s">
        <v>322</v>
      </c>
      <c r="F106" s="585">
        <v>0</v>
      </c>
      <c r="G106" s="586">
        <v>0</v>
      </c>
      <c r="H106" s="588">
        <v>2.36</v>
      </c>
      <c r="I106" s="585">
        <v>2.36</v>
      </c>
      <c r="J106" s="586">
        <v>2.36</v>
      </c>
      <c r="K106" s="596" t="s">
        <v>322</v>
      </c>
    </row>
    <row r="107" spans="1:11" ht="14.4" customHeight="1" thickBot="1" x14ac:dyDescent="0.35">
      <c r="A107" s="607" t="s">
        <v>422</v>
      </c>
      <c r="B107" s="585">
        <v>0</v>
      </c>
      <c r="C107" s="585">
        <v>63.650399999999998</v>
      </c>
      <c r="D107" s="586">
        <v>63.650399999999998</v>
      </c>
      <c r="E107" s="595" t="s">
        <v>322</v>
      </c>
      <c r="F107" s="585">
        <v>99.999999999997996</v>
      </c>
      <c r="G107" s="586">
        <v>33.333333333332</v>
      </c>
      <c r="H107" s="588">
        <v>2.44</v>
      </c>
      <c r="I107" s="585">
        <v>14.936</v>
      </c>
      <c r="J107" s="586">
        <v>-18.397333333332</v>
      </c>
      <c r="K107" s="589">
        <v>0.14935999999999999</v>
      </c>
    </row>
    <row r="108" spans="1:11" ht="14.4" customHeight="1" thickBot="1" x14ac:dyDescent="0.35">
      <c r="A108" s="607" t="s">
        <v>423</v>
      </c>
      <c r="B108" s="585">
        <v>4.9406564584124654E-324</v>
      </c>
      <c r="C108" s="585">
        <v>2.5139999999999998</v>
      </c>
      <c r="D108" s="586">
        <v>2.5139999999999998</v>
      </c>
      <c r="E108" s="595" t="s">
        <v>328</v>
      </c>
      <c r="F108" s="585">
        <v>199.99999999999599</v>
      </c>
      <c r="G108" s="586">
        <v>66.666666666664995</v>
      </c>
      <c r="H108" s="588">
        <v>4.9406564584124654E-324</v>
      </c>
      <c r="I108" s="585">
        <v>1.9762625833649862E-323</v>
      </c>
      <c r="J108" s="586">
        <v>-66.666666666664995</v>
      </c>
      <c r="K108" s="589">
        <v>0</v>
      </c>
    </row>
    <row r="109" spans="1:11" ht="14.4" customHeight="1" thickBot="1" x14ac:dyDescent="0.35">
      <c r="A109" s="604" t="s">
        <v>48</v>
      </c>
      <c r="B109" s="585">
        <v>65957.982199249207</v>
      </c>
      <c r="C109" s="585">
        <v>73376.438999999998</v>
      </c>
      <c r="D109" s="586">
        <v>7418.4568007507896</v>
      </c>
      <c r="E109" s="587">
        <v>1.112472464338</v>
      </c>
      <c r="F109" s="585">
        <v>69612.343919671504</v>
      </c>
      <c r="G109" s="586">
        <v>23204.1146398905</v>
      </c>
      <c r="H109" s="588">
        <v>5653.0783899999997</v>
      </c>
      <c r="I109" s="585">
        <v>22516.222590000001</v>
      </c>
      <c r="J109" s="586">
        <v>-687.89204989045902</v>
      </c>
      <c r="K109" s="589">
        <v>0.32345157944899999</v>
      </c>
    </row>
    <row r="110" spans="1:11" ht="14.4" customHeight="1" thickBot="1" x14ac:dyDescent="0.35">
      <c r="A110" s="610" t="s">
        <v>424</v>
      </c>
      <c r="B110" s="590">
        <v>48884.999999997301</v>
      </c>
      <c r="C110" s="590">
        <v>54562.34</v>
      </c>
      <c r="D110" s="591">
        <v>5677.3400000027004</v>
      </c>
      <c r="E110" s="597">
        <v>1.1161366472330001</v>
      </c>
      <c r="F110" s="590">
        <v>51628.999999999098</v>
      </c>
      <c r="G110" s="591">
        <v>17209.666666666399</v>
      </c>
      <c r="H110" s="593">
        <v>4192.07</v>
      </c>
      <c r="I110" s="590">
        <v>16696.638999999999</v>
      </c>
      <c r="J110" s="591">
        <v>-513.02766666633795</v>
      </c>
      <c r="K110" s="598">
        <v>0.32339652133399999</v>
      </c>
    </row>
    <row r="111" spans="1:11" ht="14.4" customHeight="1" thickBot="1" x14ac:dyDescent="0.35">
      <c r="A111" s="606" t="s">
        <v>425</v>
      </c>
      <c r="B111" s="590">
        <v>48784.999999997301</v>
      </c>
      <c r="C111" s="590">
        <v>54319.77</v>
      </c>
      <c r="D111" s="591">
        <v>5534.7700000026998</v>
      </c>
      <c r="E111" s="597">
        <v>1.113452290663</v>
      </c>
      <c r="F111" s="590">
        <v>51379.999999999098</v>
      </c>
      <c r="G111" s="591">
        <v>17126.666666666399</v>
      </c>
      <c r="H111" s="593">
        <v>4176.9530000000004</v>
      </c>
      <c r="I111" s="590">
        <v>16634.559000000001</v>
      </c>
      <c r="J111" s="591">
        <v>-492.10766666633202</v>
      </c>
      <c r="K111" s="598">
        <v>0.32375552744199998</v>
      </c>
    </row>
    <row r="112" spans="1:11" ht="14.4" customHeight="1" thickBot="1" x14ac:dyDescent="0.35">
      <c r="A112" s="607" t="s">
        <v>426</v>
      </c>
      <c r="B112" s="585">
        <v>48784.999999997301</v>
      </c>
      <c r="C112" s="585">
        <v>54319.77</v>
      </c>
      <c r="D112" s="586">
        <v>5534.7700000026998</v>
      </c>
      <c r="E112" s="587">
        <v>1.113452290663</v>
      </c>
      <c r="F112" s="585">
        <v>51379.999999999098</v>
      </c>
      <c r="G112" s="586">
        <v>17126.666666666399</v>
      </c>
      <c r="H112" s="588">
        <v>4176.9530000000004</v>
      </c>
      <c r="I112" s="585">
        <v>16634.559000000001</v>
      </c>
      <c r="J112" s="586">
        <v>-492.10766666633202</v>
      </c>
      <c r="K112" s="589">
        <v>0.32375552744199998</v>
      </c>
    </row>
    <row r="113" spans="1:11" ht="14.4" customHeight="1" thickBot="1" x14ac:dyDescent="0.35">
      <c r="A113" s="606" t="s">
        <v>427</v>
      </c>
      <c r="B113" s="590">
        <v>0</v>
      </c>
      <c r="C113" s="590">
        <v>-1.073</v>
      </c>
      <c r="D113" s="591">
        <v>-1.073</v>
      </c>
      <c r="E113" s="592" t="s">
        <v>322</v>
      </c>
      <c r="F113" s="590">
        <v>0</v>
      </c>
      <c r="G113" s="591">
        <v>0</v>
      </c>
      <c r="H113" s="593">
        <v>4.9406564584124654E-324</v>
      </c>
      <c r="I113" s="590">
        <v>1.9762625833649862E-323</v>
      </c>
      <c r="J113" s="591">
        <v>1.9762625833649862E-323</v>
      </c>
      <c r="K113" s="594" t="s">
        <v>322</v>
      </c>
    </row>
    <row r="114" spans="1:11" ht="14.4" customHeight="1" thickBot="1" x14ac:dyDescent="0.35">
      <c r="A114" s="607" t="s">
        <v>428</v>
      </c>
      <c r="B114" s="585">
        <v>0</v>
      </c>
      <c r="C114" s="585">
        <v>-1.073</v>
      </c>
      <c r="D114" s="586">
        <v>-1.073</v>
      </c>
      <c r="E114" s="595" t="s">
        <v>322</v>
      </c>
      <c r="F114" s="585">
        <v>0</v>
      </c>
      <c r="G114" s="586">
        <v>0</v>
      </c>
      <c r="H114" s="588">
        <v>4.9406564584124654E-324</v>
      </c>
      <c r="I114" s="585">
        <v>1.9762625833649862E-323</v>
      </c>
      <c r="J114" s="586">
        <v>1.9762625833649862E-323</v>
      </c>
      <c r="K114" s="596" t="s">
        <v>322</v>
      </c>
    </row>
    <row r="115" spans="1:11" ht="14.4" customHeight="1" thickBot="1" x14ac:dyDescent="0.35">
      <c r="A115" s="606" t="s">
        <v>429</v>
      </c>
      <c r="B115" s="590">
        <v>99.999999999994003</v>
      </c>
      <c r="C115" s="590">
        <v>97.3</v>
      </c>
      <c r="D115" s="591">
        <v>-2.6999999999940001</v>
      </c>
      <c r="E115" s="597">
        <v>0.97299999999999998</v>
      </c>
      <c r="F115" s="590">
        <v>76.999999999997996</v>
      </c>
      <c r="G115" s="591">
        <v>25.666666666666</v>
      </c>
      <c r="H115" s="593">
        <v>6.4</v>
      </c>
      <c r="I115" s="590">
        <v>25.6</v>
      </c>
      <c r="J115" s="591">
        <v>-6.6666666666000005E-2</v>
      </c>
      <c r="K115" s="598">
        <v>0.332467532467</v>
      </c>
    </row>
    <row r="116" spans="1:11" ht="14.4" customHeight="1" thickBot="1" x14ac:dyDescent="0.35">
      <c r="A116" s="607" t="s">
        <v>430</v>
      </c>
      <c r="B116" s="585">
        <v>99.999999999994003</v>
      </c>
      <c r="C116" s="585">
        <v>97.3</v>
      </c>
      <c r="D116" s="586">
        <v>-2.6999999999940001</v>
      </c>
      <c r="E116" s="587">
        <v>0.97299999999999998</v>
      </c>
      <c r="F116" s="585">
        <v>76.999999999997996</v>
      </c>
      <c r="G116" s="586">
        <v>25.666666666666</v>
      </c>
      <c r="H116" s="588">
        <v>6.4</v>
      </c>
      <c r="I116" s="585">
        <v>25.6</v>
      </c>
      <c r="J116" s="586">
        <v>-6.6666666666000005E-2</v>
      </c>
      <c r="K116" s="589">
        <v>0.332467532467</v>
      </c>
    </row>
    <row r="117" spans="1:11" ht="14.4" customHeight="1" thickBot="1" x14ac:dyDescent="0.35">
      <c r="A117" s="606" t="s">
        <v>431</v>
      </c>
      <c r="B117" s="590">
        <v>0</v>
      </c>
      <c r="C117" s="590">
        <v>146.34299999999999</v>
      </c>
      <c r="D117" s="591">
        <v>146.34299999999999</v>
      </c>
      <c r="E117" s="592" t="s">
        <v>322</v>
      </c>
      <c r="F117" s="590">
        <v>171.99999999999699</v>
      </c>
      <c r="G117" s="591">
        <v>57.333333333332</v>
      </c>
      <c r="H117" s="593">
        <v>8.7170000000000005</v>
      </c>
      <c r="I117" s="590">
        <v>36.479999999999997</v>
      </c>
      <c r="J117" s="591">
        <v>-20.853333333331999</v>
      </c>
      <c r="K117" s="598">
        <v>0.21209302325500001</v>
      </c>
    </row>
    <row r="118" spans="1:11" ht="14.4" customHeight="1" thickBot="1" x14ac:dyDescent="0.35">
      <c r="A118" s="607" t="s">
        <v>432</v>
      </c>
      <c r="B118" s="585">
        <v>0</v>
      </c>
      <c r="C118" s="585">
        <v>146.34299999999999</v>
      </c>
      <c r="D118" s="586">
        <v>146.34299999999999</v>
      </c>
      <c r="E118" s="595" t="s">
        <v>322</v>
      </c>
      <c r="F118" s="585">
        <v>171.99999999999699</v>
      </c>
      <c r="G118" s="586">
        <v>57.333333333332</v>
      </c>
      <c r="H118" s="588">
        <v>8.7170000000000005</v>
      </c>
      <c r="I118" s="585">
        <v>36.479999999999997</v>
      </c>
      <c r="J118" s="586">
        <v>-20.853333333331999</v>
      </c>
      <c r="K118" s="589">
        <v>0.21209302325500001</v>
      </c>
    </row>
    <row r="119" spans="1:11" ht="14.4" customHeight="1" thickBot="1" x14ac:dyDescent="0.35">
      <c r="A119" s="605" t="s">
        <v>433</v>
      </c>
      <c r="B119" s="585">
        <v>16584.982199251899</v>
      </c>
      <c r="C119" s="585">
        <v>18269.439559999999</v>
      </c>
      <c r="D119" s="586">
        <v>1684.45736074808</v>
      </c>
      <c r="E119" s="587">
        <v>1.1015652196970001</v>
      </c>
      <c r="F119" s="585">
        <v>17469.343919672399</v>
      </c>
      <c r="G119" s="586">
        <v>5823.1146398908004</v>
      </c>
      <c r="H119" s="588">
        <v>1419.1513</v>
      </c>
      <c r="I119" s="585">
        <v>5652.8719700000102</v>
      </c>
      <c r="J119" s="586">
        <v>-170.24266989079501</v>
      </c>
      <c r="K119" s="589">
        <v>0.32358810931799997</v>
      </c>
    </row>
    <row r="120" spans="1:11" ht="14.4" customHeight="1" thickBot="1" x14ac:dyDescent="0.35">
      <c r="A120" s="606" t="s">
        <v>434</v>
      </c>
      <c r="B120" s="590">
        <v>4389.9999662105301</v>
      </c>
      <c r="C120" s="590">
        <v>4890.90344</v>
      </c>
      <c r="D120" s="591">
        <v>500.90347378946802</v>
      </c>
      <c r="E120" s="597">
        <v>1.114101019964</v>
      </c>
      <c r="F120" s="590">
        <v>4624.3439196726704</v>
      </c>
      <c r="G120" s="591">
        <v>1541.44797322422</v>
      </c>
      <c r="H120" s="593">
        <v>375.93180000000001</v>
      </c>
      <c r="I120" s="590">
        <v>1497.1117200000001</v>
      </c>
      <c r="J120" s="591">
        <v>-44.336253224220002</v>
      </c>
      <c r="K120" s="598">
        <v>0.32374575637199998</v>
      </c>
    </row>
    <row r="121" spans="1:11" ht="14.4" customHeight="1" thickBot="1" x14ac:dyDescent="0.35">
      <c r="A121" s="607" t="s">
        <v>435</v>
      </c>
      <c r="B121" s="585">
        <v>4389.9999662105301</v>
      </c>
      <c r="C121" s="585">
        <v>4890.90344</v>
      </c>
      <c r="D121" s="586">
        <v>500.90347378946802</v>
      </c>
      <c r="E121" s="587">
        <v>1.114101019964</v>
      </c>
      <c r="F121" s="585">
        <v>4624.3439196726704</v>
      </c>
      <c r="G121" s="586">
        <v>1541.44797322422</v>
      </c>
      <c r="H121" s="588">
        <v>375.93180000000001</v>
      </c>
      <c r="I121" s="585">
        <v>1497.1117200000001</v>
      </c>
      <c r="J121" s="586">
        <v>-44.336253224220002</v>
      </c>
      <c r="K121" s="589">
        <v>0.32374575637199998</v>
      </c>
    </row>
    <row r="122" spans="1:11" ht="14.4" customHeight="1" thickBot="1" x14ac:dyDescent="0.35">
      <c r="A122" s="606" t="s">
        <v>436</v>
      </c>
      <c r="B122" s="590">
        <v>12194.982233041401</v>
      </c>
      <c r="C122" s="590">
        <v>13378.536120000001</v>
      </c>
      <c r="D122" s="591">
        <v>1183.5538869586101</v>
      </c>
      <c r="E122" s="597">
        <v>1.0970525306500001</v>
      </c>
      <c r="F122" s="590">
        <v>12844.9999999997</v>
      </c>
      <c r="G122" s="591">
        <v>4281.6666666665797</v>
      </c>
      <c r="H122" s="593">
        <v>1043.2194999999999</v>
      </c>
      <c r="I122" s="590">
        <v>4155.7602500000003</v>
      </c>
      <c r="J122" s="591">
        <v>-125.906416666575</v>
      </c>
      <c r="K122" s="598">
        <v>0.323531354612</v>
      </c>
    </row>
    <row r="123" spans="1:11" ht="14.4" customHeight="1" thickBot="1" x14ac:dyDescent="0.35">
      <c r="A123" s="607" t="s">
        <v>437</v>
      </c>
      <c r="B123" s="585">
        <v>12194.982233041401</v>
      </c>
      <c r="C123" s="585">
        <v>13378.536120000001</v>
      </c>
      <c r="D123" s="586">
        <v>1183.5538869586101</v>
      </c>
      <c r="E123" s="587">
        <v>1.0970525306500001</v>
      </c>
      <c r="F123" s="585">
        <v>12844.9999999997</v>
      </c>
      <c r="G123" s="586">
        <v>4281.6666666665797</v>
      </c>
      <c r="H123" s="588">
        <v>1043.2194999999999</v>
      </c>
      <c r="I123" s="585">
        <v>4155.7602500000003</v>
      </c>
      <c r="J123" s="586">
        <v>-125.906416666575</v>
      </c>
      <c r="K123" s="589">
        <v>0.323531354612</v>
      </c>
    </row>
    <row r="124" spans="1:11" ht="14.4" customHeight="1" thickBot="1" x14ac:dyDescent="0.35">
      <c r="A124" s="605" t="s">
        <v>438</v>
      </c>
      <c r="B124" s="585">
        <v>487.999999999973</v>
      </c>
      <c r="C124" s="585">
        <v>544.65944000000002</v>
      </c>
      <c r="D124" s="586">
        <v>56.659440000026997</v>
      </c>
      <c r="E124" s="587">
        <v>1.1161054098359999</v>
      </c>
      <c r="F124" s="585">
        <v>513.99999999999</v>
      </c>
      <c r="G124" s="586">
        <v>171.33333333332999</v>
      </c>
      <c r="H124" s="588">
        <v>41.857089999999999</v>
      </c>
      <c r="I124" s="585">
        <v>166.71162000000001</v>
      </c>
      <c r="J124" s="586">
        <v>-4.6217133333289997</v>
      </c>
      <c r="K124" s="589">
        <v>0.32434167315099999</v>
      </c>
    </row>
    <row r="125" spans="1:11" ht="14.4" customHeight="1" thickBot="1" x14ac:dyDescent="0.35">
      <c r="A125" s="606" t="s">
        <v>439</v>
      </c>
      <c r="B125" s="590">
        <v>487.999999999973</v>
      </c>
      <c r="C125" s="590">
        <v>544.65944000000002</v>
      </c>
      <c r="D125" s="591">
        <v>56.659440000026997</v>
      </c>
      <c r="E125" s="597">
        <v>1.1161054098359999</v>
      </c>
      <c r="F125" s="590">
        <v>513.99999999999</v>
      </c>
      <c r="G125" s="591">
        <v>171.33333333332999</v>
      </c>
      <c r="H125" s="593">
        <v>41.857089999999999</v>
      </c>
      <c r="I125" s="590">
        <v>166.71162000000001</v>
      </c>
      <c r="J125" s="591">
        <v>-4.6217133333289997</v>
      </c>
      <c r="K125" s="598">
        <v>0.32434167315099999</v>
      </c>
    </row>
    <row r="126" spans="1:11" ht="14.4" customHeight="1" thickBot="1" x14ac:dyDescent="0.35">
      <c r="A126" s="607" t="s">
        <v>440</v>
      </c>
      <c r="B126" s="585">
        <v>487.999999999973</v>
      </c>
      <c r="C126" s="585">
        <v>544.65944000000002</v>
      </c>
      <c r="D126" s="586">
        <v>56.659440000026997</v>
      </c>
      <c r="E126" s="587">
        <v>1.1161054098359999</v>
      </c>
      <c r="F126" s="585">
        <v>513.99999999999</v>
      </c>
      <c r="G126" s="586">
        <v>171.33333333332999</v>
      </c>
      <c r="H126" s="588">
        <v>41.857089999999999</v>
      </c>
      <c r="I126" s="585">
        <v>166.71162000000001</v>
      </c>
      <c r="J126" s="586">
        <v>-4.6217133333289997</v>
      </c>
      <c r="K126" s="589">
        <v>0.32434167315099999</v>
      </c>
    </row>
    <row r="127" spans="1:11" ht="14.4" customHeight="1" thickBot="1" x14ac:dyDescent="0.35">
      <c r="A127" s="604" t="s">
        <v>441</v>
      </c>
      <c r="B127" s="585">
        <v>0</v>
      </c>
      <c r="C127" s="585">
        <v>18</v>
      </c>
      <c r="D127" s="586">
        <v>18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1.9762625833649862E-323</v>
      </c>
      <c r="J127" s="586">
        <v>1.9762625833649862E-323</v>
      </c>
      <c r="K127" s="596" t="s">
        <v>322</v>
      </c>
    </row>
    <row r="128" spans="1:11" ht="14.4" customHeight="1" thickBot="1" x14ac:dyDescent="0.35">
      <c r="A128" s="605" t="s">
        <v>442</v>
      </c>
      <c r="B128" s="585">
        <v>0</v>
      </c>
      <c r="C128" s="585">
        <v>18</v>
      </c>
      <c r="D128" s="586">
        <v>18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1.9762625833649862E-323</v>
      </c>
      <c r="J128" s="586">
        <v>1.9762625833649862E-323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0</v>
      </c>
      <c r="C129" s="590">
        <v>18</v>
      </c>
      <c r="D129" s="591">
        <v>18</v>
      </c>
      <c r="E129" s="592" t="s">
        <v>322</v>
      </c>
      <c r="F129" s="590">
        <v>0</v>
      </c>
      <c r="G129" s="591">
        <v>0</v>
      </c>
      <c r="H129" s="593">
        <v>4.9406564584124654E-324</v>
      </c>
      <c r="I129" s="590">
        <v>1.9762625833649862E-323</v>
      </c>
      <c r="J129" s="591">
        <v>1.9762625833649862E-323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18</v>
      </c>
      <c r="D130" s="586">
        <v>18</v>
      </c>
      <c r="E130" s="595" t="s">
        <v>322</v>
      </c>
      <c r="F130" s="585">
        <v>0</v>
      </c>
      <c r="G130" s="586">
        <v>0</v>
      </c>
      <c r="H130" s="588">
        <v>4.9406564584124654E-324</v>
      </c>
      <c r="I130" s="585">
        <v>1.9762625833649862E-323</v>
      </c>
      <c r="J130" s="586">
        <v>1.9762625833649862E-323</v>
      </c>
      <c r="K130" s="596" t="s">
        <v>322</v>
      </c>
    </row>
    <row r="131" spans="1:11" ht="14.4" customHeight="1" thickBot="1" x14ac:dyDescent="0.35">
      <c r="A131" s="604" t="s">
        <v>445</v>
      </c>
      <c r="B131" s="585">
        <v>0</v>
      </c>
      <c r="C131" s="585">
        <v>61.446399999999997</v>
      </c>
      <c r="D131" s="586">
        <v>61.446399999999997</v>
      </c>
      <c r="E131" s="595" t="s">
        <v>322</v>
      </c>
      <c r="F131" s="585">
        <v>0</v>
      </c>
      <c r="G131" s="586">
        <v>0</v>
      </c>
      <c r="H131" s="588">
        <v>28.306750000000001</v>
      </c>
      <c r="I131" s="585">
        <v>74.484250000000003</v>
      </c>
      <c r="J131" s="586">
        <v>74.484250000000003</v>
      </c>
      <c r="K131" s="596" t="s">
        <v>322</v>
      </c>
    </row>
    <row r="132" spans="1:11" ht="14.4" customHeight="1" thickBot="1" x14ac:dyDescent="0.35">
      <c r="A132" s="605" t="s">
        <v>446</v>
      </c>
      <c r="B132" s="585">
        <v>0</v>
      </c>
      <c r="C132" s="585">
        <v>61.446399999999997</v>
      </c>
      <c r="D132" s="586">
        <v>61.446399999999997</v>
      </c>
      <c r="E132" s="595" t="s">
        <v>322</v>
      </c>
      <c r="F132" s="585">
        <v>0</v>
      </c>
      <c r="G132" s="586">
        <v>0</v>
      </c>
      <c r="H132" s="588">
        <v>28.306750000000001</v>
      </c>
      <c r="I132" s="585">
        <v>74.484250000000003</v>
      </c>
      <c r="J132" s="586">
        <v>74.484250000000003</v>
      </c>
      <c r="K132" s="596" t="s">
        <v>322</v>
      </c>
    </row>
    <row r="133" spans="1:11" ht="14.4" customHeight="1" thickBot="1" x14ac:dyDescent="0.35">
      <c r="A133" s="606" t="s">
        <v>447</v>
      </c>
      <c r="B133" s="590">
        <v>0</v>
      </c>
      <c r="C133" s="590">
        <v>38.793399999999998</v>
      </c>
      <c r="D133" s="591">
        <v>38.793399999999998</v>
      </c>
      <c r="E133" s="592" t="s">
        <v>322</v>
      </c>
      <c r="F133" s="590">
        <v>0</v>
      </c>
      <c r="G133" s="591">
        <v>0</v>
      </c>
      <c r="H133" s="593">
        <v>26.606750000000002</v>
      </c>
      <c r="I133" s="590">
        <v>71.884249999999994</v>
      </c>
      <c r="J133" s="591">
        <v>71.884249999999994</v>
      </c>
      <c r="K133" s="594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2.5364</v>
      </c>
      <c r="D134" s="586">
        <v>2.5364</v>
      </c>
      <c r="E134" s="595" t="s">
        <v>322</v>
      </c>
      <c r="F134" s="585">
        <v>0</v>
      </c>
      <c r="G134" s="586">
        <v>0</v>
      </c>
      <c r="H134" s="588">
        <v>7.6527500000000002</v>
      </c>
      <c r="I134" s="585">
        <v>7.9842500000000003</v>
      </c>
      <c r="J134" s="586">
        <v>7.9842500000000003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6.2039999999999997</v>
      </c>
      <c r="D135" s="586">
        <v>6.2039999999999997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1.9762625833649862E-323</v>
      </c>
      <c r="J135" s="586">
        <v>1.9762625833649862E-323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0</v>
      </c>
      <c r="C136" s="585">
        <v>29.652999999999999</v>
      </c>
      <c r="D136" s="586">
        <v>29.652999999999999</v>
      </c>
      <c r="E136" s="595" t="s">
        <v>322</v>
      </c>
      <c r="F136" s="585">
        <v>0</v>
      </c>
      <c r="G136" s="586">
        <v>0</v>
      </c>
      <c r="H136" s="588">
        <v>18.954000000000001</v>
      </c>
      <c r="I136" s="585">
        <v>63.6</v>
      </c>
      <c r="J136" s="586">
        <v>63.6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0.4</v>
      </c>
      <c r="D137" s="586">
        <v>0.4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0.3</v>
      </c>
      <c r="J137" s="586">
        <v>0.3</v>
      </c>
      <c r="K137" s="596" t="s">
        <v>322</v>
      </c>
    </row>
    <row r="138" spans="1:11" ht="14.4" customHeight="1" thickBot="1" x14ac:dyDescent="0.35">
      <c r="A138" s="606" t="s">
        <v>452</v>
      </c>
      <c r="B138" s="590">
        <v>4.9406564584124654E-324</v>
      </c>
      <c r="C138" s="590">
        <v>2</v>
      </c>
      <c r="D138" s="591">
        <v>2</v>
      </c>
      <c r="E138" s="592" t="s">
        <v>328</v>
      </c>
      <c r="F138" s="590">
        <v>0</v>
      </c>
      <c r="G138" s="591">
        <v>0</v>
      </c>
      <c r="H138" s="593">
        <v>4.9406564584124654E-324</v>
      </c>
      <c r="I138" s="590">
        <v>1.9762625833649862E-323</v>
      </c>
      <c r="J138" s="591">
        <v>1.9762625833649862E-323</v>
      </c>
      <c r="K138" s="594" t="s">
        <v>322</v>
      </c>
    </row>
    <row r="139" spans="1:11" ht="14.4" customHeight="1" thickBot="1" x14ac:dyDescent="0.35">
      <c r="A139" s="607" t="s">
        <v>453</v>
      </c>
      <c r="B139" s="585">
        <v>4.9406564584124654E-324</v>
      </c>
      <c r="C139" s="585">
        <v>2</v>
      </c>
      <c r="D139" s="586">
        <v>2</v>
      </c>
      <c r="E139" s="595" t="s">
        <v>328</v>
      </c>
      <c r="F139" s="585">
        <v>0</v>
      </c>
      <c r="G139" s="586">
        <v>0</v>
      </c>
      <c r="H139" s="588">
        <v>4.9406564584124654E-324</v>
      </c>
      <c r="I139" s="585">
        <v>1.9762625833649862E-323</v>
      </c>
      <c r="J139" s="586">
        <v>1.9762625833649862E-323</v>
      </c>
      <c r="K139" s="596" t="s">
        <v>322</v>
      </c>
    </row>
    <row r="140" spans="1:11" ht="14.4" customHeight="1" thickBot="1" x14ac:dyDescent="0.35">
      <c r="A140" s="606" t="s">
        <v>454</v>
      </c>
      <c r="B140" s="590">
        <v>4.9406564584124654E-324</v>
      </c>
      <c r="C140" s="590">
        <v>1.3</v>
      </c>
      <c r="D140" s="591">
        <v>1.3</v>
      </c>
      <c r="E140" s="592" t="s">
        <v>328</v>
      </c>
      <c r="F140" s="590">
        <v>0</v>
      </c>
      <c r="G140" s="591">
        <v>0</v>
      </c>
      <c r="H140" s="593">
        <v>4.9406564584124654E-324</v>
      </c>
      <c r="I140" s="590">
        <v>1.9762625833649862E-323</v>
      </c>
      <c r="J140" s="591">
        <v>1.9762625833649862E-323</v>
      </c>
      <c r="K140" s="594" t="s">
        <v>322</v>
      </c>
    </row>
    <row r="141" spans="1:11" ht="14.4" customHeight="1" thickBot="1" x14ac:dyDescent="0.35">
      <c r="A141" s="607" t="s">
        <v>455</v>
      </c>
      <c r="B141" s="585">
        <v>4.9406564584124654E-324</v>
      </c>
      <c r="C141" s="585">
        <v>1.3</v>
      </c>
      <c r="D141" s="586">
        <v>1.3</v>
      </c>
      <c r="E141" s="595" t="s">
        <v>328</v>
      </c>
      <c r="F141" s="585">
        <v>0</v>
      </c>
      <c r="G141" s="586">
        <v>0</v>
      </c>
      <c r="H141" s="588">
        <v>4.9406564584124654E-324</v>
      </c>
      <c r="I141" s="585">
        <v>1.9762625833649862E-323</v>
      </c>
      <c r="J141" s="586">
        <v>1.9762625833649862E-323</v>
      </c>
      <c r="K141" s="596" t="s">
        <v>322</v>
      </c>
    </row>
    <row r="142" spans="1:11" ht="14.4" customHeight="1" thickBot="1" x14ac:dyDescent="0.35">
      <c r="A142" s="609" t="s">
        <v>456</v>
      </c>
      <c r="B142" s="585">
        <v>4.9406564584124654E-324</v>
      </c>
      <c r="C142" s="585">
        <v>11.952999999999999</v>
      </c>
      <c r="D142" s="586">
        <v>11.952999999999999</v>
      </c>
      <c r="E142" s="595" t="s">
        <v>328</v>
      </c>
      <c r="F142" s="585">
        <v>0</v>
      </c>
      <c r="G142" s="586">
        <v>0</v>
      </c>
      <c r="H142" s="588">
        <v>4.9406564584124654E-324</v>
      </c>
      <c r="I142" s="585">
        <v>1.9762625833649862E-323</v>
      </c>
      <c r="J142" s="586">
        <v>1.9762625833649862E-323</v>
      </c>
      <c r="K142" s="596" t="s">
        <v>322</v>
      </c>
    </row>
    <row r="143" spans="1:11" ht="14.4" customHeight="1" thickBot="1" x14ac:dyDescent="0.35">
      <c r="A143" s="607" t="s">
        <v>457</v>
      </c>
      <c r="B143" s="585">
        <v>4.9406564584124654E-324</v>
      </c>
      <c r="C143" s="585">
        <v>11.952999999999999</v>
      </c>
      <c r="D143" s="586">
        <v>11.952999999999999</v>
      </c>
      <c r="E143" s="595" t="s">
        <v>328</v>
      </c>
      <c r="F143" s="585">
        <v>0</v>
      </c>
      <c r="G143" s="586">
        <v>0</v>
      </c>
      <c r="H143" s="588">
        <v>4.9406564584124654E-324</v>
      </c>
      <c r="I143" s="585">
        <v>1.9762625833649862E-323</v>
      </c>
      <c r="J143" s="586">
        <v>1.9762625833649862E-323</v>
      </c>
      <c r="K143" s="596" t="s">
        <v>322</v>
      </c>
    </row>
    <row r="144" spans="1:11" ht="14.4" customHeight="1" thickBot="1" x14ac:dyDescent="0.35">
      <c r="A144" s="609" t="s">
        <v>458</v>
      </c>
      <c r="B144" s="585">
        <v>0</v>
      </c>
      <c r="C144" s="585">
        <v>7.4</v>
      </c>
      <c r="D144" s="586">
        <v>7.4</v>
      </c>
      <c r="E144" s="595" t="s">
        <v>322</v>
      </c>
      <c r="F144" s="585">
        <v>0</v>
      </c>
      <c r="G144" s="586">
        <v>0</v>
      </c>
      <c r="H144" s="588">
        <v>1.7</v>
      </c>
      <c r="I144" s="585">
        <v>2.6</v>
      </c>
      <c r="J144" s="586">
        <v>2.6</v>
      </c>
      <c r="K144" s="596" t="s">
        <v>322</v>
      </c>
    </row>
    <row r="145" spans="1:11" ht="14.4" customHeight="1" thickBot="1" x14ac:dyDescent="0.35">
      <c r="A145" s="607" t="s">
        <v>459</v>
      </c>
      <c r="B145" s="585">
        <v>0</v>
      </c>
      <c r="C145" s="585">
        <v>7.4</v>
      </c>
      <c r="D145" s="586">
        <v>7.4</v>
      </c>
      <c r="E145" s="595" t="s">
        <v>322</v>
      </c>
      <c r="F145" s="585">
        <v>0</v>
      </c>
      <c r="G145" s="586">
        <v>0</v>
      </c>
      <c r="H145" s="588">
        <v>1.7</v>
      </c>
      <c r="I145" s="585">
        <v>2.6</v>
      </c>
      <c r="J145" s="586">
        <v>2.6</v>
      </c>
      <c r="K145" s="596" t="s">
        <v>322</v>
      </c>
    </row>
    <row r="146" spans="1:11" ht="14.4" customHeight="1" thickBot="1" x14ac:dyDescent="0.35">
      <c r="A146" s="604" t="s">
        <v>460</v>
      </c>
      <c r="B146" s="585">
        <v>3469.9999999998099</v>
      </c>
      <c r="C146" s="585">
        <v>3841.9057600000001</v>
      </c>
      <c r="D146" s="586">
        <v>371.905760000192</v>
      </c>
      <c r="E146" s="587">
        <v>1.1071774524489999</v>
      </c>
      <c r="F146" s="585">
        <v>4193.9815953844</v>
      </c>
      <c r="G146" s="586">
        <v>1397.99386512813</v>
      </c>
      <c r="H146" s="588">
        <v>337.90249999999997</v>
      </c>
      <c r="I146" s="585">
        <v>1332.3225</v>
      </c>
      <c r="J146" s="586">
        <v>-65.671365128131995</v>
      </c>
      <c r="K146" s="589">
        <v>0.31767485614699997</v>
      </c>
    </row>
    <row r="147" spans="1:11" ht="14.4" customHeight="1" thickBot="1" x14ac:dyDescent="0.35">
      <c r="A147" s="605" t="s">
        <v>461</v>
      </c>
      <c r="B147" s="585">
        <v>3469.9999999998099</v>
      </c>
      <c r="C147" s="585">
        <v>3302.6950000000002</v>
      </c>
      <c r="D147" s="586">
        <v>-167.30499999981001</v>
      </c>
      <c r="E147" s="587">
        <v>0.95178530259299998</v>
      </c>
      <c r="F147" s="585">
        <v>4193.9815953844</v>
      </c>
      <c r="G147" s="586">
        <v>1397.99386512813</v>
      </c>
      <c r="H147" s="588">
        <v>331.30799999999999</v>
      </c>
      <c r="I147" s="585">
        <v>1317.338</v>
      </c>
      <c r="J147" s="586">
        <v>-80.655865128133001</v>
      </c>
      <c r="K147" s="589">
        <v>0.31410199831300001</v>
      </c>
    </row>
    <row r="148" spans="1:11" ht="14.4" customHeight="1" thickBot="1" x14ac:dyDescent="0.35">
      <c r="A148" s="606" t="s">
        <v>462</v>
      </c>
      <c r="B148" s="590">
        <v>3469.9999999998099</v>
      </c>
      <c r="C148" s="590">
        <v>3302.6950000000002</v>
      </c>
      <c r="D148" s="591">
        <v>-167.30499999981001</v>
      </c>
      <c r="E148" s="597">
        <v>0.95178530259299998</v>
      </c>
      <c r="F148" s="590">
        <v>4193.9815953844</v>
      </c>
      <c r="G148" s="591">
        <v>1397.99386512813</v>
      </c>
      <c r="H148" s="593">
        <v>324.54599999999999</v>
      </c>
      <c r="I148" s="590">
        <v>1310.576</v>
      </c>
      <c r="J148" s="591">
        <v>-87.417865128131993</v>
      </c>
      <c r="K148" s="598">
        <v>0.31248968794699999</v>
      </c>
    </row>
    <row r="149" spans="1:11" ht="14.4" customHeight="1" thickBot="1" x14ac:dyDescent="0.35">
      <c r="A149" s="607" t="s">
        <v>463</v>
      </c>
      <c r="B149" s="585">
        <v>85.999999999994998</v>
      </c>
      <c r="C149" s="585">
        <v>85.8</v>
      </c>
      <c r="D149" s="586">
        <v>-0.19999999999500001</v>
      </c>
      <c r="E149" s="587">
        <v>0.99767441860399997</v>
      </c>
      <c r="F149" s="585">
        <v>85.999999999997996</v>
      </c>
      <c r="G149" s="586">
        <v>28.666666666666</v>
      </c>
      <c r="H149" s="588">
        <v>7.15</v>
      </c>
      <c r="I149" s="585">
        <v>28.6</v>
      </c>
      <c r="J149" s="586">
        <v>-6.6666666666000005E-2</v>
      </c>
      <c r="K149" s="589">
        <v>0.33255813953399999</v>
      </c>
    </row>
    <row r="150" spans="1:11" ht="14.4" customHeight="1" thickBot="1" x14ac:dyDescent="0.35">
      <c r="A150" s="607" t="s">
        <v>464</v>
      </c>
      <c r="B150" s="585">
        <v>507.99999999997198</v>
      </c>
      <c r="C150" s="585">
        <v>512.72900000000004</v>
      </c>
      <c r="D150" s="586">
        <v>4.7290000000279999</v>
      </c>
      <c r="E150" s="587">
        <v>1.009309055118</v>
      </c>
      <c r="F150" s="585">
        <v>529.97894321743297</v>
      </c>
      <c r="G150" s="586">
        <v>176.65964773914399</v>
      </c>
      <c r="H150" s="588">
        <v>44.134999999999998</v>
      </c>
      <c r="I150" s="585">
        <v>176.52699999999999</v>
      </c>
      <c r="J150" s="586">
        <v>-0.13264773914399999</v>
      </c>
      <c r="K150" s="589">
        <v>0.33308304463600003</v>
      </c>
    </row>
    <row r="151" spans="1:11" ht="14.4" customHeight="1" thickBot="1" x14ac:dyDescent="0.35">
      <c r="A151" s="607" t="s">
        <v>465</v>
      </c>
      <c r="B151" s="585">
        <v>2546.9999999998599</v>
      </c>
      <c r="C151" s="585">
        <v>2324.819</v>
      </c>
      <c r="D151" s="586">
        <v>-222.180999999861</v>
      </c>
      <c r="E151" s="587">
        <v>0.91276756968899997</v>
      </c>
      <c r="F151" s="585">
        <v>2867.99999999995</v>
      </c>
      <c r="G151" s="586">
        <v>955.99999999998204</v>
      </c>
      <c r="H151" s="588">
        <v>234.50399999999999</v>
      </c>
      <c r="I151" s="585">
        <v>923.91500000000099</v>
      </c>
      <c r="J151" s="586">
        <v>-32.084999999981001</v>
      </c>
      <c r="K151" s="589">
        <v>0.32214609483899997</v>
      </c>
    </row>
    <row r="152" spans="1:11" ht="14.4" customHeight="1" thickBot="1" x14ac:dyDescent="0.35">
      <c r="A152" s="607" t="s">
        <v>466</v>
      </c>
      <c r="B152" s="585">
        <v>70.999999999996007</v>
      </c>
      <c r="C152" s="585">
        <v>119.187</v>
      </c>
      <c r="D152" s="586">
        <v>48.187000000003998</v>
      </c>
      <c r="E152" s="587">
        <v>1.6786901408449999</v>
      </c>
      <c r="F152" s="585">
        <v>317.00265216703201</v>
      </c>
      <c r="G152" s="586">
        <v>105.667550722344</v>
      </c>
      <c r="H152" s="588">
        <v>17.077999999999999</v>
      </c>
      <c r="I152" s="585">
        <v>94.814999999999998</v>
      </c>
      <c r="J152" s="586">
        <v>-10.852550722343</v>
      </c>
      <c r="K152" s="589">
        <v>0.29909844397699997</v>
      </c>
    </row>
    <row r="153" spans="1:11" ht="14.4" customHeight="1" thickBot="1" x14ac:dyDescent="0.35">
      <c r="A153" s="607" t="s">
        <v>467</v>
      </c>
      <c r="B153" s="585">
        <v>0</v>
      </c>
      <c r="C153" s="585">
        <v>1.504</v>
      </c>
      <c r="D153" s="586">
        <v>1.504</v>
      </c>
      <c r="E153" s="595" t="s">
        <v>322</v>
      </c>
      <c r="F153" s="585">
        <v>0</v>
      </c>
      <c r="G153" s="586">
        <v>0</v>
      </c>
      <c r="H153" s="588">
        <v>0.125</v>
      </c>
      <c r="I153" s="585">
        <v>0.503</v>
      </c>
      <c r="J153" s="586">
        <v>0.503</v>
      </c>
      <c r="K153" s="596" t="s">
        <v>322</v>
      </c>
    </row>
    <row r="154" spans="1:11" ht="14.4" customHeight="1" thickBot="1" x14ac:dyDescent="0.35">
      <c r="A154" s="607" t="s">
        <v>468</v>
      </c>
      <c r="B154" s="585">
        <v>257.99999999998602</v>
      </c>
      <c r="C154" s="585">
        <v>258.65600000000001</v>
      </c>
      <c r="D154" s="586">
        <v>0.65600000001400005</v>
      </c>
      <c r="E154" s="587">
        <v>1.0025426356580001</v>
      </c>
      <c r="F154" s="585">
        <v>392.99999999999301</v>
      </c>
      <c r="G154" s="586">
        <v>130.99999999999801</v>
      </c>
      <c r="H154" s="588">
        <v>21.553999999999998</v>
      </c>
      <c r="I154" s="585">
        <v>86.215999999999994</v>
      </c>
      <c r="J154" s="586">
        <v>-44.783999999997</v>
      </c>
      <c r="K154" s="589">
        <v>0.21937913485999999</v>
      </c>
    </row>
    <row r="155" spans="1:11" ht="14.4" customHeight="1" thickBot="1" x14ac:dyDescent="0.35">
      <c r="A155" s="606" t="s">
        <v>469</v>
      </c>
      <c r="B155" s="590">
        <v>4.9406564584124654E-324</v>
      </c>
      <c r="C155" s="590">
        <v>4.9406564584124654E-324</v>
      </c>
      <c r="D155" s="591">
        <v>0</v>
      </c>
      <c r="E155" s="597">
        <v>1</v>
      </c>
      <c r="F155" s="590">
        <v>4.9406564584124654E-324</v>
      </c>
      <c r="G155" s="591">
        <v>0</v>
      </c>
      <c r="H155" s="593">
        <v>6.7619999999999996</v>
      </c>
      <c r="I155" s="590">
        <v>6.7619999999999996</v>
      </c>
      <c r="J155" s="591">
        <v>6.7619999999999996</v>
      </c>
      <c r="K155" s="594" t="s">
        <v>328</v>
      </c>
    </row>
    <row r="156" spans="1:11" ht="14.4" customHeight="1" thickBot="1" x14ac:dyDescent="0.35">
      <c r="A156" s="607" t="s">
        <v>470</v>
      </c>
      <c r="B156" s="585">
        <v>4.9406564584124654E-324</v>
      </c>
      <c r="C156" s="585">
        <v>4.9406564584124654E-324</v>
      </c>
      <c r="D156" s="586">
        <v>0</v>
      </c>
      <c r="E156" s="587">
        <v>1</v>
      </c>
      <c r="F156" s="585">
        <v>4.9406564584124654E-324</v>
      </c>
      <c r="G156" s="586">
        <v>0</v>
      </c>
      <c r="H156" s="588">
        <v>6.7619999999999996</v>
      </c>
      <c r="I156" s="585">
        <v>6.7619999999999996</v>
      </c>
      <c r="J156" s="586">
        <v>6.7619999999999996</v>
      </c>
      <c r="K156" s="596" t="s">
        <v>328</v>
      </c>
    </row>
    <row r="157" spans="1:11" ht="14.4" customHeight="1" thickBot="1" x14ac:dyDescent="0.35">
      <c r="A157" s="605" t="s">
        <v>471</v>
      </c>
      <c r="B157" s="585">
        <v>0</v>
      </c>
      <c r="C157" s="585">
        <v>539.21076000000198</v>
      </c>
      <c r="D157" s="586">
        <v>539.21076000000198</v>
      </c>
      <c r="E157" s="595" t="s">
        <v>322</v>
      </c>
      <c r="F157" s="585">
        <v>0</v>
      </c>
      <c r="G157" s="586">
        <v>0</v>
      </c>
      <c r="H157" s="588">
        <v>6.5945</v>
      </c>
      <c r="I157" s="585">
        <v>14.984500000000001</v>
      </c>
      <c r="J157" s="586">
        <v>14.984500000000001</v>
      </c>
      <c r="K157" s="596" t="s">
        <v>322</v>
      </c>
    </row>
    <row r="158" spans="1:11" ht="14.4" customHeight="1" thickBot="1" x14ac:dyDescent="0.35">
      <c r="A158" s="606" t="s">
        <v>472</v>
      </c>
      <c r="B158" s="590">
        <v>0</v>
      </c>
      <c r="C158" s="590">
        <v>531.72526000000198</v>
      </c>
      <c r="D158" s="591">
        <v>531.72526000000198</v>
      </c>
      <c r="E158" s="592" t="s">
        <v>322</v>
      </c>
      <c r="F158" s="590">
        <v>0</v>
      </c>
      <c r="G158" s="591">
        <v>0</v>
      </c>
      <c r="H158" s="593">
        <v>4.9406564584124654E-324</v>
      </c>
      <c r="I158" s="590">
        <v>1.9762625833649862E-323</v>
      </c>
      <c r="J158" s="591">
        <v>1.9762625833649862E-323</v>
      </c>
      <c r="K158" s="594" t="s">
        <v>322</v>
      </c>
    </row>
    <row r="159" spans="1:11" ht="14.4" customHeight="1" thickBot="1" x14ac:dyDescent="0.35">
      <c r="A159" s="607" t="s">
        <v>473</v>
      </c>
      <c r="B159" s="585">
        <v>0</v>
      </c>
      <c r="C159" s="585">
        <v>531.72526000000198</v>
      </c>
      <c r="D159" s="586">
        <v>531.72526000000198</v>
      </c>
      <c r="E159" s="595" t="s">
        <v>322</v>
      </c>
      <c r="F159" s="585">
        <v>0</v>
      </c>
      <c r="G159" s="586">
        <v>0</v>
      </c>
      <c r="H159" s="588">
        <v>4.9406564584124654E-324</v>
      </c>
      <c r="I159" s="585">
        <v>1.9762625833649862E-323</v>
      </c>
      <c r="J159" s="586">
        <v>1.9762625833649862E-323</v>
      </c>
      <c r="K159" s="596" t="s">
        <v>322</v>
      </c>
    </row>
    <row r="160" spans="1:11" ht="14.4" customHeight="1" thickBot="1" x14ac:dyDescent="0.35">
      <c r="A160" s="606" t="s">
        <v>474</v>
      </c>
      <c r="B160" s="590">
        <v>0</v>
      </c>
      <c r="C160" s="590">
        <v>7.4855</v>
      </c>
      <c r="D160" s="591">
        <v>7.4855</v>
      </c>
      <c r="E160" s="592" t="s">
        <v>322</v>
      </c>
      <c r="F160" s="590">
        <v>0</v>
      </c>
      <c r="G160" s="591">
        <v>0</v>
      </c>
      <c r="H160" s="593">
        <v>6.5945</v>
      </c>
      <c r="I160" s="590">
        <v>14.984500000000001</v>
      </c>
      <c r="J160" s="591">
        <v>14.984500000000001</v>
      </c>
      <c r="K160" s="594" t="s">
        <v>322</v>
      </c>
    </row>
    <row r="161" spans="1:11" ht="14.4" customHeight="1" thickBot="1" x14ac:dyDescent="0.35">
      <c r="A161" s="607" t="s">
        <v>475</v>
      </c>
      <c r="B161" s="585">
        <v>0</v>
      </c>
      <c r="C161" s="585">
        <v>3.19</v>
      </c>
      <c r="D161" s="586">
        <v>3.19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8.39</v>
      </c>
      <c r="J161" s="586">
        <v>8.39</v>
      </c>
      <c r="K161" s="596" t="s">
        <v>322</v>
      </c>
    </row>
    <row r="162" spans="1:11" ht="14.4" customHeight="1" thickBot="1" x14ac:dyDescent="0.35">
      <c r="A162" s="607" t="s">
        <v>476</v>
      </c>
      <c r="B162" s="585">
        <v>0</v>
      </c>
      <c r="C162" s="585">
        <v>4.2954999999999997</v>
      </c>
      <c r="D162" s="586">
        <v>4.2954999999999997</v>
      </c>
      <c r="E162" s="595" t="s">
        <v>322</v>
      </c>
      <c r="F162" s="585">
        <v>0</v>
      </c>
      <c r="G162" s="586">
        <v>0</v>
      </c>
      <c r="H162" s="588">
        <v>6.5945</v>
      </c>
      <c r="I162" s="585">
        <v>6.5945</v>
      </c>
      <c r="J162" s="586">
        <v>6.5945</v>
      </c>
      <c r="K162" s="596" t="s">
        <v>322</v>
      </c>
    </row>
    <row r="163" spans="1:11" ht="14.4" customHeight="1" thickBot="1" x14ac:dyDescent="0.35">
      <c r="A163" s="603" t="s">
        <v>477</v>
      </c>
      <c r="B163" s="585">
        <v>368076.970832263</v>
      </c>
      <c r="C163" s="585">
        <v>431317.54407</v>
      </c>
      <c r="D163" s="586">
        <v>63240.573237737299</v>
      </c>
      <c r="E163" s="587">
        <v>1.1718134473190001</v>
      </c>
      <c r="F163" s="585">
        <v>448784.69656639802</v>
      </c>
      <c r="G163" s="586">
        <v>149594.89885546599</v>
      </c>
      <c r="H163" s="588">
        <v>44211.96125</v>
      </c>
      <c r="I163" s="585">
        <v>152126.02825999999</v>
      </c>
      <c r="J163" s="586">
        <v>2531.12940453395</v>
      </c>
      <c r="K163" s="589">
        <v>0.338973297048</v>
      </c>
    </row>
    <row r="164" spans="1:11" ht="14.4" customHeight="1" thickBot="1" x14ac:dyDescent="0.35">
      <c r="A164" s="604" t="s">
        <v>478</v>
      </c>
      <c r="B164" s="585">
        <v>366956.12516590999</v>
      </c>
      <c r="C164" s="585">
        <v>430366.21042000002</v>
      </c>
      <c r="D164" s="586">
        <v>63410.085254090103</v>
      </c>
      <c r="E164" s="587">
        <v>1.172800182107</v>
      </c>
      <c r="F164" s="585">
        <v>448604.74235459499</v>
      </c>
      <c r="G164" s="586">
        <v>149534.91411819801</v>
      </c>
      <c r="H164" s="588">
        <v>44203.094019999997</v>
      </c>
      <c r="I164" s="585">
        <v>152096.81174999999</v>
      </c>
      <c r="J164" s="586">
        <v>2561.8976318015798</v>
      </c>
      <c r="K164" s="589">
        <v>0.33904414596999999</v>
      </c>
    </row>
    <row r="165" spans="1:11" ht="14.4" customHeight="1" thickBot="1" x14ac:dyDescent="0.35">
      <c r="A165" s="605" t="s">
        <v>479</v>
      </c>
      <c r="B165" s="585">
        <v>366956.12516590999</v>
      </c>
      <c r="C165" s="585">
        <v>430366.21042000002</v>
      </c>
      <c r="D165" s="586">
        <v>63410.085254090103</v>
      </c>
      <c r="E165" s="587">
        <v>1.172800182107</v>
      </c>
      <c r="F165" s="585">
        <v>448604.74235459499</v>
      </c>
      <c r="G165" s="586">
        <v>149534.91411819801</v>
      </c>
      <c r="H165" s="588">
        <v>44203.094019999997</v>
      </c>
      <c r="I165" s="585">
        <v>152096.81174999999</v>
      </c>
      <c r="J165" s="586">
        <v>2561.8976318015798</v>
      </c>
      <c r="K165" s="589">
        <v>0.33904414596999999</v>
      </c>
    </row>
    <row r="166" spans="1:11" ht="14.4" customHeight="1" thickBot="1" x14ac:dyDescent="0.35">
      <c r="A166" s="606" t="s">
        <v>480</v>
      </c>
      <c r="B166" s="590">
        <v>489.044360819693</v>
      </c>
      <c r="C166" s="590">
        <v>148.66854000000001</v>
      </c>
      <c r="D166" s="591">
        <v>-340.37582081969299</v>
      </c>
      <c r="E166" s="597">
        <v>0.30399806624999998</v>
      </c>
      <c r="F166" s="590">
        <v>146.73059035630899</v>
      </c>
      <c r="G166" s="591">
        <v>48.910196785436</v>
      </c>
      <c r="H166" s="593">
        <v>9.0424000000000007</v>
      </c>
      <c r="I166" s="590">
        <v>55.156590000000001</v>
      </c>
      <c r="J166" s="591">
        <v>6.2463932145629997</v>
      </c>
      <c r="K166" s="598">
        <v>0.37590382391299998</v>
      </c>
    </row>
    <row r="167" spans="1:11" ht="14.4" customHeight="1" thickBot="1" x14ac:dyDescent="0.35">
      <c r="A167" s="607" t="s">
        <v>481</v>
      </c>
      <c r="B167" s="585">
        <v>97.218555436407996</v>
      </c>
      <c r="C167" s="585">
        <v>116.89149999999999</v>
      </c>
      <c r="D167" s="586">
        <v>19.672944563590999</v>
      </c>
      <c r="E167" s="587">
        <v>1.202357918972</v>
      </c>
      <c r="F167" s="585">
        <v>116.211725158202</v>
      </c>
      <c r="G167" s="586">
        <v>38.737241719399996</v>
      </c>
      <c r="H167" s="588">
        <v>6.4630000000000001</v>
      </c>
      <c r="I167" s="585">
        <v>45.927999999999997</v>
      </c>
      <c r="J167" s="586">
        <v>7.1907582805989998</v>
      </c>
      <c r="K167" s="589">
        <v>0.39520969108300003</v>
      </c>
    </row>
    <row r="168" spans="1:11" ht="14.4" customHeight="1" thickBot="1" x14ac:dyDescent="0.35">
      <c r="A168" s="607" t="s">
        <v>482</v>
      </c>
      <c r="B168" s="585">
        <v>10.515824359542</v>
      </c>
      <c r="C168" s="585">
        <v>5.2061999999999999</v>
      </c>
      <c r="D168" s="586">
        <v>-5.3096243595420001</v>
      </c>
      <c r="E168" s="587">
        <v>0.49508244165999998</v>
      </c>
      <c r="F168" s="585">
        <v>5.2829132859649999</v>
      </c>
      <c r="G168" s="586">
        <v>1.760971095321</v>
      </c>
      <c r="H168" s="588">
        <v>0.5484</v>
      </c>
      <c r="I168" s="585">
        <v>0.86160000000000003</v>
      </c>
      <c r="J168" s="586">
        <v>-0.89937109532100001</v>
      </c>
      <c r="K168" s="589">
        <v>0.163091830844</v>
      </c>
    </row>
    <row r="169" spans="1:11" ht="14.4" customHeight="1" thickBot="1" x14ac:dyDescent="0.35">
      <c r="A169" s="607" t="s">
        <v>483</v>
      </c>
      <c r="B169" s="585">
        <v>372.23094668877297</v>
      </c>
      <c r="C169" s="585">
        <v>22.649170000000002</v>
      </c>
      <c r="D169" s="586">
        <v>-349.581776688773</v>
      </c>
      <c r="E169" s="587">
        <v>6.0847090231000003E-2</v>
      </c>
      <c r="F169" s="585">
        <v>21.182488784488001</v>
      </c>
      <c r="G169" s="586">
        <v>7.0608295948290003</v>
      </c>
      <c r="H169" s="588">
        <v>0.58750000000000002</v>
      </c>
      <c r="I169" s="585">
        <v>4.69238</v>
      </c>
      <c r="J169" s="586">
        <v>-2.3684495948289999</v>
      </c>
      <c r="K169" s="589">
        <v>0.22152165629500001</v>
      </c>
    </row>
    <row r="170" spans="1:11" ht="14.4" customHeight="1" thickBot="1" x14ac:dyDescent="0.35">
      <c r="A170" s="607" t="s">
        <v>484</v>
      </c>
      <c r="B170" s="585">
        <v>9.0790343349690001</v>
      </c>
      <c r="C170" s="585">
        <v>3.9216700000000002</v>
      </c>
      <c r="D170" s="586">
        <v>-5.1573643349690004</v>
      </c>
      <c r="E170" s="587">
        <v>0.43194792037399998</v>
      </c>
      <c r="F170" s="585">
        <v>4.053463127653</v>
      </c>
      <c r="G170" s="586">
        <v>1.3511543758839999</v>
      </c>
      <c r="H170" s="588">
        <v>1.4435</v>
      </c>
      <c r="I170" s="585">
        <v>3.6746099999999999</v>
      </c>
      <c r="J170" s="586">
        <v>2.3234556241150002</v>
      </c>
      <c r="K170" s="589">
        <v>0.90653593835099999</v>
      </c>
    </row>
    <row r="171" spans="1:11" ht="14.4" customHeight="1" thickBot="1" x14ac:dyDescent="0.35">
      <c r="A171" s="606" t="s">
        <v>485</v>
      </c>
      <c r="B171" s="590">
        <v>125.001743510854</v>
      </c>
      <c r="C171" s="590">
        <v>866.65202999999997</v>
      </c>
      <c r="D171" s="591">
        <v>741.65028648914597</v>
      </c>
      <c r="E171" s="597">
        <v>6.9331195362460001</v>
      </c>
      <c r="F171" s="590">
        <v>0</v>
      </c>
      <c r="G171" s="591">
        <v>0</v>
      </c>
      <c r="H171" s="593">
        <v>23.927990000000001</v>
      </c>
      <c r="I171" s="590">
        <v>41.034990000000001</v>
      </c>
      <c r="J171" s="591">
        <v>41.034990000000001</v>
      </c>
      <c r="K171" s="594" t="s">
        <v>322</v>
      </c>
    </row>
    <row r="172" spans="1:11" ht="14.4" customHeight="1" thickBot="1" x14ac:dyDescent="0.35">
      <c r="A172" s="607" t="s">
        <v>486</v>
      </c>
      <c r="B172" s="585">
        <v>125.001743510854</v>
      </c>
      <c r="C172" s="585">
        <v>866.28572999999994</v>
      </c>
      <c r="D172" s="586">
        <v>741.28398648914595</v>
      </c>
      <c r="E172" s="587">
        <v>6.9301891771189998</v>
      </c>
      <c r="F172" s="585">
        <v>0</v>
      </c>
      <c r="G172" s="586">
        <v>0</v>
      </c>
      <c r="H172" s="588">
        <v>23.927990000000001</v>
      </c>
      <c r="I172" s="585">
        <v>40.841389999999997</v>
      </c>
      <c r="J172" s="586">
        <v>40.841389999999997</v>
      </c>
      <c r="K172" s="596" t="s">
        <v>322</v>
      </c>
    </row>
    <row r="173" spans="1:11" ht="14.4" customHeight="1" thickBot="1" x14ac:dyDescent="0.35">
      <c r="A173" s="607" t="s">
        <v>487</v>
      </c>
      <c r="B173" s="585">
        <v>0</v>
      </c>
      <c r="C173" s="585">
        <v>0.36630000000000001</v>
      </c>
      <c r="D173" s="586">
        <v>0.36630000000000001</v>
      </c>
      <c r="E173" s="595" t="s">
        <v>322</v>
      </c>
      <c r="F173" s="585">
        <v>0</v>
      </c>
      <c r="G173" s="586">
        <v>0</v>
      </c>
      <c r="H173" s="588">
        <v>4.9406564584124654E-324</v>
      </c>
      <c r="I173" s="585">
        <v>0.19359999999999999</v>
      </c>
      <c r="J173" s="586">
        <v>0.19359999999999999</v>
      </c>
      <c r="K173" s="596" t="s">
        <v>322</v>
      </c>
    </row>
    <row r="174" spans="1:11" ht="14.4" customHeight="1" thickBot="1" x14ac:dyDescent="0.35">
      <c r="A174" s="606" t="s">
        <v>488</v>
      </c>
      <c r="B174" s="590">
        <v>23.079775599348</v>
      </c>
      <c r="C174" s="590">
        <v>26.706399999999999</v>
      </c>
      <c r="D174" s="591">
        <v>3.626624400651</v>
      </c>
      <c r="E174" s="597">
        <v>1.157134300766</v>
      </c>
      <c r="F174" s="590">
        <v>46.999686113751999</v>
      </c>
      <c r="G174" s="591">
        <v>15.666562037917</v>
      </c>
      <c r="H174" s="593">
        <v>1.23916</v>
      </c>
      <c r="I174" s="590">
        <v>4.9267200000000004</v>
      </c>
      <c r="J174" s="591">
        <v>-10.739842037917001</v>
      </c>
      <c r="K174" s="598">
        <v>0.10482452985</v>
      </c>
    </row>
    <row r="175" spans="1:11" ht="14.4" customHeight="1" thickBot="1" x14ac:dyDescent="0.35">
      <c r="A175" s="607" t="s">
        <v>489</v>
      </c>
      <c r="B175" s="585">
        <v>16.078390525524</v>
      </c>
      <c r="C175" s="585">
        <v>21.351600000000001</v>
      </c>
      <c r="D175" s="586">
        <v>5.2732094744750002</v>
      </c>
      <c r="E175" s="587">
        <v>1.3279687395390001</v>
      </c>
      <c r="F175" s="585">
        <v>46.999686113751999</v>
      </c>
      <c r="G175" s="586">
        <v>15.666562037917</v>
      </c>
      <c r="H175" s="588">
        <v>4.9406564584124654E-324</v>
      </c>
      <c r="I175" s="585">
        <v>1.0955600000000001</v>
      </c>
      <c r="J175" s="586">
        <v>-14.571002037916999</v>
      </c>
      <c r="K175" s="589">
        <v>2.3309942907E-2</v>
      </c>
    </row>
    <row r="176" spans="1:11" ht="14.4" customHeight="1" thickBot="1" x14ac:dyDescent="0.35">
      <c r="A176" s="607" t="s">
        <v>490</v>
      </c>
      <c r="B176" s="585">
        <v>7.0013850738230001</v>
      </c>
      <c r="C176" s="585">
        <v>5.3548</v>
      </c>
      <c r="D176" s="586">
        <v>-1.6465850738229999</v>
      </c>
      <c r="E176" s="587">
        <v>0.76482009538600004</v>
      </c>
      <c r="F176" s="585">
        <v>0</v>
      </c>
      <c r="G176" s="586">
        <v>0</v>
      </c>
      <c r="H176" s="588">
        <v>1.23916</v>
      </c>
      <c r="I176" s="585">
        <v>3.8311600000000001</v>
      </c>
      <c r="J176" s="586">
        <v>3.8311600000000001</v>
      </c>
      <c r="K176" s="596" t="s">
        <v>322</v>
      </c>
    </row>
    <row r="177" spans="1:11" ht="14.4" customHeight="1" thickBot="1" x14ac:dyDescent="0.35">
      <c r="A177" s="606" t="s">
        <v>491</v>
      </c>
      <c r="B177" s="590">
        <v>4.9406564584124654E-324</v>
      </c>
      <c r="C177" s="590">
        <v>-5.3487200000000001</v>
      </c>
      <c r="D177" s="591">
        <v>-5.3487200000000001</v>
      </c>
      <c r="E177" s="592" t="s">
        <v>328</v>
      </c>
      <c r="F177" s="590">
        <v>0</v>
      </c>
      <c r="G177" s="591">
        <v>0</v>
      </c>
      <c r="H177" s="593">
        <v>4.9406564584124654E-324</v>
      </c>
      <c r="I177" s="590">
        <v>1.9762625833649862E-323</v>
      </c>
      <c r="J177" s="591">
        <v>1.9762625833649862E-323</v>
      </c>
      <c r="K177" s="594" t="s">
        <v>322</v>
      </c>
    </row>
    <row r="178" spans="1:11" ht="14.4" customHeight="1" thickBot="1" x14ac:dyDescent="0.35">
      <c r="A178" s="607" t="s">
        <v>492</v>
      </c>
      <c r="B178" s="585">
        <v>4.9406564584124654E-324</v>
      </c>
      <c r="C178" s="585">
        <v>-5.1132499999999999</v>
      </c>
      <c r="D178" s="586">
        <v>-5.1132499999999999</v>
      </c>
      <c r="E178" s="595" t="s">
        <v>328</v>
      </c>
      <c r="F178" s="585">
        <v>0</v>
      </c>
      <c r="G178" s="586">
        <v>0</v>
      </c>
      <c r="H178" s="588">
        <v>4.9406564584124654E-324</v>
      </c>
      <c r="I178" s="585">
        <v>1.9762625833649862E-323</v>
      </c>
      <c r="J178" s="586">
        <v>1.9762625833649862E-323</v>
      </c>
      <c r="K178" s="596" t="s">
        <v>322</v>
      </c>
    </row>
    <row r="179" spans="1:11" ht="14.4" customHeight="1" thickBot="1" x14ac:dyDescent="0.35">
      <c r="A179" s="607" t="s">
        <v>493</v>
      </c>
      <c r="B179" s="585">
        <v>4.9406564584124654E-324</v>
      </c>
      <c r="C179" s="585">
        <v>-0.23547000000000001</v>
      </c>
      <c r="D179" s="586">
        <v>-0.23547000000000001</v>
      </c>
      <c r="E179" s="595" t="s">
        <v>328</v>
      </c>
      <c r="F179" s="585">
        <v>0</v>
      </c>
      <c r="G179" s="586">
        <v>0</v>
      </c>
      <c r="H179" s="588">
        <v>4.9406564584124654E-324</v>
      </c>
      <c r="I179" s="585">
        <v>1.9762625833649862E-323</v>
      </c>
      <c r="J179" s="586">
        <v>1.9762625833649862E-323</v>
      </c>
      <c r="K179" s="596" t="s">
        <v>322</v>
      </c>
    </row>
    <row r="180" spans="1:11" ht="14.4" customHeight="1" thickBot="1" x14ac:dyDescent="0.35">
      <c r="A180" s="606" t="s">
        <v>494</v>
      </c>
      <c r="B180" s="590">
        <v>0.99999968363900005</v>
      </c>
      <c r="C180" s="590">
        <v>0.66869999999999996</v>
      </c>
      <c r="D180" s="591">
        <v>-0.33129968363899998</v>
      </c>
      <c r="E180" s="597">
        <v>0.66870021155000003</v>
      </c>
      <c r="F180" s="590">
        <v>1</v>
      </c>
      <c r="G180" s="591">
        <v>0.33333333333300003</v>
      </c>
      <c r="H180" s="593">
        <v>7.0199999999999999E-2</v>
      </c>
      <c r="I180" s="590">
        <v>0.41310000000000002</v>
      </c>
      <c r="J180" s="591">
        <v>7.9766666666000005E-2</v>
      </c>
      <c r="K180" s="598">
        <v>0.41310000000000002</v>
      </c>
    </row>
    <row r="181" spans="1:11" ht="14.4" customHeight="1" thickBot="1" x14ac:dyDescent="0.35">
      <c r="A181" s="607" t="s">
        <v>495</v>
      </c>
      <c r="B181" s="585">
        <v>0.99999968363900005</v>
      </c>
      <c r="C181" s="585">
        <v>0.66869999999999996</v>
      </c>
      <c r="D181" s="586">
        <v>-0.33129968363899998</v>
      </c>
      <c r="E181" s="587">
        <v>0.66870021155000003</v>
      </c>
      <c r="F181" s="585">
        <v>1</v>
      </c>
      <c r="G181" s="586">
        <v>0.33333333333300003</v>
      </c>
      <c r="H181" s="588">
        <v>7.0199999999999999E-2</v>
      </c>
      <c r="I181" s="585">
        <v>0.41310000000000002</v>
      </c>
      <c r="J181" s="586">
        <v>7.9766666666000005E-2</v>
      </c>
      <c r="K181" s="589">
        <v>0.41310000000000002</v>
      </c>
    </row>
    <row r="182" spans="1:11" ht="14.4" customHeight="1" thickBot="1" x14ac:dyDescent="0.35">
      <c r="A182" s="606" t="s">
        <v>496</v>
      </c>
      <c r="B182" s="590">
        <v>366317.99928629602</v>
      </c>
      <c r="C182" s="590">
        <v>416391.39055000001</v>
      </c>
      <c r="D182" s="591">
        <v>50073.391263703699</v>
      </c>
      <c r="E182" s="597">
        <v>1.1366937779770001</v>
      </c>
      <c r="F182" s="590">
        <v>448410.01207812497</v>
      </c>
      <c r="G182" s="591">
        <v>149470.00402604201</v>
      </c>
      <c r="H182" s="593">
        <v>44168.814270000003</v>
      </c>
      <c r="I182" s="590">
        <v>150696.03341999999</v>
      </c>
      <c r="J182" s="591">
        <v>1226.02939395828</v>
      </c>
      <c r="K182" s="598">
        <v>0.33606750375900002</v>
      </c>
    </row>
    <row r="183" spans="1:11" ht="14.4" customHeight="1" thickBot="1" x14ac:dyDescent="0.35">
      <c r="A183" s="607" t="s">
        <v>497</v>
      </c>
      <c r="B183" s="585">
        <v>99258.999700758606</v>
      </c>
      <c r="C183" s="585">
        <v>119801.79158999999</v>
      </c>
      <c r="D183" s="586">
        <v>20542.791889241402</v>
      </c>
      <c r="E183" s="587">
        <v>1.206961504258</v>
      </c>
      <c r="F183" s="585">
        <v>148935</v>
      </c>
      <c r="G183" s="586">
        <v>49645</v>
      </c>
      <c r="H183" s="588">
        <v>18283.308199999999</v>
      </c>
      <c r="I183" s="585">
        <v>50542.60815</v>
      </c>
      <c r="J183" s="586">
        <v>897.60814999997103</v>
      </c>
      <c r="K183" s="589">
        <v>0.33936017826499998</v>
      </c>
    </row>
    <row r="184" spans="1:11" ht="14.4" customHeight="1" thickBot="1" x14ac:dyDescent="0.35">
      <c r="A184" s="607" t="s">
        <v>498</v>
      </c>
      <c r="B184" s="585">
        <v>114401.999585538</v>
      </c>
      <c r="C184" s="585">
        <v>140754.64056999999</v>
      </c>
      <c r="D184" s="586">
        <v>26352.640984462301</v>
      </c>
      <c r="E184" s="587">
        <v>1.2303512270750001</v>
      </c>
      <c r="F184" s="585">
        <v>140872</v>
      </c>
      <c r="G184" s="586">
        <v>46957.333333333299</v>
      </c>
      <c r="H184" s="588">
        <v>11945.704</v>
      </c>
      <c r="I184" s="585">
        <v>49265.740270000002</v>
      </c>
      <c r="J184" s="586">
        <v>2308.4069366666599</v>
      </c>
      <c r="K184" s="589">
        <v>0.34971988947400001</v>
      </c>
    </row>
    <row r="185" spans="1:11" ht="14.4" customHeight="1" thickBot="1" x14ac:dyDescent="0.35">
      <c r="A185" s="607" t="s">
        <v>499</v>
      </c>
      <c r="B185" s="585">
        <v>81486</v>
      </c>
      <c r="C185" s="585">
        <v>79014.162469999996</v>
      </c>
      <c r="D185" s="586">
        <v>-2471.8375299999998</v>
      </c>
      <c r="E185" s="587">
        <v>0.96966549431799998</v>
      </c>
      <c r="F185" s="585">
        <v>76439.012078125001</v>
      </c>
      <c r="G185" s="586">
        <v>25479.6706927083</v>
      </c>
      <c r="H185" s="588">
        <v>6301.7533899999999</v>
      </c>
      <c r="I185" s="585">
        <v>22214.71859</v>
      </c>
      <c r="J185" s="586">
        <v>-3264.9521027083401</v>
      </c>
      <c r="K185" s="589">
        <v>0.29062016876000002</v>
      </c>
    </row>
    <row r="186" spans="1:11" ht="14.4" customHeight="1" thickBot="1" x14ac:dyDescent="0.35">
      <c r="A186" s="607" t="s">
        <v>500</v>
      </c>
      <c r="B186" s="585">
        <v>71171</v>
      </c>
      <c r="C186" s="585">
        <v>76820.795920000004</v>
      </c>
      <c r="D186" s="586">
        <v>5649.7959199999996</v>
      </c>
      <c r="E186" s="587">
        <v>1.079383399418</v>
      </c>
      <c r="F186" s="585">
        <v>82164</v>
      </c>
      <c r="G186" s="586">
        <v>27388</v>
      </c>
      <c r="H186" s="588">
        <v>7638.0486799999999</v>
      </c>
      <c r="I186" s="585">
        <v>28672.966410000001</v>
      </c>
      <c r="J186" s="586">
        <v>1284.96641</v>
      </c>
      <c r="K186" s="589">
        <v>0.34897237731800002</v>
      </c>
    </row>
    <row r="187" spans="1:11" ht="14.4" customHeight="1" thickBot="1" x14ac:dyDescent="0.35">
      <c r="A187" s="606" t="s">
        <v>501</v>
      </c>
      <c r="B187" s="590">
        <v>0</v>
      </c>
      <c r="C187" s="590">
        <v>12937.47292</v>
      </c>
      <c r="D187" s="591">
        <v>12937.47292</v>
      </c>
      <c r="E187" s="592" t="s">
        <v>322</v>
      </c>
      <c r="F187" s="590">
        <v>0</v>
      </c>
      <c r="G187" s="591">
        <v>0</v>
      </c>
      <c r="H187" s="593">
        <v>4.9406564584124654E-324</v>
      </c>
      <c r="I187" s="590">
        <v>1299.24693</v>
      </c>
      <c r="J187" s="591">
        <v>1299.24693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4.9406564584124654E-324</v>
      </c>
      <c r="C188" s="585">
        <v>9090.6749500000005</v>
      </c>
      <c r="D188" s="586">
        <v>9090.6749500000005</v>
      </c>
      <c r="E188" s="595" t="s">
        <v>328</v>
      </c>
      <c r="F188" s="585">
        <v>0</v>
      </c>
      <c r="G188" s="586">
        <v>0</v>
      </c>
      <c r="H188" s="588">
        <v>4.9406564584124654E-324</v>
      </c>
      <c r="I188" s="585">
        <v>607.65319999999997</v>
      </c>
      <c r="J188" s="586">
        <v>607.65319999999997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3846.7979700000001</v>
      </c>
      <c r="D189" s="586">
        <v>3846.7979700000001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691.59373000000005</v>
      </c>
      <c r="J189" s="586">
        <v>691.59373000000005</v>
      </c>
      <c r="K189" s="596" t="s">
        <v>322</v>
      </c>
    </row>
    <row r="190" spans="1:11" ht="14.4" customHeight="1" thickBot="1" x14ac:dyDescent="0.35">
      <c r="A190" s="604" t="s">
        <v>504</v>
      </c>
      <c r="B190" s="585">
        <v>1076.8456663528</v>
      </c>
      <c r="C190" s="585">
        <v>909.50364999999999</v>
      </c>
      <c r="D190" s="586">
        <v>-167.34201635280101</v>
      </c>
      <c r="E190" s="587">
        <v>0.84459981445599996</v>
      </c>
      <c r="F190" s="585">
        <v>50.954211802960003</v>
      </c>
      <c r="G190" s="586">
        <v>16.984737267652999</v>
      </c>
      <c r="H190" s="588">
        <v>4.1322299999999998</v>
      </c>
      <c r="I190" s="585">
        <v>19.555510000000002</v>
      </c>
      <c r="J190" s="586">
        <v>2.5707727323460001</v>
      </c>
      <c r="K190" s="589">
        <v>0.38378593855199999</v>
      </c>
    </row>
    <row r="191" spans="1:11" ht="14.4" customHeight="1" thickBot="1" x14ac:dyDescent="0.35">
      <c r="A191" s="605" t="s">
        <v>505</v>
      </c>
      <c r="B191" s="585">
        <v>1025.91040596983</v>
      </c>
      <c r="C191" s="585">
        <v>806.25593000000003</v>
      </c>
      <c r="D191" s="586">
        <v>-219.654475969826</v>
      </c>
      <c r="E191" s="587">
        <v>0.785893120206</v>
      </c>
      <c r="F191" s="585">
        <v>0</v>
      </c>
      <c r="G191" s="586">
        <v>0</v>
      </c>
      <c r="H191" s="588">
        <v>4.9406564584124654E-324</v>
      </c>
      <c r="I191" s="585">
        <v>1.9762625833649862E-323</v>
      </c>
      <c r="J191" s="586">
        <v>1.9762625833649862E-323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1025.91040596983</v>
      </c>
      <c r="C192" s="590">
        <v>806.25593000000003</v>
      </c>
      <c r="D192" s="591">
        <v>-219.654475969826</v>
      </c>
      <c r="E192" s="597">
        <v>0.785893120206</v>
      </c>
      <c r="F192" s="590">
        <v>0</v>
      </c>
      <c r="G192" s="591">
        <v>0</v>
      </c>
      <c r="H192" s="593">
        <v>4.9406564584124654E-324</v>
      </c>
      <c r="I192" s="590">
        <v>1.9762625833649862E-323</v>
      </c>
      <c r="J192" s="591">
        <v>1.9762625833649862E-323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508.78897000000001</v>
      </c>
      <c r="D193" s="586">
        <v>508.78897000000001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1.9762625833649862E-323</v>
      </c>
      <c r="J193" s="586">
        <v>1.9762625833649862E-323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3.7389999999999999</v>
      </c>
      <c r="D194" s="586">
        <v>3.7389999999999999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1.9762625833649862E-323</v>
      </c>
      <c r="J194" s="586">
        <v>1.9762625833649862E-323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113.82537000000001</v>
      </c>
      <c r="D195" s="586">
        <v>113.82537000000001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1.9762625833649862E-323</v>
      </c>
      <c r="J195" s="586">
        <v>1.9762625833649862E-323</v>
      </c>
      <c r="K195" s="596" t="s">
        <v>322</v>
      </c>
    </row>
    <row r="196" spans="1:11" ht="14.4" customHeight="1" thickBot="1" x14ac:dyDescent="0.35">
      <c r="A196" s="607" t="s">
        <v>510</v>
      </c>
      <c r="B196" s="585">
        <v>0</v>
      </c>
      <c r="C196" s="585">
        <v>74.69605</v>
      </c>
      <c r="D196" s="586">
        <v>74.69605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1.9762625833649862E-323</v>
      </c>
      <c r="J196" s="586">
        <v>1.9762625833649862E-323</v>
      </c>
      <c r="K196" s="596" t="s">
        <v>322</v>
      </c>
    </row>
    <row r="197" spans="1:11" ht="14.4" customHeight="1" thickBot="1" x14ac:dyDescent="0.35">
      <c r="A197" s="607" t="s">
        <v>511</v>
      </c>
      <c r="B197" s="585">
        <v>0</v>
      </c>
      <c r="C197" s="585">
        <v>105.20654</v>
      </c>
      <c r="D197" s="586">
        <v>105.20654</v>
      </c>
      <c r="E197" s="595" t="s">
        <v>322</v>
      </c>
      <c r="F197" s="585">
        <v>0</v>
      </c>
      <c r="G197" s="586">
        <v>0</v>
      </c>
      <c r="H197" s="588">
        <v>4.9406564584124654E-324</v>
      </c>
      <c r="I197" s="585">
        <v>1.9762625833649862E-323</v>
      </c>
      <c r="J197" s="586">
        <v>1.9762625833649862E-323</v>
      </c>
      <c r="K197" s="596" t="s">
        <v>322</v>
      </c>
    </row>
    <row r="198" spans="1:11" ht="14.4" customHeight="1" thickBot="1" x14ac:dyDescent="0.35">
      <c r="A198" s="610" t="s">
        <v>512</v>
      </c>
      <c r="B198" s="590">
        <v>50.935260382974</v>
      </c>
      <c r="C198" s="590">
        <v>103.24772</v>
      </c>
      <c r="D198" s="591">
        <v>52.312459617024999</v>
      </c>
      <c r="E198" s="597">
        <v>2.0270382289920001</v>
      </c>
      <c r="F198" s="590">
        <v>50.954211802960003</v>
      </c>
      <c r="G198" s="591">
        <v>16.984737267652999</v>
      </c>
      <c r="H198" s="593">
        <v>4.1322299999999998</v>
      </c>
      <c r="I198" s="590">
        <v>19.555510000000002</v>
      </c>
      <c r="J198" s="591">
        <v>2.5707727323460001</v>
      </c>
      <c r="K198" s="598">
        <v>0.38378593855199999</v>
      </c>
    </row>
    <row r="199" spans="1:11" ht="14.4" customHeight="1" thickBot="1" x14ac:dyDescent="0.35">
      <c r="A199" s="606" t="s">
        <v>513</v>
      </c>
      <c r="B199" s="590">
        <v>0</v>
      </c>
      <c r="C199" s="590">
        <v>13.25489</v>
      </c>
      <c r="D199" s="591">
        <v>13.25489</v>
      </c>
      <c r="E199" s="592" t="s">
        <v>322</v>
      </c>
      <c r="F199" s="590">
        <v>0</v>
      </c>
      <c r="G199" s="591">
        <v>0</v>
      </c>
      <c r="H199" s="593">
        <v>4.9406564584124654E-324</v>
      </c>
      <c r="I199" s="590">
        <v>1.0499999999999999E-3</v>
      </c>
      <c r="J199" s="591">
        <v>1.0499999999999999E-3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0</v>
      </c>
      <c r="C200" s="585">
        <v>1.89E-3</v>
      </c>
      <c r="D200" s="586">
        <v>1.89E-3</v>
      </c>
      <c r="E200" s="595" t="s">
        <v>322</v>
      </c>
      <c r="F200" s="585">
        <v>0</v>
      </c>
      <c r="G200" s="586">
        <v>0</v>
      </c>
      <c r="H200" s="588">
        <v>4.9406564584124654E-324</v>
      </c>
      <c r="I200" s="585">
        <v>1.0499999999999999E-3</v>
      </c>
      <c r="J200" s="586">
        <v>1.0499999999999999E-3</v>
      </c>
      <c r="K200" s="596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13.253</v>
      </c>
      <c r="D201" s="586">
        <v>13.253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1.9762625833649862E-323</v>
      </c>
      <c r="J201" s="586">
        <v>1.9762625833649862E-323</v>
      </c>
      <c r="K201" s="596" t="s">
        <v>322</v>
      </c>
    </row>
    <row r="202" spans="1:11" ht="14.4" customHeight="1" thickBot="1" x14ac:dyDescent="0.35">
      <c r="A202" s="606" t="s">
        <v>516</v>
      </c>
      <c r="B202" s="590">
        <v>50.935260382974</v>
      </c>
      <c r="C202" s="590">
        <v>89.992829999999998</v>
      </c>
      <c r="D202" s="591">
        <v>39.057569617025003</v>
      </c>
      <c r="E202" s="597">
        <v>1.7668080878220001</v>
      </c>
      <c r="F202" s="590">
        <v>50.954211802960003</v>
      </c>
      <c r="G202" s="591">
        <v>16.984737267652999</v>
      </c>
      <c r="H202" s="593">
        <v>4.1322299999999998</v>
      </c>
      <c r="I202" s="590">
        <v>19.554459999999999</v>
      </c>
      <c r="J202" s="591">
        <v>2.5697227323459999</v>
      </c>
      <c r="K202" s="598">
        <v>0.38376533181599998</v>
      </c>
    </row>
    <row r="203" spans="1:11" ht="14.4" customHeight="1" thickBot="1" x14ac:dyDescent="0.35">
      <c r="A203" s="607" t="s">
        <v>517</v>
      </c>
      <c r="B203" s="585">
        <v>0</v>
      </c>
      <c r="C203" s="585">
        <v>1.893</v>
      </c>
      <c r="D203" s="586">
        <v>1.893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0.13300000000000001</v>
      </c>
      <c r="J203" s="586">
        <v>0.13300000000000001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0.28427129978600002</v>
      </c>
      <c r="C204" s="585">
        <v>0.29520000000000002</v>
      </c>
      <c r="D204" s="586">
        <v>1.0928700213000001E-2</v>
      </c>
      <c r="E204" s="587">
        <v>1.038444613374</v>
      </c>
      <c r="F204" s="585">
        <v>0.30322271977199999</v>
      </c>
      <c r="G204" s="586">
        <v>0.101074239924</v>
      </c>
      <c r="H204" s="588">
        <v>4.9406564584124654E-324</v>
      </c>
      <c r="I204" s="585">
        <v>1.9762625833649862E-323</v>
      </c>
      <c r="J204" s="586">
        <v>-0.101074239924</v>
      </c>
      <c r="K204" s="589">
        <v>6.4228533959362051E-323</v>
      </c>
    </row>
    <row r="205" spans="1:11" ht="14.4" customHeight="1" thickBot="1" x14ac:dyDescent="0.35">
      <c r="A205" s="607" t="s">
        <v>519</v>
      </c>
      <c r="B205" s="585">
        <v>50.650989083188001</v>
      </c>
      <c r="C205" s="585">
        <v>52.866630000000001</v>
      </c>
      <c r="D205" s="586">
        <v>2.2156409168110001</v>
      </c>
      <c r="E205" s="587">
        <v>1.0437432902470001</v>
      </c>
      <c r="F205" s="585">
        <v>50.650989083188001</v>
      </c>
      <c r="G205" s="586">
        <v>16.883663027729</v>
      </c>
      <c r="H205" s="588">
        <v>4.1322299999999998</v>
      </c>
      <c r="I205" s="585">
        <v>19.42146</v>
      </c>
      <c r="J205" s="586">
        <v>2.5377969722699998</v>
      </c>
      <c r="K205" s="589">
        <v>0.383436934826</v>
      </c>
    </row>
    <row r="206" spans="1:11" ht="14.4" customHeight="1" thickBot="1" x14ac:dyDescent="0.35">
      <c r="A206" s="607" t="s">
        <v>520</v>
      </c>
      <c r="B206" s="585">
        <v>4.9406564584124654E-324</v>
      </c>
      <c r="C206" s="585">
        <v>34.938000000000002</v>
      </c>
      <c r="D206" s="586">
        <v>34.938000000000002</v>
      </c>
      <c r="E206" s="595" t="s">
        <v>328</v>
      </c>
      <c r="F206" s="585">
        <v>0</v>
      </c>
      <c r="G206" s="586">
        <v>0</v>
      </c>
      <c r="H206" s="588">
        <v>4.9406564584124654E-324</v>
      </c>
      <c r="I206" s="585">
        <v>1.9762625833649862E-323</v>
      </c>
      <c r="J206" s="586">
        <v>1.9762625833649862E-323</v>
      </c>
      <c r="K206" s="596" t="s">
        <v>322</v>
      </c>
    </row>
    <row r="207" spans="1:11" ht="14.4" customHeight="1" thickBot="1" x14ac:dyDescent="0.35">
      <c r="A207" s="604" t="s">
        <v>521</v>
      </c>
      <c r="B207" s="585">
        <v>43.999999999998998</v>
      </c>
      <c r="C207" s="585">
        <v>41.83</v>
      </c>
      <c r="D207" s="586">
        <v>-2.1699999999989998</v>
      </c>
      <c r="E207" s="587">
        <v>0.95068181818099995</v>
      </c>
      <c r="F207" s="585">
        <v>129</v>
      </c>
      <c r="G207" s="586">
        <v>43</v>
      </c>
      <c r="H207" s="588">
        <v>4.7350000000000003</v>
      </c>
      <c r="I207" s="585">
        <v>9.6609999999999996</v>
      </c>
      <c r="J207" s="586">
        <v>-33.338999999999999</v>
      </c>
      <c r="K207" s="589">
        <v>7.4891472868000006E-2</v>
      </c>
    </row>
    <row r="208" spans="1:11" ht="14.4" customHeight="1" thickBot="1" x14ac:dyDescent="0.35">
      <c r="A208" s="610" t="s">
        <v>522</v>
      </c>
      <c r="B208" s="590">
        <v>43.999999999998998</v>
      </c>
      <c r="C208" s="590">
        <v>41.83</v>
      </c>
      <c r="D208" s="591">
        <v>-2.1699999999989998</v>
      </c>
      <c r="E208" s="597">
        <v>0.95068181818099995</v>
      </c>
      <c r="F208" s="590">
        <v>129</v>
      </c>
      <c r="G208" s="591">
        <v>43</v>
      </c>
      <c r="H208" s="593">
        <v>4.7350000000000003</v>
      </c>
      <c r="I208" s="590">
        <v>9.6609999999999996</v>
      </c>
      <c r="J208" s="591">
        <v>-33.338999999999999</v>
      </c>
      <c r="K208" s="598">
        <v>7.4891472868000006E-2</v>
      </c>
    </row>
    <row r="209" spans="1:11" ht="14.4" customHeight="1" thickBot="1" x14ac:dyDescent="0.35">
      <c r="A209" s="606" t="s">
        <v>523</v>
      </c>
      <c r="B209" s="590">
        <v>43.999999999998998</v>
      </c>
      <c r="C209" s="590">
        <v>22.11</v>
      </c>
      <c r="D209" s="591">
        <v>-21.889999999998999</v>
      </c>
      <c r="E209" s="597">
        <v>0.50249999999999995</v>
      </c>
      <c r="F209" s="590">
        <v>129</v>
      </c>
      <c r="G209" s="591">
        <v>43</v>
      </c>
      <c r="H209" s="593">
        <v>4.9406564584124654E-324</v>
      </c>
      <c r="I209" s="590">
        <v>1.9762625833649862E-323</v>
      </c>
      <c r="J209" s="591">
        <v>-43</v>
      </c>
      <c r="K209" s="598">
        <v>0</v>
      </c>
    </row>
    <row r="210" spans="1:11" ht="14.4" customHeight="1" thickBot="1" x14ac:dyDescent="0.35">
      <c r="A210" s="607" t="s">
        <v>524</v>
      </c>
      <c r="B210" s="585">
        <v>43.999999999998998</v>
      </c>
      <c r="C210" s="585">
        <v>22.11</v>
      </c>
      <c r="D210" s="586">
        <v>-21.889999999998999</v>
      </c>
      <c r="E210" s="587">
        <v>0.50249999999999995</v>
      </c>
      <c r="F210" s="585">
        <v>129</v>
      </c>
      <c r="G210" s="586">
        <v>43</v>
      </c>
      <c r="H210" s="588">
        <v>4.9406564584124654E-324</v>
      </c>
      <c r="I210" s="585">
        <v>1.9762625833649862E-323</v>
      </c>
      <c r="J210" s="586">
        <v>-43</v>
      </c>
      <c r="K210" s="589">
        <v>0</v>
      </c>
    </row>
    <row r="211" spans="1:11" ht="14.4" customHeight="1" thickBot="1" x14ac:dyDescent="0.35">
      <c r="A211" s="609" t="s">
        <v>525</v>
      </c>
      <c r="B211" s="585">
        <v>4.9406564584124654E-324</v>
      </c>
      <c r="C211" s="585">
        <v>19.72</v>
      </c>
      <c r="D211" s="586">
        <v>19.72</v>
      </c>
      <c r="E211" s="595" t="s">
        <v>328</v>
      </c>
      <c r="F211" s="585">
        <v>0</v>
      </c>
      <c r="G211" s="586">
        <v>0</v>
      </c>
      <c r="H211" s="588">
        <v>4.7350000000000003</v>
      </c>
      <c r="I211" s="585">
        <v>9.6609999999999996</v>
      </c>
      <c r="J211" s="586">
        <v>9.6609999999999996</v>
      </c>
      <c r="K211" s="596" t="s">
        <v>322</v>
      </c>
    </row>
    <row r="212" spans="1:11" ht="14.4" customHeight="1" thickBot="1" x14ac:dyDescent="0.35">
      <c r="A212" s="607" t="s">
        <v>526</v>
      </c>
      <c r="B212" s="585">
        <v>4.9406564584124654E-324</v>
      </c>
      <c r="C212" s="585">
        <v>19.72</v>
      </c>
      <c r="D212" s="586">
        <v>19.72</v>
      </c>
      <c r="E212" s="595" t="s">
        <v>328</v>
      </c>
      <c r="F212" s="585">
        <v>0</v>
      </c>
      <c r="G212" s="586">
        <v>0</v>
      </c>
      <c r="H212" s="588">
        <v>4.7350000000000003</v>
      </c>
      <c r="I212" s="585">
        <v>9.6609999999999996</v>
      </c>
      <c r="J212" s="586">
        <v>9.6609999999999996</v>
      </c>
      <c r="K212" s="596" t="s">
        <v>322</v>
      </c>
    </row>
    <row r="213" spans="1:11" ht="14.4" customHeight="1" thickBot="1" x14ac:dyDescent="0.35">
      <c r="A213" s="603" t="s">
        <v>527</v>
      </c>
      <c r="B213" s="585">
        <v>13566.577779122899</v>
      </c>
      <c r="C213" s="585">
        <v>14474.52037</v>
      </c>
      <c r="D213" s="586">
        <v>907.94259087705495</v>
      </c>
      <c r="E213" s="587">
        <v>1.066924953784</v>
      </c>
      <c r="F213" s="585">
        <v>12906.123901332599</v>
      </c>
      <c r="G213" s="586">
        <v>4302.0413004441898</v>
      </c>
      <c r="H213" s="588">
        <v>1266.7709400000001</v>
      </c>
      <c r="I213" s="585">
        <v>4951.5588399999997</v>
      </c>
      <c r="J213" s="586">
        <v>649.51753955580602</v>
      </c>
      <c r="K213" s="589">
        <v>0.38365963924199997</v>
      </c>
    </row>
    <row r="214" spans="1:11" ht="14.4" customHeight="1" thickBot="1" x14ac:dyDescent="0.35">
      <c r="A214" s="608" t="s">
        <v>528</v>
      </c>
      <c r="B214" s="590">
        <v>13566.577779122899</v>
      </c>
      <c r="C214" s="590">
        <v>14474.52037</v>
      </c>
      <c r="D214" s="591">
        <v>907.94259087705495</v>
      </c>
      <c r="E214" s="597">
        <v>1.066924953784</v>
      </c>
      <c r="F214" s="590">
        <v>12906.123901332599</v>
      </c>
      <c r="G214" s="591">
        <v>4302.0413004441898</v>
      </c>
      <c r="H214" s="593">
        <v>1266.7709400000001</v>
      </c>
      <c r="I214" s="590">
        <v>4951.5588399999997</v>
      </c>
      <c r="J214" s="591">
        <v>649.51753955580602</v>
      </c>
      <c r="K214" s="598">
        <v>0.38365963924199997</v>
      </c>
    </row>
    <row r="215" spans="1:11" ht="14.4" customHeight="1" thickBot="1" x14ac:dyDescent="0.35">
      <c r="A215" s="610" t="s">
        <v>54</v>
      </c>
      <c r="B215" s="590">
        <v>13566.577779122899</v>
      </c>
      <c r="C215" s="590">
        <v>14474.52037</v>
      </c>
      <c r="D215" s="591">
        <v>907.94259087705495</v>
      </c>
      <c r="E215" s="597">
        <v>1.066924953784</v>
      </c>
      <c r="F215" s="590">
        <v>12906.123901332599</v>
      </c>
      <c r="G215" s="591">
        <v>4302.0413004441898</v>
      </c>
      <c r="H215" s="593">
        <v>1266.7709400000001</v>
      </c>
      <c r="I215" s="590">
        <v>4951.5588399999997</v>
      </c>
      <c r="J215" s="591">
        <v>649.51753955580602</v>
      </c>
      <c r="K215" s="598">
        <v>0.38365963924199997</v>
      </c>
    </row>
    <row r="216" spans="1:11" ht="14.4" customHeight="1" thickBot="1" x14ac:dyDescent="0.35">
      <c r="A216" s="606" t="s">
        <v>529</v>
      </c>
      <c r="B216" s="590">
        <v>132.99999999999801</v>
      </c>
      <c r="C216" s="590">
        <v>173.02592999999999</v>
      </c>
      <c r="D216" s="591">
        <v>40.025930000000997</v>
      </c>
      <c r="E216" s="597">
        <v>1.3009468421049999</v>
      </c>
      <c r="F216" s="590">
        <v>100</v>
      </c>
      <c r="G216" s="591">
        <v>33.333333333333002</v>
      </c>
      <c r="H216" s="593">
        <v>14.136100000000001</v>
      </c>
      <c r="I216" s="590">
        <v>56.544400000000003</v>
      </c>
      <c r="J216" s="591">
        <v>23.211066666665999</v>
      </c>
      <c r="K216" s="598">
        <v>0.56544399999999995</v>
      </c>
    </row>
    <row r="217" spans="1:11" ht="14.4" customHeight="1" thickBot="1" x14ac:dyDescent="0.35">
      <c r="A217" s="607" t="s">
        <v>530</v>
      </c>
      <c r="B217" s="585">
        <v>132.99999999999801</v>
      </c>
      <c r="C217" s="585">
        <v>173.02592999999999</v>
      </c>
      <c r="D217" s="586">
        <v>40.025930000000997</v>
      </c>
      <c r="E217" s="587">
        <v>1.3009468421049999</v>
      </c>
      <c r="F217" s="585">
        <v>100</v>
      </c>
      <c r="G217" s="586">
        <v>33.333333333333002</v>
      </c>
      <c r="H217" s="588">
        <v>14.136100000000001</v>
      </c>
      <c r="I217" s="585">
        <v>56.544400000000003</v>
      </c>
      <c r="J217" s="586">
        <v>23.211066666665999</v>
      </c>
      <c r="K217" s="589">
        <v>0.56544399999999995</v>
      </c>
    </row>
    <row r="218" spans="1:11" ht="14.4" customHeight="1" thickBot="1" x14ac:dyDescent="0.35">
      <c r="A218" s="606" t="s">
        <v>531</v>
      </c>
      <c r="B218" s="590">
        <v>999.33642716166503</v>
      </c>
      <c r="C218" s="590">
        <v>864.59500000000003</v>
      </c>
      <c r="D218" s="591">
        <v>-134.741427161666</v>
      </c>
      <c r="E218" s="597">
        <v>0.86516910271699998</v>
      </c>
      <c r="F218" s="590">
        <v>874.12390133257702</v>
      </c>
      <c r="G218" s="591">
        <v>291.37463377752601</v>
      </c>
      <c r="H218" s="593">
        <v>101.88</v>
      </c>
      <c r="I218" s="590">
        <v>368.17500000000001</v>
      </c>
      <c r="J218" s="591">
        <v>76.800366222473997</v>
      </c>
      <c r="K218" s="598">
        <v>0.42119315058000001</v>
      </c>
    </row>
    <row r="219" spans="1:11" ht="14.4" customHeight="1" thickBot="1" x14ac:dyDescent="0.35">
      <c r="A219" s="607" t="s">
        <v>532</v>
      </c>
      <c r="B219" s="585">
        <v>999.33642716166503</v>
      </c>
      <c r="C219" s="585">
        <v>864.59500000000003</v>
      </c>
      <c r="D219" s="586">
        <v>-134.741427161666</v>
      </c>
      <c r="E219" s="587">
        <v>0.86516910271699998</v>
      </c>
      <c r="F219" s="585">
        <v>874.12390133257702</v>
      </c>
      <c r="G219" s="586">
        <v>291.37463377752601</v>
      </c>
      <c r="H219" s="588">
        <v>101.88</v>
      </c>
      <c r="I219" s="585">
        <v>368.17500000000001</v>
      </c>
      <c r="J219" s="586">
        <v>76.800366222473997</v>
      </c>
      <c r="K219" s="589">
        <v>0.42119315058000001</v>
      </c>
    </row>
    <row r="220" spans="1:11" ht="14.4" customHeight="1" thickBot="1" x14ac:dyDescent="0.35">
      <c r="A220" s="606" t="s">
        <v>533</v>
      </c>
      <c r="B220" s="590">
        <v>1202.2413519614299</v>
      </c>
      <c r="C220" s="590">
        <v>1317.5906</v>
      </c>
      <c r="D220" s="591">
        <v>115.349248038574</v>
      </c>
      <c r="E220" s="597">
        <v>1.095945167624</v>
      </c>
      <c r="F220" s="590">
        <v>1442</v>
      </c>
      <c r="G220" s="591">
        <v>480.66666666666703</v>
      </c>
      <c r="H220" s="593">
        <v>111.568</v>
      </c>
      <c r="I220" s="590">
        <v>409.27030000000002</v>
      </c>
      <c r="J220" s="591">
        <v>-71.396366666665998</v>
      </c>
      <c r="K220" s="598">
        <v>0.28382128987499999</v>
      </c>
    </row>
    <row r="221" spans="1:11" ht="14.4" customHeight="1" thickBot="1" x14ac:dyDescent="0.35">
      <c r="A221" s="607" t="s">
        <v>534</v>
      </c>
      <c r="B221" s="585">
        <v>1202.2413519614299</v>
      </c>
      <c r="C221" s="585">
        <v>1317.5906</v>
      </c>
      <c r="D221" s="586">
        <v>115.349248038574</v>
      </c>
      <c r="E221" s="587">
        <v>1.095945167624</v>
      </c>
      <c r="F221" s="585">
        <v>1442</v>
      </c>
      <c r="G221" s="586">
        <v>480.66666666666703</v>
      </c>
      <c r="H221" s="588">
        <v>111.568</v>
      </c>
      <c r="I221" s="585">
        <v>409.27030000000002</v>
      </c>
      <c r="J221" s="586">
        <v>-71.396366666665998</v>
      </c>
      <c r="K221" s="589">
        <v>0.28382128987499999</v>
      </c>
    </row>
    <row r="222" spans="1:11" ht="14.4" customHeight="1" thickBot="1" x14ac:dyDescent="0.35">
      <c r="A222" s="606" t="s">
        <v>535</v>
      </c>
      <c r="B222" s="590">
        <v>0</v>
      </c>
      <c r="C222" s="590">
        <v>9.3130000000000006</v>
      </c>
      <c r="D222" s="591">
        <v>9.3130000000000006</v>
      </c>
      <c r="E222" s="592" t="s">
        <v>322</v>
      </c>
      <c r="F222" s="590">
        <v>4.9406564584124654E-324</v>
      </c>
      <c r="G222" s="591">
        <v>0</v>
      </c>
      <c r="H222" s="593">
        <v>0.19</v>
      </c>
      <c r="I222" s="590">
        <v>2.4990000000000001</v>
      </c>
      <c r="J222" s="591">
        <v>2.4990000000000001</v>
      </c>
      <c r="K222" s="594" t="s">
        <v>328</v>
      </c>
    </row>
    <row r="223" spans="1:11" ht="14.4" customHeight="1" thickBot="1" x14ac:dyDescent="0.35">
      <c r="A223" s="607" t="s">
        <v>536</v>
      </c>
      <c r="B223" s="585">
        <v>0</v>
      </c>
      <c r="C223" s="585">
        <v>9.3130000000000006</v>
      </c>
      <c r="D223" s="586">
        <v>9.3130000000000006</v>
      </c>
      <c r="E223" s="595" t="s">
        <v>322</v>
      </c>
      <c r="F223" s="585">
        <v>4.9406564584124654E-324</v>
      </c>
      <c r="G223" s="586">
        <v>0</v>
      </c>
      <c r="H223" s="588">
        <v>0.19</v>
      </c>
      <c r="I223" s="585">
        <v>2.4990000000000001</v>
      </c>
      <c r="J223" s="586">
        <v>2.4990000000000001</v>
      </c>
      <c r="K223" s="596" t="s">
        <v>328</v>
      </c>
    </row>
    <row r="224" spans="1:11" ht="14.4" customHeight="1" thickBot="1" x14ac:dyDescent="0.35">
      <c r="A224" s="606" t="s">
        <v>537</v>
      </c>
      <c r="B224" s="590">
        <v>2275.99999999997</v>
      </c>
      <c r="C224" s="590">
        <v>2018.12057</v>
      </c>
      <c r="D224" s="591">
        <v>-257.87942999997</v>
      </c>
      <c r="E224" s="597">
        <v>0.88669620825999995</v>
      </c>
      <c r="F224" s="590">
        <v>2724</v>
      </c>
      <c r="G224" s="591">
        <v>908</v>
      </c>
      <c r="H224" s="593">
        <v>200.73598999999999</v>
      </c>
      <c r="I224" s="590">
        <v>649.71401000000003</v>
      </c>
      <c r="J224" s="591">
        <v>-258.28599000000003</v>
      </c>
      <c r="K224" s="598">
        <v>0.23851468795799999</v>
      </c>
    </row>
    <row r="225" spans="1:11" ht="14.4" customHeight="1" thickBot="1" x14ac:dyDescent="0.35">
      <c r="A225" s="607" t="s">
        <v>538</v>
      </c>
      <c r="B225" s="585">
        <v>2274.99999999997</v>
      </c>
      <c r="C225" s="585">
        <v>2017.73669</v>
      </c>
      <c r="D225" s="586">
        <v>-257.26330999996998</v>
      </c>
      <c r="E225" s="587">
        <v>0.88691722637299997</v>
      </c>
      <c r="F225" s="585">
        <v>2703</v>
      </c>
      <c r="G225" s="586">
        <v>901</v>
      </c>
      <c r="H225" s="588">
        <v>198.98544000000001</v>
      </c>
      <c r="I225" s="585">
        <v>642.71168999999998</v>
      </c>
      <c r="J225" s="586">
        <v>-258.28831000000002</v>
      </c>
      <c r="K225" s="589">
        <v>0.237777169811</v>
      </c>
    </row>
    <row r="226" spans="1:11" ht="14.4" customHeight="1" thickBot="1" x14ac:dyDescent="0.35">
      <c r="A226" s="607" t="s">
        <v>539</v>
      </c>
      <c r="B226" s="585">
        <v>0.99999999999900002</v>
      </c>
      <c r="C226" s="585">
        <v>0.38388</v>
      </c>
      <c r="D226" s="586">
        <v>-0.61611999999900002</v>
      </c>
      <c r="E226" s="587">
        <v>0.38388</v>
      </c>
      <c r="F226" s="585">
        <v>21</v>
      </c>
      <c r="G226" s="586">
        <v>7</v>
      </c>
      <c r="H226" s="588">
        <v>1.7505500000000001</v>
      </c>
      <c r="I226" s="585">
        <v>7.0023200000000001</v>
      </c>
      <c r="J226" s="586">
        <v>2.319999999E-3</v>
      </c>
      <c r="K226" s="589">
        <v>0.33344380952300001</v>
      </c>
    </row>
    <row r="227" spans="1:11" ht="14.4" customHeight="1" thickBot="1" x14ac:dyDescent="0.35">
      <c r="A227" s="606" t="s">
        <v>540</v>
      </c>
      <c r="B227" s="590">
        <v>0</v>
      </c>
      <c r="C227" s="590">
        <v>2484.0407</v>
      </c>
      <c r="D227" s="591">
        <v>2484.0407</v>
      </c>
      <c r="E227" s="592" t="s">
        <v>322</v>
      </c>
      <c r="F227" s="590">
        <v>4.9406564584124654E-324</v>
      </c>
      <c r="G227" s="591">
        <v>0</v>
      </c>
      <c r="H227" s="593">
        <v>248.03591</v>
      </c>
      <c r="I227" s="590">
        <v>890.05485999999996</v>
      </c>
      <c r="J227" s="591">
        <v>890.05485999999996</v>
      </c>
      <c r="K227" s="594" t="s">
        <v>328</v>
      </c>
    </row>
    <row r="228" spans="1:11" ht="14.4" customHeight="1" thickBot="1" x14ac:dyDescent="0.35">
      <c r="A228" s="607" t="s">
        <v>541</v>
      </c>
      <c r="B228" s="585">
        <v>0</v>
      </c>
      <c r="C228" s="585">
        <v>149.92367999999999</v>
      </c>
      <c r="D228" s="586">
        <v>149.92367999999999</v>
      </c>
      <c r="E228" s="595" t="s">
        <v>322</v>
      </c>
      <c r="F228" s="585">
        <v>4.9406564584124654E-324</v>
      </c>
      <c r="G228" s="586">
        <v>0</v>
      </c>
      <c r="H228" s="588">
        <v>33.438859999999998</v>
      </c>
      <c r="I228" s="585">
        <v>65.77534</v>
      </c>
      <c r="J228" s="586">
        <v>65.77534</v>
      </c>
      <c r="K228" s="596" t="s">
        <v>328</v>
      </c>
    </row>
    <row r="229" spans="1:11" ht="14.4" customHeight="1" thickBot="1" x14ac:dyDescent="0.35">
      <c r="A229" s="607" t="s">
        <v>542</v>
      </c>
      <c r="B229" s="585">
        <v>0</v>
      </c>
      <c r="C229" s="585">
        <v>2298.4216799999999</v>
      </c>
      <c r="D229" s="586">
        <v>2298.4216799999999</v>
      </c>
      <c r="E229" s="595" t="s">
        <v>322</v>
      </c>
      <c r="F229" s="585">
        <v>4.9406564584124654E-324</v>
      </c>
      <c r="G229" s="586">
        <v>0</v>
      </c>
      <c r="H229" s="588">
        <v>214.59705</v>
      </c>
      <c r="I229" s="585">
        <v>824.27952000000005</v>
      </c>
      <c r="J229" s="586">
        <v>824.27952000000005</v>
      </c>
      <c r="K229" s="596" t="s">
        <v>328</v>
      </c>
    </row>
    <row r="230" spans="1:11" ht="14.4" customHeight="1" thickBot="1" x14ac:dyDescent="0.35">
      <c r="A230" s="607" t="s">
        <v>543</v>
      </c>
      <c r="B230" s="585">
        <v>0</v>
      </c>
      <c r="C230" s="585">
        <v>35.695340000000002</v>
      </c>
      <c r="D230" s="586">
        <v>35.695340000000002</v>
      </c>
      <c r="E230" s="595" t="s">
        <v>322</v>
      </c>
      <c r="F230" s="585">
        <v>4.9406564584124654E-324</v>
      </c>
      <c r="G230" s="586">
        <v>0</v>
      </c>
      <c r="H230" s="588">
        <v>4.9406564584124654E-324</v>
      </c>
      <c r="I230" s="585">
        <v>1.9762625833649862E-323</v>
      </c>
      <c r="J230" s="586">
        <v>1.9762625833649862E-323</v>
      </c>
      <c r="K230" s="589">
        <v>4</v>
      </c>
    </row>
    <row r="231" spans="1:11" ht="14.4" customHeight="1" thickBot="1" x14ac:dyDescent="0.35">
      <c r="A231" s="606" t="s">
        <v>544</v>
      </c>
      <c r="B231" s="590">
        <v>8955.9999999998799</v>
      </c>
      <c r="C231" s="590">
        <v>7607.83457</v>
      </c>
      <c r="D231" s="591">
        <v>-1348.16542999988</v>
      </c>
      <c r="E231" s="597">
        <v>0.84946790643100001</v>
      </c>
      <c r="F231" s="590">
        <v>7766</v>
      </c>
      <c r="G231" s="591">
        <v>2588.6666666666702</v>
      </c>
      <c r="H231" s="593">
        <v>590.22493999999995</v>
      </c>
      <c r="I231" s="590">
        <v>2575.3012699999999</v>
      </c>
      <c r="J231" s="591">
        <v>-13.365396666666999</v>
      </c>
      <c r="K231" s="598">
        <v>0.33161231908299998</v>
      </c>
    </row>
    <row r="232" spans="1:11" ht="14.4" customHeight="1" thickBot="1" x14ac:dyDescent="0.35">
      <c r="A232" s="607" t="s">
        <v>545</v>
      </c>
      <c r="B232" s="585">
        <v>8955.9999999998799</v>
      </c>
      <c r="C232" s="585">
        <v>7607.83457</v>
      </c>
      <c r="D232" s="586">
        <v>-1348.16542999988</v>
      </c>
      <c r="E232" s="587">
        <v>0.84946790643100001</v>
      </c>
      <c r="F232" s="585">
        <v>7766</v>
      </c>
      <c r="G232" s="586">
        <v>2588.6666666666702</v>
      </c>
      <c r="H232" s="588">
        <v>590.22493999999995</v>
      </c>
      <c r="I232" s="585">
        <v>2575.3012699999999</v>
      </c>
      <c r="J232" s="586">
        <v>-13.365396666666999</v>
      </c>
      <c r="K232" s="589">
        <v>0.33161231908299998</v>
      </c>
    </row>
    <row r="233" spans="1:11" ht="14.4" customHeight="1" thickBot="1" x14ac:dyDescent="0.35">
      <c r="A233" s="611" t="s">
        <v>546</v>
      </c>
      <c r="B233" s="590">
        <v>0</v>
      </c>
      <c r="C233" s="590">
        <v>3958.16507</v>
      </c>
      <c r="D233" s="591">
        <v>3958.16507</v>
      </c>
      <c r="E233" s="592" t="s">
        <v>322</v>
      </c>
      <c r="F233" s="590">
        <v>4.9406564584124654E-324</v>
      </c>
      <c r="G233" s="591">
        <v>0</v>
      </c>
      <c r="H233" s="593">
        <v>414.78852000000001</v>
      </c>
      <c r="I233" s="590">
        <v>1543.35248</v>
      </c>
      <c r="J233" s="591">
        <v>1543.35248</v>
      </c>
      <c r="K233" s="594" t="s">
        <v>328</v>
      </c>
    </row>
    <row r="234" spans="1:11" ht="14.4" customHeight="1" thickBot="1" x14ac:dyDescent="0.35">
      <c r="A234" s="608" t="s">
        <v>547</v>
      </c>
      <c r="B234" s="590">
        <v>0</v>
      </c>
      <c r="C234" s="590">
        <v>3958.16507</v>
      </c>
      <c r="D234" s="591">
        <v>3958.16507</v>
      </c>
      <c r="E234" s="592" t="s">
        <v>322</v>
      </c>
      <c r="F234" s="590">
        <v>4.9406564584124654E-324</v>
      </c>
      <c r="G234" s="591">
        <v>0</v>
      </c>
      <c r="H234" s="593">
        <v>414.78852000000001</v>
      </c>
      <c r="I234" s="590">
        <v>1543.35248</v>
      </c>
      <c r="J234" s="591">
        <v>1543.35248</v>
      </c>
      <c r="K234" s="594" t="s">
        <v>328</v>
      </c>
    </row>
    <row r="235" spans="1:11" ht="14.4" customHeight="1" thickBot="1" x14ac:dyDescent="0.35">
      <c r="A235" s="610" t="s">
        <v>548</v>
      </c>
      <c r="B235" s="590">
        <v>0</v>
      </c>
      <c r="C235" s="590">
        <v>3958.16507</v>
      </c>
      <c r="D235" s="591">
        <v>3958.16507</v>
      </c>
      <c r="E235" s="592" t="s">
        <v>322</v>
      </c>
      <c r="F235" s="590">
        <v>4.9406564584124654E-324</v>
      </c>
      <c r="G235" s="591">
        <v>0</v>
      </c>
      <c r="H235" s="593">
        <v>414.78852000000001</v>
      </c>
      <c r="I235" s="590">
        <v>1543.35248</v>
      </c>
      <c r="J235" s="591">
        <v>1543.35248</v>
      </c>
      <c r="K235" s="594" t="s">
        <v>328</v>
      </c>
    </row>
    <row r="236" spans="1:11" ht="14.4" customHeight="1" thickBot="1" x14ac:dyDescent="0.35">
      <c r="A236" s="606" t="s">
        <v>549</v>
      </c>
      <c r="B236" s="590">
        <v>0</v>
      </c>
      <c r="C236" s="590">
        <v>3958.16507</v>
      </c>
      <c r="D236" s="591">
        <v>3958.16507</v>
      </c>
      <c r="E236" s="592" t="s">
        <v>322</v>
      </c>
      <c r="F236" s="590">
        <v>4.9406564584124654E-324</v>
      </c>
      <c r="G236" s="591">
        <v>0</v>
      </c>
      <c r="H236" s="593">
        <v>414.78852000000001</v>
      </c>
      <c r="I236" s="590">
        <v>1543.35248</v>
      </c>
      <c r="J236" s="591">
        <v>1543.35248</v>
      </c>
      <c r="K236" s="594" t="s">
        <v>328</v>
      </c>
    </row>
    <row r="237" spans="1:11" ht="14.4" customHeight="1" thickBot="1" x14ac:dyDescent="0.35">
      <c r="A237" s="607" t="s">
        <v>550</v>
      </c>
      <c r="B237" s="585">
        <v>0</v>
      </c>
      <c r="C237" s="585">
        <v>41.3292</v>
      </c>
      <c r="D237" s="586">
        <v>41.3292</v>
      </c>
      <c r="E237" s="595" t="s">
        <v>322</v>
      </c>
      <c r="F237" s="585">
        <v>4.9406564584124654E-324</v>
      </c>
      <c r="G237" s="586">
        <v>0</v>
      </c>
      <c r="H237" s="588">
        <v>6.8380000000000001</v>
      </c>
      <c r="I237" s="585">
        <v>13.515000000000001</v>
      </c>
      <c r="J237" s="586">
        <v>13.515000000000001</v>
      </c>
      <c r="K237" s="596" t="s">
        <v>328</v>
      </c>
    </row>
    <row r="238" spans="1:11" ht="14.4" customHeight="1" thickBot="1" x14ac:dyDescent="0.35">
      <c r="A238" s="607" t="s">
        <v>551</v>
      </c>
      <c r="B238" s="585">
        <v>0</v>
      </c>
      <c r="C238" s="585">
        <v>3671.3016699999998</v>
      </c>
      <c r="D238" s="586">
        <v>3671.3016699999998</v>
      </c>
      <c r="E238" s="595" t="s">
        <v>322</v>
      </c>
      <c r="F238" s="585">
        <v>4.9406564584124654E-324</v>
      </c>
      <c r="G238" s="586">
        <v>0</v>
      </c>
      <c r="H238" s="588">
        <v>330.91131999999999</v>
      </c>
      <c r="I238" s="585">
        <v>1388.9626800000001</v>
      </c>
      <c r="J238" s="586">
        <v>1388.9626800000001</v>
      </c>
      <c r="K238" s="596" t="s">
        <v>328</v>
      </c>
    </row>
    <row r="239" spans="1:11" ht="14.4" customHeight="1" thickBot="1" x14ac:dyDescent="0.35">
      <c r="A239" s="607" t="s">
        <v>552</v>
      </c>
      <c r="B239" s="585">
        <v>0</v>
      </c>
      <c r="C239" s="585">
        <v>245.5342</v>
      </c>
      <c r="D239" s="586">
        <v>245.5342</v>
      </c>
      <c r="E239" s="595" t="s">
        <v>322</v>
      </c>
      <c r="F239" s="585">
        <v>4.9406564584124654E-324</v>
      </c>
      <c r="G239" s="586">
        <v>0</v>
      </c>
      <c r="H239" s="588">
        <v>77.039199999999994</v>
      </c>
      <c r="I239" s="585">
        <v>140.87479999999999</v>
      </c>
      <c r="J239" s="586">
        <v>140.87479999999999</v>
      </c>
      <c r="K239" s="596" t="s">
        <v>328</v>
      </c>
    </row>
    <row r="240" spans="1:11" ht="14.4" customHeight="1" thickBot="1" x14ac:dyDescent="0.35">
      <c r="A240" s="612"/>
      <c r="B240" s="585">
        <v>-8562.3178534290601</v>
      </c>
      <c r="C240" s="585">
        <v>30446.065389999701</v>
      </c>
      <c r="D240" s="586">
        <v>39008.383243428798</v>
      </c>
      <c r="E240" s="587">
        <v>-3.5558205045850002</v>
      </c>
      <c r="F240" s="585">
        <v>63354.485722573001</v>
      </c>
      <c r="G240" s="586">
        <v>21118.1619075243</v>
      </c>
      <c r="H240" s="588">
        <v>13811.593570000001</v>
      </c>
      <c r="I240" s="585">
        <v>23746.635199999801</v>
      </c>
      <c r="J240" s="586">
        <v>2628.4732924755199</v>
      </c>
      <c r="K240" s="589">
        <v>0.374821686722</v>
      </c>
    </row>
    <row r="241" spans="1:11" ht="14.4" customHeight="1" thickBot="1" x14ac:dyDescent="0.35">
      <c r="A241" s="613" t="s">
        <v>66</v>
      </c>
      <c r="B241" s="599">
        <v>-8562.3178534290091</v>
      </c>
      <c r="C241" s="599">
        <v>30446.065389999701</v>
      </c>
      <c r="D241" s="600">
        <v>39008.383243428703</v>
      </c>
      <c r="E241" s="601" t="s">
        <v>322</v>
      </c>
      <c r="F241" s="599">
        <v>63354.485722573001</v>
      </c>
      <c r="G241" s="600">
        <v>21118.1619075243</v>
      </c>
      <c r="H241" s="599">
        <v>13811.593570000001</v>
      </c>
      <c r="I241" s="599">
        <v>23746.635199999801</v>
      </c>
      <c r="J241" s="600">
        <v>2628.4732924755199</v>
      </c>
      <c r="K241" s="602">
        <v>0.374821686722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553</v>
      </c>
      <c r="B5" s="615" t="s">
        <v>554</v>
      </c>
      <c r="C5" s="616" t="s">
        <v>555</v>
      </c>
      <c r="D5" s="616" t="s">
        <v>555</v>
      </c>
      <c r="E5" s="616"/>
      <c r="F5" s="616" t="s">
        <v>555</v>
      </c>
      <c r="G5" s="616" t="s">
        <v>555</v>
      </c>
      <c r="H5" s="616" t="s">
        <v>555</v>
      </c>
      <c r="I5" s="617" t="s">
        <v>555</v>
      </c>
      <c r="J5" s="618" t="s">
        <v>74</v>
      </c>
    </row>
    <row r="6" spans="1:10" ht="14.4" customHeight="1" x14ac:dyDescent="0.3">
      <c r="A6" s="614" t="s">
        <v>553</v>
      </c>
      <c r="B6" s="615" t="s">
        <v>331</v>
      </c>
      <c r="C6" s="616">
        <v>9961.2052899999999</v>
      </c>
      <c r="D6" s="616">
        <v>10183.695559999996</v>
      </c>
      <c r="E6" s="616"/>
      <c r="F6" s="616">
        <v>16493.625140000018</v>
      </c>
      <c r="G6" s="616">
        <v>13031.666666666666</v>
      </c>
      <c r="H6" s="616">
        <v>3461.9584733333522</v>
      </c>
      <c r="I6" s="617">
        <v>1.2656573838086727</v>
      </c>
      <c r="J6" s="618" t="s">
        <v>1</v>
      </c>
    </row>
    <row r="7" spans="1:10" ht="14.4" customHeight="1" x14ac:dyDescent="0.3">
      <c r="A7" s="614" t="s">
        <v>553</v>
      </c>
      <c r="B7" s="615" t="s">
        <v>332</v>
      </c>
      <c r="C7" s="616">
        <v>116.88726</v>
      </c>
      <c r="D7" s="616">
        <v>108.14133999999899</v>
      </c>
      <c r="E7" s="616"/>
      <c r="F7" s="616">
        <v>178.28243000000003</v>
      </c>
      <c r="G7" s="616">
        <v>183.66666666666669</v>
      </c>
      <c r="H7" s="616">
        <v>-5.3842366666666521</v>
      </c>
      <c r="I7" s="617">
        <v>0.97068473684210532</v>
      </c>
      <c r="J7" s="618" t="s">
        <v>1</v>
      </c>
    </row>
    <row r="8" spans="1:10" ht="14.4" customHeight="1" x14ac:dyDescent="0.3">
      <c r="A8" s="614" t="s">
        <v>553</v>
      </c>
      <c r="B8" s="615" t="s">
        <v>333</v>
      </c>
      <c r="C8" s="616">
        <v>6.6</v>
      </c>
      <c r="D8" s="616">
        <v>114.93887000000001</v>
      </c>
      <c r="E8" s="616"/>
      <c r="F8" s="616">
        <v>0</v>
      </c>
      <c r="G8" s="616">
        <v>37</v>
      </c>
      <c r="H8" s="616">
        <v>-37</v>
      </c>
      <c r="I8" s="617">
        <v>0</v>
      </c>
      <c r="J8" s="618" t="s">
        <v>1</v>
      </c>
    </row>
    <row r="9" spans="1:10" ht="14.4" customHeight="1" x14ac:dyDescent="0.3">
      <c r="A9" s="614" t="s">
        <v>553</v>
      </c>
      <c r="B9" s="615" t="s">
        <v>334</v>
      </c>
      <c r="C9" s="616">
        <v>3380.7845900000002</v>
      </c>
      <c r="D9" s="616">
        <v>3507.4746399999995</v>
      </c>
      <c r="E9" s="616"/>
      <c r="F9" s="616">
        <v>6941.0219200000101</v>
      </c>
      <c r="G9" s="616">
        <v>4793.333333333333</v>
      </c>
      <c r="H9" s="616">
        <v>2147.6885866666771</v>
      </c>
      <c r="I9" s="617">
        <v>1.4480574242002804</v>
      </c>
      <c r="J9" s="618" t="s">
        <v>1</v>
      </c>
    </row>
    <row r="10" spans="1:10" ht="14.4" customHeight="1" x14ac:dyDescent="0.3">
      <c r="A10" s="614" t="s">
        <v>553</v>
      </c>
      <c r="B10" s="615" t="s">
        <v>335</v>
      </c>
      <c r="C10" s="616">
        <v>3631.9875000000006</v>
      </c>
      <c r="D10" s="616">
        <v>3042.4592399999992</v>
      </c>
      <c r="E10" s="616"/>
      <c r="F10" s="616">
        <v>3163.162160000003</v>
      </c>
      <c r="G10" s="616">
        <v>3315</v>
      </c>
      <c r="H10" s="616">
        <v>-151.83783999999696</v>
      </c>
      <c r="I10" s="617">
        <v>0.95419673001508387</v>
      </c>
      <c r="J10" s="618" t="s">
        <v>1</v>
      </c>
    </row>
    <row r="11" spans="1:10" ht="14.4" customHeight="1" x14ac:dyDescent="0.3">
      <c r="A11" s="614" t="s">
        <v>553</v>
      </c>
      <c r="B11" s="615" t="s">
        <v>336</v>
      </c>
      <c r="C11" s="616">
        <v>1948.0239399999998</v>
      </c>
      <c r="D11" s="616">
        <v>2055.99505</v>
      </c>
      <c r="E11" s="616"/>
      <c r="F11" s="616">
        <v>1949.571480000001</v>
      </c>
      <c r="G11" s="616">
        <v>1561.3333333333335</v>
      </c>
      <c r="H11" s="616">
        <v>388.23814666666749</v>
      </c>
      <c r="I11" s="617">
        <v>1.2486580785653292</v>
      </c>
      <c r="J11" s="618" t="s">
        <v>1</v>
      </c>
    </row>
    <row r="12" spans="1:10" ht="14.4" customHeight="1" x14ac:dyDescent="0.3">
      <c r="A12" s="614" t="s">
        <v>553</v>
      </c>
      <c r="B12" s="615" t="s">
        <v>337</v>
      </c>
      <c r="C12" s="616">
        <v>4197.9633600000006</v>
      </c>
      <c r="D12" s="616">
        <v>3678.7780499999981</v>
      </c>
      <c r="E12" s="616"/>
      <c r="F12" s="616">
        <v>5112.2004700000043</v>
      </c>
      <c r="G12" s="616">
        <v>4361</v>
      </c>
      <c r="H12" s="616">
        <v>751.20047000000432</v>
      </c>
      <c r="I12" s="617">
        <v>1.1722541779408402</v>
      </c>
      <c r="J12" s="618" t="s">
        <v>1</v>
      </c>
    </row>
    <row r="13" spans="1:10" ht="14.4" customHeight="1" x14ac:dyDescent="0.3">
      <c r="A13" s="614" t="s">
        <v>553</v>
      </c>
      <c r="B13" s="615" t="s">
        <v>338</v>
      </c>
      <c r="C13" s="616">
        <v>17632.834629999998</v>
      </c>
      <c r="D13" s="616">
        <v>51088.499049999999</v>
      </c>
      <c r="E13" s="616"/>
      <c r="F13" s="616">
        <v>45753.17139000009</v>
      </c>
      <c r="G13" s="616">
        <v>52167.666666666664</v>
      </c>
      <c r="H13" s="616">
        <v>-6414.4952766665738</v>
      </c>
      <c r="I13" s="617">
        <v>0.87704078624691073</v>
      </c>
      <c r="J13" s="618" t="s">
        <v>1</v>
      </c>
    </row>
    <row r="14" spans="1:10" ht="14.4" customHeight="1" x14ac:dyDescent="0.3">
      <c r="A14" s="614" t="s">
        <v>553</v>
      </c>
      <c r="B14" s="615" t="s">
        <v>339</v>
      </c>
      <c r="C14" s="616">
        <v>17.519379999999998</v>
      </c>
      <c r="D14" s="616">
        <v>22.297600000000003</v>
      </c>
      <c r="E14" s="616"/>
      <c r="F14" s="616">
        <v>21.158439999999999</v>
      </c>
      <c r="G14" s="616">
        <v>20</v>
      </c>
      <c r="H14" s="616">
        <v>1.1584399999999988</v>
      </c>
      <c r="I14" s="617">
        <v>1.057922</v>
      </c>
      <c r="J14" s="618" t="s">
        <v>1</v>
      </c>
    </row>
    <row r="15" spans="1:10" ht="14.4" customHeight="1" x14ac:dyDescent="0.3">
      <c r="A15" s="614" t="s">
        <v>553</v>
      </c>
      <c r="B15" s="615" t="s">
        <v>556</v>
      </c>
      <c r="C15" s="616">
        <v>40893.805949999994</v>
      </c>
      <c r="D15" s="616">
        <v>73802.279399999999</v>
      </c>
      <c r="E15" s="616"/>
      <c r="F15" s="616">
        <v>79612.19343000013</v>
      </c>
      <c r="G15" s="616">
        <v>79470.666666666657</v>
      </c>
      <c r="H15" s="616">
        <v>141.52676333347335</v>
      </c>
      <c r="I15" s="617">
        <v>1.0017808679512794</v>
      </c>
      <c r="J15" s="618" t="s">
        <v>557</v>
      </c>
    </row>
    <row r="17" spans="1:10" ht="14.4" customHeight="1" x14ac:dyDescent="0.3">
      <c r="A17" s="614" t="s">
        <v>553</v>
      </c>
      <c r="B17" s="615" t="s">
        <v>554</v>
      </c>
      <c r="C17" s="616" t="s">
        <v>555</v>
      </c>
      <c r="D17" s="616" t="s">
        <v>555</v>
      </c>
      <c r="E17" s="616"/>
      <c r="F17" s="616" t="s">
        <v>555</v>
      </c>
      <c r="G17" s="616" t="s">
        <v>555</v>
      </c>
      <c r="H17" s="616" t="s">
        <v>555</v>
      </c>
      <c r="I17" s="617" t="s">
        <v>555</v>
      </c>
      <c r="J17" s="618" t="s">
        <v>74</v>
      </c>
    </row>
    <row r="18" spans="1:10" ht="14.4" customHeight="1" x14ac:dyDescent="0.3">
      <c r="A18" s="614" t="s">
        <v>558</v>
      </c>
      <c r="B18" s="615" t="s">
        <v>559</v>
      </c>
      <c r="C18" s="616" t="s">
        <v>555</v>
      </c>
      <c r="D18" s="616" t="s">
        <v>555</v>
      </c>
      <c r="E18" s="616"/>
      <c r="F18" s="616" t="s">
        <v>555</v>
      </c>
      <c r="G18" s="616" t="s">
        <v>555</v>
      </c>
      <c r="H18" s="616" t="s">
        <v>555</v>
      </c>
      <c r="I18" s="617" t="s">
        <v>555</v>
      </c>
      <c r="J18" s="618" t="s">
        <v>0</v>
      </c>
    </row>
    <row r="19" spans="1:10" ht="14.4" customHeight="1" x14ac:dyDescent="0.3">
      <c r="A19" s="614" t="s">
        <v>558</v>
      </c>
      <c r="B19" s="615" t="s">
        <v>331</v>
      </c>
      <c r="C19" s="616">
        <v>1827.98323</v>
      </c>
      <c r="D19" s="616">
        <v>2391.7019899999987</v>
      </c>
      <c r="E19" s="616"/>
      <c r="F19" s="616">
        <v>2254.1420400000029</v>
      </c>
      <c r="G19" s="616">
        <v>2190.3333333333335</v>
      </c>
      <c r="H19" s="616">
        <v>63.808706666669423</v>
      </c>
      <c r="I19" s="617">
        <v>1.0291319616496741</v>
      </c>
      <c r="J19" s="618" t="s">
        <v>1</v>
      </c>
    </row>
    <row r="20" spans="1:10" ht="14.4" customHeight="1" x14ac:dyDescent="0.3">
      <c r="A20" s="614" t="s">
        <v>558</v>
      </c>
      <c r="B20" s="615" t="s">
        <v>332</v>
      </c>
      <c r="C20" s="616">
        <v>20.612030000000001</v>
      </c>
      <c r="D20" s="616">
        <v>24.437009999998999</v>
      </c>
      <c r="E20" s="616"/>
      <c r="F20" s="616">
        <v>32.472340000000003</v>
      </c>
      <c r="G20" s="616">
        <v>31.666666666666668</v>
      </c>
      <c r="H20" s="616">
        <v>0.8056733333333348</v>
      </c>
      <c r="I20" s="617">
        <v>1.0254423157894736</v>
      </c>
      <c r="J20" s="618" t="s">
        <v>1</v>
      </c>
    </row>
    <row r="21" spans="1:10" ht="14.4" customHeight="1" x14ac:dyDescent="0.3">
      <c r="A21" s="614" t="s">
        <v>558</v>
      </c>
      <c r="B21" s="615" t="s">
        <v>333</v>
      </c>
      <c r="C21" s="616">
        <v>0</v>
      </c>
      <c r="D21" s="616">
        <v>0</v>
      </c>
      <c r="E21" s="616"/>
      <c r="F21" s="616" t="s">
        <v>555</v>
      </c>
      <c r="G21" s="616" t="s">
        <v>555</v>
      </c>
      <c r="H21" s="616" t="s">
        <v>555</v>
      </c>
      <c r="I21" s="617" t="s">
        <v>555</v>
      </c>
      <c r="J21" s="618" t="s">
        <v>1</v>
      </c>
    </row>
    <row r="22" spans="1:10" ht="14.4" customHeight="1" x14ac:dyDescent="0.3">
      <c r="A22" s="614" t="s">
        <v>558</v>
      </c>
      <c r="B22" s="615" t="s">
        <v>334</v>
      </c>
      <c r="C22" s="616">
        <v>549.99141999999995</v>
      </c>
      <c r="D22" s="616">
        <v>742.09629000000007</v>
      </c>
      <c r="E22" s="616"/>
      <c r="F22" s="616">
        <v>1571.3443600000019</v>
      </c>
      <c r="G22" s="616">
        <v>919.33333333333337</v>
      </c>
      <c r="H22" s="616">
        <v>652.0110266666685</v>
      </c>
      <c r="I22" s="617">
        <v>1.7092215663524313</v>
      </c>
      <c r="J22" s="618" t="s">
        <v>1</v>
      </c>
    </row>
    <row r="23" spans="1:10" ht="14.4" customHeight="1" x14ac:dyDescent="0.3">
      <c r="A23" s="614" t="s">
        <v>558</v>
      </c>
      <c r="B23" s="615" t="s">
        <v>335</v>
      </c>
      <c r="C23" s="616">
        <v>752.98451</v>
      </c>
      <c r="D23" s="616">
        <v>25.227150000000002</v>
      </c>
      <c r="E23" s="616"/>
      <c r="F23" s="616">
        <v>606.86162000000002</v>
      </c>
      <c r="G23" s="616">
        <v>379.66666666666669</v>
      </c>
      <c r="H23" s="616">
        <v>227.19495333333333</v>
      </c>
      <c r="I23" s="617">
        <v>1.5984063740122914</v>
      </c>
      <c r="J23" s="618" t="s">
        <v>1</v>
      </c>
    </row>
    <row r="24" spans="1:10" ht="14.4" customHeight="1" x14ac:dyDescent="0.3">
      <c r="A24" s="614" t="s">
        <v>558</v>
      </c>
      <c r="B24" s="615" t="s">
        <v>336</v>
      </c>
      <c r="C24" s="616">
        <v>464.97857999999997</v>
      </c>
      <c r="D24" s="616">
        <v>546.75976000000003</v>
      </c>
      <c r="E24" s="616"/>
      <c r="F24" s="616">
        <v>590.33502999999996</v>
      </c>
      <c r="G24" s="616">
        <v>413.66666666666669</v>
      </c>
      <c r="H24" s="616">
        <v>176.66836333333328</v>
      </c>
      <c r="I24" s="617">
        <v>1.4270790410958902</v>
      </c>
      <c r="J24" s="618" t="s">
        <v>1</v>
      </c>
    </row>
    <row r="25" spans="1:10" ht="14.4" customHeight="1" x14ac:dyDescent="0.3">
      <c r="A25" s="614" t="s">
        <v>558</v>
      </c>
      <c r="B25" s="615" t="s">
        <v>337</v>
      </c>
      <c r="C25" s="616">
        <v>527.54052999999999</v>
      </c>
      <c r="D25" s="616">
        <v>429.63346999999897</v>
      </c>
      <c r="E25" s="616"/>
      <c r="F25" s="616">
        <v>1045.4962699999999</v>
      </c>
      <c r="G25" s="616">
        <v>782.33333333333337</v>
      </c>
      <c r="H25" s="616">
        <v>263.1629366666665</v>
      </c>
      <c r="I25" s="617">
        <v>1.3363821090754151</v>
      </c>
      <c r="J25" s="618" t="s">
        <v>1</v>
      </c>
    </row>
    <row r="26" spans="1:10" ht="14.4" customHeight="1" x14ac:dyDescent="0.3">
      <c r="A26" s="614" t="s">
        <v>558</v>
      </c>
      <c r="B26" s="615" t="s">
        <v>339</v>
      </c>
      <c r="C26" s="616">
        <v>8.7596899999999991</v>
      </c>
      <c r="D26" s="616">
        <v>10.963650000000001</v>
      </c>
      <c r="E26" s="616"/>
      <c r="F26" s="616">
        <v>10.579219999999999</v>
      </c>
      <c r="G26" s="616">
        <v>10</v>
      </c>
      <c r="H26" s="616">
        <v>0.5792199999999994</v>
      </c>
      <c r="I26" s="617">
        <v>1.057922</v>
      </c>
      <c r="J26" s="618" t="s">
        <v>1</v>
      </c>
    </row>
    <row r="27" spans="1:10" ht="14.4" customHeight="1" x14ac:dyDescent="0.3">
      <c r="A27" s="614" t="s">
        <v>558</v>
      </c>
      <c r="B27" s="615" t="s">
        <v>560</v>
      </c>
      <c r="C27" s="616">
        <v>4152.8499899999997</v>
      </c>
      <c r="D27" s="616">
        <v>4170.8193199999969</v>
      </c>
      <c r="E27" s="616"/>
      <c r="F27" s="616">
        <v>6111.2308800000037</v>
      </c>
      <c r="G27" s="616">
        <v>4727</v>
      </c>
      <c r="H27" s="616">
        <v>1384.2308800000037</v>
      </c>
      <c r="I27" s="617">
        <v>1.2928349650941409</v>
      </c>
      <c r="J27" s="618" t="s">
        <v>561</v>
      </c>
    </row>
    <row r="28" spans="1:10" ht="14.4" customHeight="1" x14ac:dyDescent="0.3">
      <c r="A28" s="614" t="s">
        <v>555</v>
      </c>
      <c r="B28" s="615" t="s">
        <v>555</v>
      </c>
      <c r="C28" s="616" t="s">
        <v>555</v>
      </c>
      <c r="D28" s="616" t="s">
        <v>555</v>
      </c>
      <c r="E28" s="616"/>
      <c r="F28" s="616" t="s">
        <v>555</v>
      </c>
      <c r="G28" s="616" t="s">
        <v>555</v>
      </c>
      <c r="H28" s="616" t="s">
        <v>555</v>
      </c>
      <c r="I28" s="617" t="s">
        <v>555</v>
      </c>
      <c r="J28" s="618" t="s">
        <v>562</v>
      </c>
    </row>
    <row r="29" spans="1:10" ht="14.4" customHeight="1" x14ac:dyDescent="0.3">
      <c r="A29" s="614" t="s">
        <v>563</v>
      </c>
      <c r="B29" s="615" t="s">
        <v>564</v>
      </c>
      <c r="C29" s="616" t="s">
        <v>555</v>
      </c>
      <c r="D29" s="616" t="s">
        <v>555</v>
      </c>
      <c r="E29" s="616"/>
      <c r="F29" s="616" t="s">
        <v>555</v>
      </c>
      <c r="G29" s="616" t="s">
        <v>555</v>
      </c>
      <c r="H29" s="616" t="s">
        <v>555</v>
      </c>
      <c r="I29" s="617" t="s">
        <v>555</v>
      </c>
      <c r="J29" s="618" t="s">
        <v>0</v>
      </c>
    </row>
    <row r="30" spans="1:10" ht="14.4" customHeight="1" x14ac:dyDescent="0.3">
      <c r="A30" s="614" t="s">
        <v>563</v>
      </c>
      <c r="B30" s="615" t="s">
        <v>331</v>
      </c>
      <c r="C30" s="616">
        <v>4148.7088599999997</v>
      </c>
      <c r="D30" s="616">
        <v>3297.5719099999992</v>
      </c>
      <c r="E30" s="616"/>
      <c r="F30" s="616">
        <v>5860.9625400000041</v>
      </c>
      <c r="G30" s="616">
        <v>3773.6666666666665</v>
      </c>
      <c r="H30" s="616">
        <v>2087.2958733333376</v>
      </c>
      <c r="I30" s="617">
        <v>1.5531214221358549</v>
      </c>
      <c r="J30" s="618" t="s">
        <v>1</v>
      </c>
    </row>
    <row r="31" spans="1:10" ht="14.4" customHeight="1" x14ac:dyDescent="0.3">
      <c r="A31" s="614" t="s">
        <v>563</v>
      </c>
      <c r="B31" s="615" t="s">
        <v>334</v>
      </c>
      <c r="C31" s="616">
        <v>1081.3694800000001</v>
      </c>
      <c r="D31" s="616">
        <v>1061.9298000000001</v>
      </c>
      <c r="E31" s="616"/>
      <c r="F31" s="616">
        <v>1670.0182000000041</v>
      </c>
      <c r="G31" s="616">
        <v>1436.3333333333333</v>
      </c>
      <c r="H31" s="616">
        <v>233.68486666667081</v>
      </c>
      <c r="I31" s="617">
        <v>1.1626954281735931</v>
      </c>
      <c r="J31" s="618" t="s">
        <v>1</v>
      </c>
    </row>
    <row r="32" spans="1:10" ht="14.4" customHeight="1" x14ac:dyDescent="0.3">
      <c r="A32" s="614" t="s">
        <v>563</v>
      </c>
      <c r="B32" s="615" t="s">
        <v>335</v>
      </c>
      <c r="C32" s="616">
        <v>2815.0489900000002</v>
      </c>
      <c r="D32" s="616">
        <v>2853.0122299999989</v>
      </c>
      <c r="E32" s="616"/>
      <c r="F32" s="616">
        <v>2556.3005400000029</v>
      </c>
      <c r="G32" s="616">
        <v>2877</v>
      </c>
      <c r="H32" s="616">
        <v>-320.69945999999709</v>
      </c>
      <c r="I32" s="617">
        <v>0.88852990615224292</v>
      </c>
      <c r="J32" s="618" t="s">
        <v>1</v>
      </c>
    </row>
    <row r="33" spans="1:10" ht="14.4" customHeight="1" x14ac:dyDescent="0.3">
      <c r="A33" s="614" t="s">
        <v>563</v>
      </c>
      <c r="B33" s="615" t="s">
        <v>336</v>
      </c>
      <c r="C33" s="616">
        <v>0</v>
      </c>
      <c r="D33" s="616">
        <v>0.75380000000000003</v>
      </c>
      <c r="E33" s="616"/>
      <c r="F33" s="616">
        <v>0</v>
      </c>
      <c r="G33" s="616">
        <v>0.33333333333333331</v>
      </c>
      <c r="H33" s="616">
        <v>-0.33333333333333331</v>
      </c>
      <c r="I33" s="617">
        <v>0</v>
      </c>
      <c r="J33" s="618" t="s">
        <v>1</v>
      </c>
    </row>
    <row r="34" spans="1:10" ht="14.4" customHeight="1" x14ac:dyDescent="0.3">
      <c r="A34" s="614" t="s">
        <v>563</v>
      </c>
      <c r="B34" s="615" t="s">
        <v>337</v>
      </c>
      <c r="C34" s="616" t="s">
        <v>555</v>
      </c>
      <c r="D34" s="616">
        <v>35.137160000000002</v>
      </c>
      <c r="E34" s="616"/>
      <c r="F34" s="616">
        <v>0</v>
      </c>
      <c r="G34" s="616">
        <v>11.666666666666666</v>
      </c>
      <c r="H34" s="616">
        <v>-11.666666666666666</v>
      </c>
      <c r="I34" s="617">
        <v>0</v>
      </c>
      <c r="J34" s="618" t="s">
        <v>1</v>
      </c>
    </row>
    <row r="35" spans="1:10" ht="14.4" customHeight="1" x14ac:dyDescent="0.3">
      <c r="A35" s="614" t="s">
        <v>563</v>
      </c>
      <c r="B35" s="615" t="s">
        <v>339</v>
      </c>
      <c r="C35" s="616">
        <v>0</v>
      </c>
      <c r="D35" s="616">
        <v>0.37030000000000002</v>
      </c>
      <c r="E35" s="616"/>
      <c r="F35" s="616" t="s">
        <v>555</v>
      </c>
      <c r="G35" s="616" t="s">
        <v>555</v>
      </c>
      <c r="H35" s="616" t="s">
        <v>555</v>
      </c>
      <c r="I35" s="617" t="s">
        <v>555</v>
      </c>
      <c r="J35" s="618" t="s">
        <v>1</v>
      </c>
    </row>
    <row r="36" spans="1:10" ht="14.4" customHeight="1" x14ac:dyDescent="0.3">
      <c r="A36" s="614" t="s">
        <v>563</v>
      </c>
      <c r="B36" s="615" t="s">
        <v>565</v>
      </c>
      <c r="C36" s="616">
        <v>8045.1273300000003</v>
      </c>
      <c r="D36" s="616">
        <v>7248.7751999999991</v>
      </c>
      <c r="E36" s="616"/>
      <c r="F36" s="616">
        <v>10087.28128000001</v>
      </c>
      <c r="G36" s="616">
        <v>8099</v>
      </c>
      <c r="H36" s="616">
        <v>1988.2812800000102</v>
      </c>
      <c r="I36" s="617">
        <v>1.2454971329793814</v>
      </c>
      <c r="J36" s="618" t="s">
        <v>561</v>
      </c>
    </row>
    <row r="37" spans="1:10" ht="14.4" customHeight="1" x14ac:dyDescent="0.3">
      <c r="A37" s="614" t="s">
        <v>555</v>
      </c>
      <c r="B37" s="615" t="s">
        <v>555</v>
      </c>
      <c r="C37" s="616" t="s">
        <v>555</v>
      </c>
      <c r="D37" s="616" t="s">
        <v>555</v>
      </c>
      <c r="E37" s="616"/>
      <c r="F37" s="616" t="s">
        <v>555</v>
      </c>
      <c r="G37" s="616" t="s">
        <v>555</v>
      </c>
      <c r="H37" s="616" t="s">
        <v>555</v>
      </c>
      <c r="I37" s="617" t="s">
        <v>555</v>
      </c>
      <c r="J37" s="618" t="s">
        <v>562</v>
      </c>
    </row>
    <row r="38" spans="1:10" ht="14.4" customHeight="1" x14ac:dyDescent="0.3">
      <c r="A38" s="614" t="s">
        <v>566</v>
      </c>
      <c r="B38" s="615" t="s">
        <v>567</v>
      </c>
      <c r="C38" s="616" t="s">
        <v>555</v>
      </c>
      <c r="D38" s="616" t="s">
        <v>555</v>
      </c>
      <c r="E38" s="616"/>
      <c r="F38" s="616" t="s">
        <v>555</v>
      </c>
      <c r="G38" s="616" t="s">
        <v>555</v>
      </c>
      <c r="H38" s="616" t="s">
        <v>555</v>
      </c>
      <c r="I38" s="617" t="s">
        <v>555</v>
      </c>
      <c r="J38" s="618" t="s">
        <v>0</v>
      </c>
    </row>
    <row r="39" spans="1:10" ht="14.4" customHeight="1" x14ac:dyDescent="0.3">
      <c r="A39" s="614" t="s">
        <v>566</v>
      </c>
      <c r="B39" s="615" t="s">
        <v>331</v>
      </c>
      <c r="C39" s="616">
        <v>2003.1799599999999</v>
      </c>
      <c r="D39" s="616">
        <v>2162.4994599999991</v>
      </c>
      <c r="E39" s="616"/>
      <c r="F39" s="616">
        <v>3443.0046000000098</v>
      </c>
      <c r="G39" s="616">
        <v>2716.6666666666665</v>
      </c>
      <c r="H39" s="616">
        <v>726.33793333334324</v>
      </c>
      <c r="I39" s="617">
        <v>1.2673636564417214</v>
      </c>
      <c r="J39" s="618" t="s">
        <v>1</v>
      </c>
    </row>
    <row r="40" spans="1:10" ht="14.4" customHeight="1" x14ac:dyDescent="0.3">
      <c r="A40" s="614" t="s">
        <v>566</v>
      </c>
      <c r="B40" s="615" t="s">
        <v>332</v>
      </c>
      <c r="C40" s="616">
        <v>39.886839999999999</v>
      </c>
      <c r="D40" s="616">
        <v>32.713740000000001</v>
      </c>
      <c r="E40" s="616"/>
      <c r="F40" s="616">
        <v>45.144000000000005</v>
      </c>
      <c r="G40" s="616">
        <v>59</v>
      </c>
      <c r="H40" s="616">
        <v>-13.855999999999995</v>
      </c>
      <c r="I40" s="617">
        <v>0.76515254237288144</v>
      </c>
      <c r="J40" s="618" t="s">
        <v>1</v>
      </c>
    </row>
    <row r="41" spans="1:10" ht="14.4" customHeight="1" x14ac:dyDescent="0.3">
      <c r="A41" s="614" t="s">
        <v>566</v>
      </c>
      <c r="B41" s="615" t="s">
        <v>333</v>
      </c>
      <c r="C41" s="616">
        <v>6.6</v>
      </c>
      <c r="D41" s="616">
        <v>42.670200000000001</v>
      </c>
      <c r="E41" s="616"/>
      <c r="F41" s="616">
        <v>0</v>
      </c>
      <c r="G41" s="616">
        <v>13.666666666666666</v>
      </c>
      <c r="H41" s="616">
        <v>-13.666666666666666</v>
      </c>
      <c r="I41" s="617">
        <v>0</v>
      </c>
      <c r="J41" s="618" t="s">
        <v>1</v>
      </c>
    </row>
    <row r="42" spans="1:10" ht="14.4" customHeight="1" x14ac:dyDescent="0.3">
      <c r="A42" s="614" t="s">
        <v>566</v>
      </c>
      <c r="B42" s="615" t="s">
        <v>334</v>
      </c>
      <c r="C42" s="616">
        <v>650.82454999999993</v>
      </c>
      <c r="D42" s="616">
        <v>515.36610999999903</v>
      </c>
      <c r="E42" s="616"/>
      <c r="F42" s="616">
        <v>908.68966000000194</v>
      </c>
      <c r="G42" s="616">
        <v>679</v>
      </c>
      <c r="H42" s="616">
        <v>229.68966000000194</v>
      </c>
      <c r="I42" s="617">
        <v>1.3382763770250397</v>
      </c>
      <c r="J42" s="618" t="s">
        <v>1</v>
      </c>
    </row>
    <row r="43" spans="1:10" ht="14.4" customHeight="1" x14ac:dyDescent="0.3">
      <c r="A43" s="614" t="s">
        <v>566</v>
      </c>
      <c r="B43" s="615" t="s">
        <v>335</v>
      </c>
      <c r="C43" s="616">
        <v>63.954000000000001</v>
      </c>
      <c r="D43" s="616">
        <v>164.21986000000001</v>
      </c>
      <c r="E43" s="616"/>
      <c r="F43" s="616">
        <v>0</v>
      </c>
      <c r="G43" s="616">
        <v>58.333333333333336</v>
      </c>
      <c r="H43" s="616">
        <v>-58.333333333333336</v>
      </c>
      <c r="I43" s="617">
        <v>0</v>
      </c>
      <c r="J43" s="618" t="s">
        <v>1</v>
      </c>
    </row>
    <row r="44" spans="1:10" ht="14.4" customHeight="1" x14ac:dyDescent="0.3">
      <c r="A44" s="614" t="s">
        <v>566</v>
      </c>
      <c r="B44" s="615" t="s">
        <v>336</v>
      </c>
      <c r="C44" s="616">
        <v>1064.5456999999999</v>
      </c>
      <c r="D44" s="616">
        <v>950.08663000000001</v>
      </c>
      <c r="E44" s="616"/>
      <c r="F44" s="616">
        <v>876.26070000000107</v>
      </c>
      <c r="G44" s="616">
        <v>751.33333333333337</v>
      </c>
      <c r="H44" s="616">
        <v>124.92736666666769</v>
      </c>
      <c r="I44" s="617">
        <v>1.1662742236024859</v>
      </c>
      <c r="J44" s="618" t="s">
        <v>1</v>
      </c>
    </row>
    <row r="45" spans="1:10" ht="14.4" customHeight="1" x14ac:dyDescent="0.3">
      <c r="A45" s="614" t="s">
        <v>566</v>
      </c>
      <c r="B45" s="615" t="s">
        <v>337</v>
      </c>
      <c r="C45" s="616">
        <v>2331.5507600000001</v>
      </c>
      <c r="D45" s="616">
        <v>1790.3133699999992</v>
      </c>
      <c r="E45" s="616"/>
      <c r="F45" s="616">
        <v>2600.4360700000029</v>
      </c>
      <c r="G45" s="616">
        <v>2276.6666666666665</v>
      </c>
      <c r="H45" s="616">
        <v>323.76940333333641</v>
      </c>
      <c r="I45" s="617">
        <v>1.1422120366032225</v>
      </c>
      <c r="J45" s="618" t="s">
        <v>1</v>
      </c>
    </row>
    <row r="46" spans="1:10" ht="14.4" customHeight="1" x14ac:dyDescent="0.3">
      <c r="A46" s="614" t="s">
        <v>566</v>
      </c>
      <c r="B46" s="615" t="s">
        <v>339</v>
      </c>
      <c r="C46" s="616">
        <v>8.7596899999999991</v>
      </c>
      <c r="D46" s="616">
        <v>10.963650000000001</v>
      </c>
      <c r="E46" s="616"/>
      <c r="F46" s="616">
        <v>10.579219999999999</v>
      </c>
      <c r="G46" s="616">
        <v>10</v>
      </c>
      <c r="H46" s="616">
        <v>0.5792199999999994</v>
      </c>
      <c r="I46" s="617">
        <v>1.057922</v>
      </c>
      <c r="J46" s="618" t="s">
        <v>1</v>
      </c>
    </row>
    <row r="47" spans="1:10" ht="14.4" customHeight="1" x14ac:dyDescent="0.3">
      <c r="A47" s="614" t="s">
        <v>566</v>
      </c>
      <c r="B47" s="615" t="s">
        <v>568</v>
      </c>
      <c r="C47" s="616">
        <v>6169.3014999999996</v>
      </c>
      <c r="D47" s="616">
        <v>5668.8330199999973</v>
      </c>
      <c r="E47" s="616"/>
      <c r="F47" s="616">
        <v>7884.1142500000151</v>
      </c>
      <c r="G47" s="616">
        <v>6564.6666666666661</v>
      </c>
      <c r="H47" s="616">
        <v>1319.447583333349</v>
      </c>
      <c r="I47" s="617">
        <v>1.2009923199959402</v>
      </c>
      <c r="J47" s="618" t="s">
        <v>561</v>
      </c>
    </row>
    <row r="48" spans="1:10" ht="14.4" customHeight="1" x14ac:dyDescent="0.3">
      <c r="A48" s="614" t="s">
        <v>555</v>
      </c>
      <c r="B48" s="615" t="s">
        <v>555</v>
      </c>
      <c r="C48" s="616" t="s">
        <v>555</v>
      </c>
      <c r="D48" s="616" t="s">
        <v>555</v>
      </c>
      <c r="E48" s="616"/>
      <c r="F48" s="616" t="s">
        <v>555</v>
      </c>
      <c r="G48" s="616" t="s">
        <v>555</v>
      </c>
      <c r="H48" s="616" t="s">
        <v>555</v>
      </c>
      <c r="I48" s="617" t="s">
        <v>555</v>
      </c>
      <c r="J48" s="618" t="s">
        <v>562</v>
      </c>
    </row>
    <row r="49" spans="1:10" ht="14.4" customHeight="1" x14ac:dyDescent="0.3">
      <c r="A49" s="614" t="s">
        <v>569</v>
      </c>
      <c r="B49" s="615" t="s">
        <v>570</v>
      </c>
      <c r="C49" s="616" t="s">
        <v>555</v>
      </c>
      <c r="D49" s="616" t="s">
        <v>555</v>
      </c>
      <c r="E49" s="616"/>
      <c r="F49" s="616" t="s">
        <v>555</v>
      </c>
      <c r="G49" s="616" t="s">
        <v>555</v>
      </c>
      <c r="H49" s="616" t="s">
        <v>555</v>
      </c>
      <c r="I49" s="617" t="s">
        <v>555</v>
      </c>
      <c r="J49" s="618" t="s">
        <v>0</v>
      </c>
    </row>
    <row r="50" spans="1:10" ht="14.4" customHeight="1" x14ac:dyDescent="0.3">
      <c r="A50" s="614" t="s">
        <v>569</v>
      </c>
      <c r="B50" s="615" t="s">
        <v>331</v>
      </c>
      <c r="C50" s="616">
        <v>1924.6595399999999</v>
      </c>
      <c r="D50" s="616">
        <v>2237.7820599999986</v>
      </c>
      <c r="E50" s="616"/>
      <c r="F50" s="616">
        <v>4907.664800000005</v>
      </c>
      <c r="G50" s="616">
        <v>4304.333333333333</v>
      </c>
      <c r="H50" s="616">
        <v>603.33146666667199</v>
      </c>
      <c r="I50" s="617">
        <v>1.1401683884457536</v>
      </c>
      <c r="J50" s="618" t="s">
        <v>1</v>
      </c>
    </row>
    <row r="51" spans="1:10" ht="14.4" customHeight="1" x14ac:dyDescent="0.3">
      <c r="A51" s="614" t="s">
        <v>569</v>
      </c>
      <c r="B51" s="615" t="s">
        <v>332</v>
      </c>
      <c r="C51" s="616">
        <v>56.388389999999994</v>
      </c>
      <c r="D51" s="616">
        <v>50.990589999999997</v>
      </c>
      <c r="E51" s="616"/>
      <c r="F51" s="616">
        <v>100.66609000000001</v>
      </c>
      <c r="G51" s="616">
        <v>93</v>
      </c>
      <c r="H51" s="616">
        <v>7.6660900000000112</v>
      </c>
      <c r="I51" s="617">
        <v>1.0824310752688173</v>
      </c>
      <c r="J51" s="618" t="s">
        <v>1</v>
      </c>
    </row>
    <row r="52" spans="1:10" ht="14.4" customHeight="1" x14ac:dyDescent="0.3">
      <c r="A52" s="614" t="s">
        <v>569</v>
      </c>
      <c r="B52" s="615" t="s">
        <v>333</v>
      </c>
      <c r="C52" s="616">
        <v>0</v>
      </c>
      <c r="D52" s="616">
        <v>72.26867</v>
      </c>
      <c r="E52" s="616"/>
      <c r="F52" s="616">
        <v>0</v>
      </c>
      <c r="G52" s="616">
        <v>23.333333333333332</v>
      </c>
      <c r="H52" s="616">
        <v>-23.333333333333332</v>
      </c>
      <c r="I52" s="617">
        <v>0</v>
      </c>
      <c r="J52" s="618" t="s">
        <v>1</v>
      </c>
    </row>
    <row r="53" spans="1:10" ht="14.4" customHeight="1" x14ac:dyDescent="0.3">
      <c r="A53" s="614" t="s">
        <v>569</v>
      </c>
      <c r="B53" s="615" t="s">
        <v>334</v>
      </c>
      <c r="C53" s="616">
        <v>1098.59914</v>
      </c>
      <c r="D53" s="616">
        <v>1188.0824400000001</v>
      </c>
      <c r="E53" s="616"/>
      <c r="F53" s="616">
        <v>2790.9697000000019</v>
      </c>
      <c r="G53" s="616">
        <v>1758.6666666666667</v>
      </c>
      <c r="H53" s="616">
        <v>1032.3030333333352</v>
      </c>
      <c r="I53" s="617">
        <v>1.5869804965883254</v>
      </c>
      <c r="J53" s="618" t="s">
        <v>1</v>
      </c>
    </row>
    <row r="54" spans="1:10" ht="14.4" customHeight="1" x14ac:dyDescent="0.3">
      <c r="A54" s="614" t="s">
        <v>569</v>
      </c>
      <c r="B54" s="615" t="s">
        <v>336</v>
      </c>
      <c r="C54" s="616">
        <v>418.49966000000001</v>
      </c>
      <c r="D54" s="616">
        <v>558.39485999999999</v>
      </c>
      <c r="E54" s="616"/>
      <c r="F54" s="616">
        <v>482.97575000000006</v>
      </c>
      <c r="G54" s="616">
        <v>396</v>
      </c>
      <c r="H54" s="616">
        <v>86.975750000000062</v>
      </c>
      <c r="I54" s="617">
        <v>1.2196357323232325</v>
      </c>
      <c r="J54" s="618" t="s">
        <v>1</v>
      </c>
    </row>
    <row r="55" spans="1:10" ht="14.4" customHeight="1" x14ac:dyDescent="0.3">
      <c r="A55" s="614" t="s">
        <v>569</v>
      </c>
      <c r="B55" s="615" t="s">
        <v>337</v>
      </c>
      <c r="C55" s="616">
        <v>1338.8720700000001</v>
      </c>
      <c r="D55" s="616">
        <v>1423.6940500000001</v>
      </c>
      <c r="E55" s="616"/>
      <c r="F55" s="616">
        <v>1466.2681300000011</v>
      </c>
      <c r="G55" s="616">
        <v>1290.3333333333333</v>
      </c>
      <c r="H55" s="616">
        <v>175.93479666666781</v>
      </c>
      <c r="I55" s="617">
        <v>1.1363483311805744</v>
      </c>
      <c r="J55" s="618" t="s">
        <v>1</v>
      </c>
    </row>
    <row r="56" spans="1:10" ht="14.4" customHeight="1" x14ac:dyDescent="0.3">
      <c r="A56" s="614" t="s">
        <v>569</v>
      </c>
      <c r="B56" s="615" t="s">
        <v>339</v>
      </c>
      <c r="C56" s="616">
        <v>0</v>
      </c>
      <c r="D56" s="616">
        <v>0</v>
      </c>
      <c r="E56" s="616"/>
      <c r="F56" s="616" t="s">
        <v>555</v>
      </c>
      <c r="G56" s="616" t="s">
        <v>555</v>
      </c>
      <c r="H56" s="616" t="s">
        <v>555</v>
      </c>
      <c r="I56" s="617" t="s">
        <v>555</v>
      </c>
      <c r="J56" s="618" t="s">
        <v>1</v>
      </c>
    </row>
    <row r="57" spans="1:10" ht="14.4" customHeight="1" x14ac:dyDescent="0.3">
      <c r="A57" s="614" t="s">
        <v>569</v>
      </c>
      <c r="B57" s="615" t="s">
        <v>571</v>
      </c>
      <c r="C57" s="616">
        <v>4837.0187999999998</v>
      </c>
      <c r="D57" s="616">
        <v>5531.212669999999</v>
      </c>
      <c r="E57" s="616"/>
      <c r="F57" s="616">
        <v>9748.5444700000062</v>
      </c>
      <c r="G57" s="616">
        <v>7865.6666666666661</v>
      </c>
      <c r="H57" s="616">
        <v>1882.8778033333401</v>
      </c>
      <c r="I57" s="617">
        <v>1.2393793028774853</v>
      </c>
      <c r="J57" s="618" t="s">
        <v>561</v>
      </c>
    </row>
    <row r="58" spans="1:10" ht="14.4" customHeight="1" x14ac:dyDescent="0.3">
      <c r="A58" s="614" t="s">
        <v>555</v>
      </c>
      <c r="B58" s="615" t="s">
        <v>555</v>
      </c>
      <c r="C58" s="616" t="s">
        <v>555</v>
      </c>
      <c r="D58" s="616" t="s">
        <v>555</v>
      </c>
      <c r="E58" s="616"/>
      <c r="F58" s="616" t="s">
        <v>555</v>
      </c>
      <c r="G58" s="616" t="s">
        <v>555</v>
      </c>
      <c r="H58" s="616" t="s">
        <v>555</v>
      </c>
      <c r="I58" s="617" t="s">
        <v>555</v>
      </c>
      <c r="J58" s="618" t="s">
        <v>562</v>
      </c>
    </row>
    <row r="59" spans="1:10" ht="14.4" customHeight="1" x14ac:dyDescent="0.3">
      <c r="A59" s="614" t="s">
        <v>572</v>
      </c>
      <c r="B59" s="615" t="s">
        <v>573</v>
      </c>
      <c r="C59" s="616" t="s">
        <v>555</v>
      </c>
      <c r="D59" s="616" t="s">
        <v>555</v>
      </c>
      <c r="E59" s="616"/>
      <c r="F59" s="616" t="s">
        <v>555</v>
      </c>
      <c r="G59" s="616" t="s">
        <v>555</v>
      </c>
      <c r="H59" s="616" t="s">
        <v>555</v>
      </c>
      <c r="I59" s="617" t="s">
        <v>555</v>
      </c>
      <c r="J59" s="618" t="s">
        <v>0</v>
      </c>
    </row>
    <row r="60" spans="1:10" ht="14.4" customHeight="1" x14ac:dyDescent="0.3">
      <c r="A60" s="614" t="s">
        <v>572</v>
      </c>
      <c r="B60" s="615" t="s">
        <v>331</v>
      </c>
      <c r="C60" s="616">
        <v>56.673699999999997</v>
      </c>
      <c r="D60" s="616">
        <v>94.140140000000002</v>
      </c>
      <c r="E60" s="616"/>
      <c r="F60" s="616">
        <v>27.85116</v>
      </c>
      <c r="G60" s="616">
        <v>46.666666666666664</v>
      </c>
      <c r="H60" s="616">
        <v>-18.815506666666664</v>
      </c>
      <c r="I60" s="617">
        <v>0.59681057142857141</v>
      </c>
      <c r="J60" s="618" t="s">
        <v>1</v>
      </c>
    </row>
    <row r="61" spans="1:10" ht="14.4" customHeight="1" x14ac:dyDescent="0.3">
      <c r="A61" s="614" t="s">
        <v>572</v>
      </c>
      <c r="B61" s="615" t="s">
        <v>574</v>
      </c>
      <c r="C61" s="616">
        <v>56.673699999999997</v>
      </c>
      <c r="D61" s="616">
        <v>94.140140000000002</v>
      </c>
      <c r="E61" s="616"/>
      <c r="F61" s="616">
        <v>27.85116</v>
      </c>
      <c r="G61" s="616">
        <v>46.666666666666664</v>
      </c>
      <c r="H61" s="616">
        <v>-18.815506666666664</v>
      </c>
      <c r="I61" s="617">
        <v>0.59681057142857141</v>
      </c>
      <c r="J61" s="618" t="s">
        <v>561</v>
      </c>
    </row>
    <row r="62" spans="1:10" ht="14.4" customHeight="1" x14ac:dyDescent="0.3">
      <c r="A62" s="614" t="s">
        <v>555</v>
      </c>
      <c r="B62" s="615" t="s">
        <v>555</v>
      </c>
      <c r="C62" s="616" t="s">
        <v>555</v>
      </c>
      <c r="D62" s="616" t="s">
        <v>555</v>
      </c>
      <c r="E62" s="616"/>
      <c r="F62" s="616" t="s">
        <v>555</v>
      </c>
      <c r="G62" s="616" t="s">
        <v>555</v>
      </c>
      <c r="H62" s="616" t="s">
        <v>555</v>
      </c>
      <c r="I62" s="617" t="s">
        <v>555</v>
      </c>
      <c r="J62" s="618" t="s">
        <v>562</v>
      </c>
    </row>
    <row r="63" spans="1:10" ht="14.4" customHeight="1" x14ac:dyDescent="0.3">
      <c r="A63" s="614" t="s">
        <v>575</v>
      </c>
      <c r="B63" s="615" t="s">
        <v>576</v>
      </c>
      <c r="C63" s="616" t="s">
        <v>555</v>
      </c>
      <c r="D63" s="616" t="s">
        <v>555</v>
      </c>
      <c r="E63" s="616"/>
      <c r="F63" s="616" t="s">
        <v>555</v>
      </c>
      <c r="G63" s="616" t="s">
        <v>555</v>
      </c>
      <c r="H63" s="616" t="s">
        <v>555</v>
      </c>
      <c r="I63" s="617" t="s">
        <v>555</v>
      </c>
      <c r="J63" s="618" t="s">
        <v>0</v>
      </c>
    </row>
    <row r="64" spans="1:10" ht="14.4" customHeight="1" x14ac:dyDescent="0.3">
      <c r="A64" s="614" t="s">
        <v>575</v>
      </c>
      <c r="B64" s="615" t="s">
        <v>338</v>
      </c>
      <c r="C64" s="616">
        <v>17632.834629999998</v>
      </c>
      <c r="D64" s="616">
        <v>51088.499049999999</v>
      </c>
      <c r="E64" s="616"/>
      <c r="F64" s="616">
        <v>45753.17139000009</v>
      </c>
      <c r="G64" s="616">
        <v>52167.666666666664</v>
      </c>
      <c r="H64" s="616">
        <v>-6414.4952766665738</v>
      </c>
      <c r="I64" s="617">
        <v>0.87704078624691073</v>
      </c>
      <c r="J64" s="618" t="s">
        <v>1</v>
      </c>
    </row>
    <row r="65" spans="1:10" ht="14.4" customHeight="1" x14ac:dyDescent="0.3">
      <c r="A65" s="614" t="s">
        <v>575</v>
      </c>
      <c r="B65" s="615" t="s">
        <v>577</v>
      </c>
      <c r="C65" s="616">
        <v>17632.834629999998</v>
      </c>
      <c r="D65" s="616">
        <v>51088.499049999999</v>
      </c>
      <c r="E65" s="616"/>
      <c r="F65" s="616">
        <v>45753.17139000009</v>
      </c>
      <c r="G65" s="616">
        <v>52167.666666666664</v>
      </c>
      <c r="H65" s="616">
        <v>-6414.4952766665738</v>
      </c>
      <c r="I65" s="617">
        <v>0.87704078624691073</v>
      </c>
      <c r="J65" s="618" t="s">
        <v>561</v>
      </c>
    </row>
    <row r="66" spans="1:10" ht="14.4" customHeight="1" x14ac:dyDescent="0.3">
      <c r="A66" s="614" t="s">
        <v>555</v>
      </c>
      <c r="B66" s="615" t="s">
        <v>555</v>
      </c>
      <c r="C66" s="616" t="s">
        <v>555</v>
      </c>
      <c r="D66" s="616" t="s">
        <v>555</v>
      </c>
      <c r="E66" s="616"/>
      <c r="F66" s="616" t="s">
        <v>555</v>
      </c>
      <c r="G66" s="616" t="s">
        <v>555</v>
      </c>
      <c r="H66" s="616" t="s">
        <v>555</v>
      </c>
      <c r="I66" s="617" t="s">
        <v>555</v>
      </c>
      <c r="J66" s="618" t="s">
        <v>562</v>
      </c>
    </row>
    <row r="67" spans="1:10" ht="14.4" customHeight="1" x14ac:dyDescent="0.3">
      <c r="A67" s="614" t="s">
        <v>553</v>
      </c>
      <c r="B67" s="615" t="s">
        <v>556</v>
      </c>
      <c r="C67" s="616">
        <v>40893.805949999994</v>
      </c>
      <c r="D67" s="616">
        <v>73802.279399999985</v>
      </c>
      <c r="E67" s="616"/>
      <c r="F67" s="616">
        <v>79612.19343000013</v>
      </c>
      <c r="G67" s="616">
        <v>79470.666666666657</v>
      </c>
      <c r="H67" s="616">
        <v>141.52676333347335</v>
      </c>
      <c r="I67" s="617">
        <v>1.0017808679512794</v>
      </c>
      <c r="J67" s="618" t="s">
        <v>557</v>
      </c>
    </row>
  </sheetData>
  <mergeCells count="3">
    <mergeCell ref="F3:I3"/>
    <mergeCell ref="C4:D4"/>
    <mergeCell ref="A1:I1"/>
  </mergeCells>
  <conditionalFormatting sqref="F16 F68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67">
    <cfRule type="expression" dxfId="60" priority="5">
      <formula>$H17&gt;0</formula>
    </cfRule>
  </conditionalFormatting>
  <conditionalFormatting sqref="A17:A67">
    <cfRule type="expression" dxfId="59" priority="2">
      <formula>AND($J17&lt;&gt;"mezeraKL",$J17&lt;&gt;"")</formula>
    </cfRule>
  </conditionalFormatting>
  <conditionalFormatting sqref="I17:I67">
    <cfRule type="expression" dxfId="58" priority="6">
      <formula>$I17&gt;1</formula>
    </cfRule>
  </conditionalFormatting>
  <conditionalFormatting sqref="B17:B67">
    <cfRule type="expression" dxfId="57" priority="1">
      <formula>OR($J17="NS",$J17="SumaNS",$J17="Účet")</formula>
    </cfRule>
  </conditionalFormatting>
  <conditionalFormatting sqref="A17:D67 F17:I67">
    <cfRule type="expression" dxfId="56" priority="8">
      <formula>AND($J17&lt;&gt;"",$J17&lt;&gt;"mezeraKL")</formula>
    </cfRule>
  </conditionalFormatting>
  <conditionalFormatting sqref="B17:D67 F17:I67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2954.8785961793087</v>
      </c>
      <c r="M3" s="210">
        <f>SUBTOTAL(9,M5:M1048576)</f>
        <v>26925.887918366672</v>
      </c>
      <c r="N3" s="211">
        <f>SUBTOTAL(9,N5:N1048576)</f>
        <v>79562729.893104717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553</v>
      </c>
      <c r="B5" s="625" t="s">
        <v>554</v>
      </c>
      <c r="C5" s="626" t="s">
        <v>558</v>
      </c>
      <c r="D5" s="627" t="s">
        <v>3001</v>
      </c>
      <c r="E5" s="626" t="s">
        <v>578</v>
      </c>
      <c r="F5" s="627" t="s">
        <v>3007</v>
      </c>
      <c r="G5" s="626"/>
      <c r="H5" s="626" t="s">
        <v>579</v>
      </c>
      <c r="I5" s="626" t="s">
        <v>580</v>
      </c>
      <c r="J5" s="626" t="s">
        <v>581</v>
      </c>
      <c r="K5" s="626" t="s">
        <v>582</v>
      </c>
      <c r="L5" s="628">
        <v>49.335000000000001</v>
      </c>
      <c r="M5" s="628">
        <v>2</v>
      </c>
      <c r="N5" s="629">
        <v>98.67</v>
      </c>
    </row>
    <row r="6" spans="1:14" ht="14.4" customHeight="1" x14ac:dyDescent="0.3">
      <c r="A6" s="630" t="s">
        <v>553</v>
      </c>
      <c r="B6" s="631" t="s">
        <v>554</v>
      </c>
      <c r="C6" s="632" t="s">
        <v>558</v>
      </c>
      <c r="D6" s="633" t="s">
        <v>3001</v>
      </c>
      <c r="E6" s="632" t="s">
        <v>578</v>
      </c>
      <c r="F6" s="633" t="s">
        <v>3007</v>
      </c>
      <c r="G6" s="632"/>
      <c r="H6" s="632" t="s">
        <v>583</v>
      </c>
      <c r="I6" s="632" t="s">
        <v>584</v>
      </c>
      <c r="J6" s="632" t="s">
        <v>585</v>
      </c>
      <c r="K6" s="632" t="s">
        <v>586</v>
      </c>
      <c r="L6" s="634">
        <v>162.91</v>
      </c>
      <c r="M6" s="634">
        <v>1</v>
      </c>
      <c r="N6" s="635">
        <v>162.91</v>
      </c>
    </row>
    <row r="7" spans="1:14" ht="14.4" customHeight="1" x14ac:dyDescent="0.3">
      <c r="A7" s="630" t="s">
        <v>553</v>
      </c>
      <c r="B7" s="631" t="s">
        <v>554</v>
      </c>
      <c r="C7" s="632" t="s">
        <v>558</v>
      </c>
      <c r="D7" s="633" t="s">
        <v>3001</v>
      </c>
      <c r="E7" s="632" t="s">
        <v>578</v>
      </c>
      <c r="F7" s="633" t="s">
        <v>3007</v>
      </c>
      <c r="G7" s="632"/>
      <c r="H7" s="632" t="s">
        <v>587</v>
      </c>
      <c r="I7" s="632" t="s">
        <v>588</v>
      </c>
      <c r="J7" s="632" t="s">
        <v>589</v>
      </c>
      <c r="K7" s="632" t="s">
        <v>590</v>
      </c>
      <c r="L7" s="634">
        <v>104.68333333333335</v>
      </c>
      <c r="M7" s="634">
        <v>9</v>
      </c>
      <c r="N7" s="635">
        <v>942.1500000000002</v>
      </c>
    </row>
    <row r="8" spans="1:14" ht="14.4" customHeight="1" x14ac:dyDescent="0.3">
      <c r="A8" s="630" t="s">
        <v>553</v>
      </c>
      <c r="B8" s="631" t="s">
        <v>554</v>
      </c>
      <c r="C8" s="632" t="s">
        <v>558</v>
      </c>
      <c r="D8" s="633" t="s">
        <v>3001</v>
      </c>
      <c r="E8" s="632" t="s">
        <v>578</v>
      </c>
      <c r="F8" s="633" t="s">
        <v>3007</v>
      </c>
      <c r="G8" s="632"/>
      <c r="H8" s="632" t="s">
        <v>591</v>
      </c>
      <c r="I8" s="632" t="s">
        <v>592</v>
      </c>
      <c r="J8" s="632" t="s">
        <v>593</v>
      </c>
      <c r="K8" s="632" t="s">
        <v>594</v>
      </c>
      <c r="L8" s="634">
        <v>224.83999999999997</v>
      </c>
      <c r="M8" s="634">
        <v>1</v>
      </c>
      <c r="N8" s="635">
        <v>224.83999999999997</v>
      </c>
    </row>
    <row r="9" spans="1:14" ht="14.4" customHeight="1" x14ac:dyDescent="0.3">
      <c r="A9" s="630" t="s">
        <v>553</v>
      </c>
      <c r="B9" s="631" t="s">
        <v>554</v>
      </c>
      <c r="C9" s="632" t="s">
        <v>558</v>
      </c>
      <c r="D9" s="633" t="s">
        <v>3001</v>
      </c>
      <c r="E9" s="632" t="s">
        <v>578</v>
      </c>
      <c r="F9" s="633" t="s">
        <v>3007</v>
      </c>
      <c r="G9" s="632" t="s">
        <v>595</v>
      </c>
      <c r="H9" s="632" t="s">
        <v>596</v>
      </c>
      <c r="I9" s="632" t="s">
        <v>596</v>
      </c>
      <c r="J9" s="632" t="s">
        <v>597</v>
      </c>
      <c r="K9" s="632" t="s">
        <v>598</v>
      </c>
      <c r="L9" s="634">
        <v>179.39999999999998</v>
      </c>
      <c r="M9" s="634">
        <v>131</v>
      </c>
      <c r="N9" s="635">
        <v>23501.399999999998</v>
      </c>
    </row>
    <row r="10" spans="1:14" ht="14.4" customHeight="1" x14ac:dyDescent="0.3">
      <c r="A10" s="630" t="s">
        <v>553</v>
      </c>
      <c r="B10" s="631" t="s">
        <v>554</v>
      </c>
      <c r="C10" s="632" t="s">
        <v>558</v>
      </c>
      <c r="D10" s="633" t="s">
        <v>3001</v>
      </c>
      <c r="E10" s="632" t="s">
        <v>578</v>
      </c>
      <c r="F10" s="633" t="s">
        <v>3007</v>
      </c>
      <c r="G10" s="632" t="s">
        <v>595</v>
      </c>
      <c r="H10" s="632" t="s">
        <v>599</v>
      </c>
      <c r="I10" s="632" t="s">
        <v>599</v>
      </c>
      <c r="J10" s="632" t="s">
        <v>600</v>
      </c>
      <c r="K10" s="632" t="s">
        <v>601</v>
      </c>
      <c r="L10" s="634">
        <v>149.5</v>
      </c>
      <c r="M10" s="634">
        <v>57</v>
      </c>
      <c r="N10" s="635">
        <v>8521.5</v>
      </c>
    </row>
    <row r="11" spans="1:14" ht="14.4" customHeight="1" x14ac:dyDescent="0.3">
      <c r="A11" s="630" t="s">
        <v>553</v>
      </c>
      <c r="B11" s="631" t="s">
        <v>554</v>
      </c>
      <c r="C11" s="632" t="s">
        <v>558</v>
      </c>
      <c r="D11" s="633" t="s">
        <v>3001</v>
      </c>
      <c r="E11" s="632" t="s">
        <v>578</v>
      </c>
      <c r="F11" s="633" t="s">
        <v>3007</v>
      </c>
      <c r="G11" s="632" t="s">
        <v>595</v>
      </c>
      <c r="H11" s="632" t="s">
        <v>602</v>
      </c>
      <c r="I11" s="632" t="s">
        <v>602</v>
      </c>
      <c r="J11" s="632" t="s">
        <v>600</v>
      </c>
      <c r="K11" s="632" t="s">
        <v>603</v>
      </c>
      <c r="L11" s="634">
        <v>132.25</v>
      </c>
      <c r="M11" s="634">
        <v>36</v>
      </c>
      <c r="N11" s="635">
        <v>4761</v>
      </c>
    </row>
    <row r="12" spans="1:14" ht="14.4" customHeight="1" x14ac:dyDescent="0.3">
      <c r="A12" s="630" t="s">
        <v>553</v>
      </c>
      <c r="B12" s="631" t="s">
        <v>554</v>
      </c>
      <c r="C12" s="632" t="s">
        <v>558</v>
      </c>
      <c r="D12" s="633" t="s">
        <v>3001</v>
      </c>
      <c r="E12" s="632" t="s">
        <v>578</v>
      </c>
      <c r="F12" s="633" t="s">
        <v>3007</v>
      </c>
      <c r="G12" s="632" t="s">
        <v>595</v>
      </c>
      <c r="H12" s="632" t="s">
        <v>604</v>
      </c>
      <c r="I12" s="632" t="s">
        <v>604</v>
      </c>
      <c r="J12" s="632" t="s">
        <v>600</v>
      </c>
      <c r="K12" s="632" t="s">
        <v>605</v>
      </c>
      <c r="L12" s="634">
        <v>232.3</v>
      </c>
      <c r="M12" s="634">
        <v>25</v>
      </c>
      <c r="N12" s="635">
        <v>5807.5</v>
      </c>
    </row>
    <row r="13" spans="1:14" ht="14.4" customHeight="1" x14ac:dyDescent="0.3">
      <c r="A13" s="630" t="s">
        <v>553</v>
      </c>
      <c r="B13" s="631" t="s">
        <v>554</v>
      </c>
      <c r="C13" s="632" t="s">
        <v>558</v>
      </c>
      <c r="D13" s="633" t="s">
        <v>3001</v>
      </c>
      <c r="E13" s="632" t="s">
        <v>578</v>
      </c>
      <c r="F13" s="633" t="s">
        <v>3007</v>
      </c>
      <c r="G13" s="632" t="s">
        <v>595</v>
      </c>
      <c r="H13" s="632" t="s">
        <v>606</v>
      </c>
      <c r="I13" s="632" t="s">
        <v>606</v>
      </c>
      <c r="J13" s="632" t="s">
        <v>597</v>
      </c>
      <c r="K13" s="632" t="s">
        <v>607</v>
      </c>
      <c r="L13" s="634">
        <v>97.179948824903704</v>
      </c>
      <c r="M13" s="634">
        <v>77</v>
      </c>
      <c r="N13" s="635">
        <v>7482.856059517585</v>
      </c>
    </row>
    <row r="14" spans="1:14" ht="14.4" customHeight="1" x14ac:dyDescent="0.3">
      <c r="A14" s="630" t="s">
        <v>553</v>
      </c>
      <c r="B14" s="631" t="s">
        <v>554</v>
      </c>
      <c r="C14" s="632" t="s">
        <v>558</v>
      </c>
      <c r="D14" s="633" t="s">
        <v>3001</v>
      </c>
      <c r="E14" s="632" t="s">
        <v>578</v>
      </c>
      <c r="F14" s="633" t="s">
        <v>3007</v>
      </c>
      <c r="G14" s="632" t="s">
        <v>595</v>
      </c>
      <c r="H14" s="632" t="s">
        <v>608</v>
      </c>
      <c r="I14" s="632" t="s">
        <v>608</v>
      </c>
      <c r="J14" s="632" t="s">
        <v>597</v>
      </c>
      <c r="K14" s="632" t="s">
        <v>609</v>
      </c>
      <c r="L14" s="634">
        <v>97.750606071220375</v>
      </c>
      <c r="M14" s="634">
        <v>54</v>
      </c>
      <c r="N14" s="635">
        <v>5278.5327278458999</v>
      </c>
    </row>
    <row r="15" spans="1:14" ht="14.4" customHeight="1" x14ac:dyDescent="0.3">
      <c r="A15" s="630" t="s">
        <v>553</v>
      </c>
      <c r="B15" s="631" t="s">
        <v>554</v>
      </c>
      <c r="C15" s="632" t="s">
        <v>558</v>
      </c>
      <c r="D15" s="633" t="s">
        <v>3001</v>
      </c>
      <c r="E15" s="632" t="s">
        <v>578</v>
      </c>
      <c r="F15" s="633" t="s">
        <v>3007</v>
      </c>
      <c r="G15" s="632" t="s">
        <v>595</v>
      </c>
      <c r="H15" s="632" t="s">
        <v>610</v>
      </c>
      <c r="I15" s="632" t="s">
        <v>611</v>
      </c>
      <c r="J15" s="632" t="s">
        <v>612</v>
      </c>
      <c r="K15" s="632" t="s">
        <v>613</v>
      </c>
      <c r="L15" s="634">
        <v>53.750000000000007</v>
      </c>
      <c r="M15" s="634">
        <v>4</v>
      </c>
      <c r="N15" s="635">
        <v>215.00000000000003</v>
      </c>
    </row>
    <row r="16" spans="1:14" ht="14.4" customHeight="1" x14ac:dyDescent="0.3">
      <c r="A16" s="630" t="s">
        <v>553</v>
      </c>
      <c r="B16" s="631" t="s">
        <v>554</v>
      </c>
      <c r="C16" s="632" t="s">
        <v>558</v>
      </c>
      <c r="D16" s="633" t="s">
        <v>3001</v>
      </c>
      <c r="E16" s="632" t="s">
        <v>578</v>
      </c>
      <c r="F16" s="633" t="s">
        <v>3007</v>
      </c>
      <c r="G16" s="632" t="s">
        <v>595</v>
      </c>
      <c r="H16" s="632" t="s">
        <v>614</v>
      </c>
      <c r="I16" s="632" t="s">
        <v>615</v>
      </c>
      <c r="J16" s="632" t="s">
        <v>616</v>
      </c>
      <c r="K16" s="632" t="s">
        <v>617</v>
      </c>
      <c r="L16" s="634">
        <v>84.569755982266571</v>
      </c>
      <c r="M16" s="634">
        <v>3</v>
      </c>
      <c r="N16" s="635">
        <v>253.70926794679971</v>
      </c>
    </row>
    <row r="17" spans="1:14" ht="14.4" customHeight="1" x14ac:dyDescent="0.3">
      <c r="A17" s="630" t="s">
        <v>553</v>
      </c>
      <c r="B17" s="631" t="s">
        <v>554</v>
      </c>
      <c r="C17" s="632" t="s">
        <v>558</v>
      </c>
      <c r="D17" s="633" t="s">
        <v>3001</v>
      </c>
      <c r="E17" s="632" t="s">
        <v>578</v>
      </c>
      <c r="F17" s="633" t="s">
        <v>3007</v>
      </c>
      <c r="G17" s="632" t="s">
        <v>595</v>
      </c>
      <c r="H17" s="632" t="s">
        <v>618</v>
      </c>
      <c r="I17" s="632" t="s">
        <v>619</v>
      </c>
      <c r="J17" s="632" t="s">
        <v>620</v>
      </c>
      <c r="K17" s="632" t="s">
        <v>621</v>
      </c>
      <c r="L17" s="634">
        <v>103.8438796504696</v>
      </c>
      <c r="M17" s="634">
        <v>129</v>
      </c>
      <c r="N17" s="635">
        <v>13395.860474910578</v>
      </c>
    </row>
    <row r="18" spans="1:14" ht="14.4" customHeight="1" x14ac:dyDescent="0.3">
      <c r="A18" s="630" t="s">
        <v>553</v>
      </c>
      <c r="B18" s="631" t="s">
        <v>554</v>
      </c>
      <c r="C18" s="632" t="s">
        <v>558</v>
      </c>
      <c r="D18" s="633" t="s">
        <v>3001</v>
      </c>
      <c r="E18" s="632" t="s">
        <v>578</v>
      </c>
      <c r="F18" s="633" t="s">
        <v>3007</v>
      </c>
      <c r="G18" s="632" t="s">
        <v>595</v>
      </c>
      <c r="H18" s="632" t="s">
        <v>622</v>
      </c>
      <c r="I18" s="632" t="s">
        <v>623</v>
      </c>
      <c r="J18" s="632" t="s">
        <v>624</v>
      </c>
      <c r="K18" s="632" t="s">
        <v>625</v>
      </c>
      <c r="L18" s="634">
        <v>170.26999999999998</v>
      </c>
      <c r="M18" s="634">
        <v>11</v>
      </c>
      <c r="N18" s="635">
        <v>1872.9699999999998</v>
      </c>
    </row>
    <row r="19" spans="1:14" ht="14.4" customHeight="1" x14ac:dyDescent="0.3">
      <c r="A19" s="630" t="s">
        <v>553</v>
      </c>
      <c r="B19" s="631" t="s">
        <v>554</v>
      </c>
      <c r="C19" s="632" t="s">
        <v>558</v>
      </c>
      <c r="D19" s="633" t="s">
        <v>3001</v>
      </c>
      <c r="E19" s="632" t="s">
        <v>578</v>
      </c>
      <c r="F19" s="633" t="s">
        <v>3007</v>
      </c>
      <c r="G19" s="632" t="s">
        <v>595</v>
      </c>
      <c r="H19" s="632" t="s">
        <v>626</v>
      </c>
      <c r="I19" s="632" t="s">
        <v>627</v>
      </c>
      <c r="J19" s="632" t="s">
        <v>628</v>
      </c>
      <c r="K19" s="632" t="s">
        <v>629</v>
      </c>
      <c r="L19" s="634">
        <v>42.399496960386649</v>
      </c>
      <c r="M19" s="634">
        <v>1</v>
      </c>
      <c r="N19" s="635">
        <v>42.399496960386649</v>
      </c>
    </row>
    <row r="20" spans="1:14" ht="14.4" customHeight="1" x14ac:dyDescent="0.3">
      <c r="A20" s="630" t="s">
        <v>553</v>
      </c>
      <c r="B20" s="631" t="s">
        <v>554</v>
      </c>
      <c r="C20" s="632" t="s">
        <v>558</v>
      </c>
      <c r="D20" s="633" t="s">
        <v>3001</v>
      </c>
      <c r="E20" s="632" t="s">
        <v>578</v>
      </c>
      <c r="F20" s="633" t="s">
        <v>3007</v>
      </c>
      <c r="G20" s="632" t="s">
        <v>595</v>
      </c>
      <c r="H20" s="632" t="s">
        <v>630</v>
      </c>
      <c r="I20" s="632" t="s">
        <v>631</v>
      </c>
      <c r="J20" s="632" t="s">
        <v>632</v>
      </c>
      <c r="K20" s="632" t="s">
        <v>633</v>
      </c>
      <c r="L20" s="634">
        <v>77.299999999999969</v>
      </c>
      <c r="M20" s="634">
        <v>2</v>
      </c>
      <c r="N20" s="635">
        <v>154.59999999999994</v>
      </c>
    </row>
    <row r="21" spans="1:14" ht="14.4" customHeight="1" x14ac:dyDescent="0.3">
      <c r="A21" s="630" t="s">
        <v>553</v>
      </c>
      <c r="B21" s="631" t="s">
        <v>554</v>
      </c>
      <c r="C21" s="632" t="s">
        <v>558</v>
      </c>
      <c r="D21" s="633" t="s">
        <v>3001</v>
      </c>
      <c r="E21" s="632" t="s">
        <v>578</v>
      </c>
      <c r="F21" s="633" t="s">
        <v>3007</v>
      </c>
      <c r="G21" s="632" t="s">
        <v>595</v>
      </c>
      <c r="H21" s="632" t="s">
        <v>634</v>
      </c>
      <c r="I21" s="632" t="s">
        <v>635</v>
      </c>
      <c r="J21" s="632" t="s">
        <v>636</v>
      </c>
      <c r="K21" s="632" t="s">
        <v>637</v>
      </c>
      <c r="L21" s="634">
        <v>59.344000000000008</v>
      </c>
      <c r="M21" s="634">
        <v>5</v>
      </c>
      <c r="N21" s="635">
        <v>296.72000000000003</v>
      </c>
    </row>
    <row r="22" spans="1:14" ht="14.4" customHeight="1" x14ac:dyDescent="0.3">
      <c r="A22" s="630" t="s">
        <v>553</v>
      </c>
      <c r="B22" s="631" t="s">
        <v>554</v>
      </c>
      <c r="C22" s="632" t="s">
        <v>558</v>
      </c>
      <c r="D22" s="633" t="s">
        <v>3001</v>
      </c>
      <c r="E22" s="632" t="s">
        <v>578</v>
      </c>
      <c r="F22" s="633" t="s">
        <v>3007</v>
      </c>
      <c r="G22" s="632" t="s">
        <v>595</v>
      </c>
      <c r="H22" s="632" t="s">
        <v>638</v>
      </c>
      <c r="I22" s="632" t="s">
        <v>639</v>
      </c>
      <c r="J22" s="632" t="s">
        <v>640</v>
      </c>
      <c r="K22" s="632" t="s">
        <v>641</v>
      </c>
      <c r="L22" s="634">
        <v>55.640000000000008</v>
      </c>
      <c r="M22" s="634">
        <v>3</v>
      </c>
      <c r="N22" s="635">
        <v>166.92000000000002</v>
      </c>
    </row>
    <row r="23" spans="1:14" ht="14.4" customHeight="1" x14ac:dyDescent="0.3">
      <c r="A23" s="630" t="s">
        <v>553</v>
      </c>
      <c r="B23" s="631" t="s">
        <v>554</v>
      </c>
      <c r="C23" s="632" t="s">
        <v>558</v>
      </c>
      <c r="D23" s="633" t="s">
        <v>3001</v>
      </c>
      <c r="E23" s="632" t="s">
        <v>578</v>
      </c>
      <c r="F23" s="633" t="s">
        <v>3007</v>
      </c>
      <c r="G23" s="632" t="s">
        <v>595</v>
      </c>
      <c r="H23" s="632" t="s">
        <v>642</v>
      </c>
      <c r="I23" s="632" t="s">
        <v>643</v>
      </c>
      <c r="J23" s="632" t="s">
        <v>636</v>
      </c>
      <c r="K23" s="632" t="s">
        <v>644</v>
      </c>
      <c r="L23" s="634">
        <v>65.030787228565245</v>
      </c>
      <c r="M23" s="634">
        <v>2</v>
      </c>
      <c r="N23" s="635">
        <v>130.06157445713049</v>
      </c>
    </row>
    <row r="24" spans="1:14" ht="14.4" customHeight="1" x14ac:dyDescent="0.3">
      <c r="A24" s="630" t="s">
        <v>553</v>
      </c>
      <c r="B24" s="631" t="s">
        <v>554</v>
      </c>
      <c r="C24" s="632" t="s">
        <v>558</v>
      </c>
      <c r="D24" s="633" t="s">
        <v>3001</v>
      </c>
      <c r="E24" s="632" t="s">
        <v>578</v>
      </c>
      <c r="F24" s="633" t="s">
        <v>3007</v>
      </c>
      <c r="G24" s="632" t="s">
        <v>595</v>
      </c>
      <c r="H24" s="632" t="s">
        <v>645</v>
      </c>
      <c r="I24" s="632" t="s">
        <v>646</v>
      </c>
      <c r="J24" s="632" t="s">
        <v>647</v>
      </c>
      <c r="K24" s="632" t="s">
        <v>648</v>
      </c>
      <c r="L24" s="634">
        <v>83.947639478319445</v>
      </c>
      <c r="M24" s="634">
        <v>9</v>
      </c>
      <c r="N24" s="635">
        <v>755.52875530487495</v>
      </c>
    </row>
    <row r="25" spans="1:14" ht="14.4" customHeight="1" x14ac:dyDescent="0.3">
      <c r="A25" s="630" t="s">
        <v>553</v>
      </c>
      <c r="B25" s="631" t="s">
        <v>554</v>
      </c>
      <c r="C25" s="632" t="s">
        <v>558</v>
      </c>
      <c r="D25" s="633" t="s">
        <v>3001</v>
      </c>
      <c r="E25" s="632" t="s">
        <v>578</v>
      </c>
      <c r="F25" s="633" t="s">
        <v>3007</v>
      </c>
      <c r="G25" s="632" t="s">
        <v>595</v>
      </c>
      <c r="H25" s="632" t="s">
        <v>649</v>
      </c>
      <c r="I25" s="632" t="s">
        <v>650</v>
      </c>
      <c r="J25" s="632" t="s">
        <v>651</v>
      </c>
      <c r="K25" s="632" t="s">
        <v>652</v>
      </c>
      <c r="L25" s="634">
        <v>66.590100854959005</v>
      </c>
      <c r="M25" s="634">
        <v>16</v>
      </c>
      <c r="N25" s="635">
        <v>1065.4416136793441</v>
      </c>
    </row>
    <row r="26" spans="1:14" ht="14.4" customHeight="1" x14ac:dyDescent="0.3">
      <c r="A26" s="630" t="s">
        <v>553</v>
      </c>
      <c r="B26" s="631" t="s">
        <v>554</v>
      </c>
      <c r="C26" s="632" t="s">
        <v>558</v>
      </c>
      <c r="D26" s="633" t="s">
        <v>3001</v>
      </c>
      <c r="E26" s="632" t="s">
        <v>578</v>
      </c>
      <c r="F26" s="633" t="s">
        <v>3007</v>
      </c>
      <c r="G26" s="632" t="s">
        <v>595</v>
      </c>
      <c r="H26" s="632" t="s">
        <v>653</v>
      </c>
      <c r="I26" s="632" t="s">
        <v>654</v>
      </c>
      <c r="J26" s="632" t="s">
        <v>655</v>
      </c>
      <c r="K26" s="632" t="s">
        <v>656</v>
      </c>
      <c r="L26" s="634">
        <v>28.690568010672354</v>
      </c>
      <c r="M26" s="634">
        <v>89</v>
      </c>
      <c r="N26" s="635">
        <v>2553.4605529498394</v>
      </c>
    </row>
    <row r="27" spans="1:14" ht="14.4" customHeight="1" x14ac:dyDescent="0.3">
      <c r="A27" s="630" t="s">
        <v>553</v>
      </c>
      <c r="B27" s="631" t="s">
        <v>554</v>
      </c>
      <c r="C27" s="632" t="s">
        <v>558</v>
      </c>
      <c r="D27" s="633" t="s">
        <v>3001</v>
      </c>
      <c r="E27" s="632" t="s">
        <v>578</v>
      </c>
      <c r="F27" s="633" t="s">
        <v>3007</v>
      </c>
      <c r="G27" s="632" t="s">
        <v>595</v>
      </c>
      <c r="H27" s="632" t="s">
        <v>657</v>
      </c>
      <c r="I27" s="632" t="s">
        <v>658</v>
      </c>
      <c r="J27" s="632" t="s">
        <v>659</v>
      </c>
      <c r="K27" s="632" t="s">
        <v>613</v>
      </c>
      <c r="L27" s="634">
        <v>42.019850416260894</v>
      </c>
      <c r="M27" s="634">
        <v>4</v>
      </c>
      <c r="N27" s="635">
        <v>168.07940166504358</v>
      </c>
    </row>
    <row r="28" spans="1:14" ht="14.4" customHeight="1" x14ac:dyDescent="0.3">
      <c r="A28" s="630" t="s">
        <v>553</v>
      </c>
      <c r="B28" s="631" t="s">
        <v>554</v>
      </c>
      <c r="C28" s="632" t="s">
        <v>558</v>
      </c>
      <c r="D28" s="633" t="s">
        <v>3001</v>
      </c>
      <c r="E28" s="632" t="s">
        <v>578</v>
      </c>
      <c r="F28" s="633" t="s">
        <v>3007</v>
      </c>
      <c r="G28" s="632" t="s">
        <v>595</v>
      </c>
      <c r="H28" s="632" t="s">
        <v>660</v>
      </c>
      <c r="I28" s="632" t="s">
        <v>661</v>
      </c>
      <c r="J28" s="632" t="s">
        <v>659</v>
      </c>
      <c r="K28" s="632" t="s">
        <v>662</v>
      </c>
      <c r="L28" s="634">
        <v>81.129832812912539</v>
      </c>
      <c r="M28" s="634">
        <v>3</v>
      </c>
      <c r="N28" s="635">
        <v>243.3894984387376</v>
      </c>
    </row>
    <row r="29" spans="1:14" ht="14.4" customHeight="1" x14ac:dyDescent="0.3">
      <c r="A29" s="630" t="s">
        <v>553</v>
      </c>
      <c r="B29" s="631" t="s">
        <v>554</v>
      </c>
      <c r="C29" s="632" t="s">
        <v>558</v>
      </c>
      <c r="D29" s="633" t="s">
        <v>3001</v>
      </c>
      <c r="E29" s="632" t="s">
        <v>578</v>
      </c>
      <c r="F29" s="633" t="s">
        <v>3007</v>
      </c>
      <c r="G29" s="632" t="s">
        <v>595</v>
      </c>
      <c r="H29" s="632" t="s">
        <v>663</v>
      </c>
      <c r="I29" s="632" t="s">
        <v>664</v>
      </c>
      <c r="J29" s="632" t="s">
        <v>665</v>
      </c>
      <c r="K29" s="632" t="s">
        <v>666</v>
      </c>
      <c r="L29" s="634">
        <v>37.850000000000009</v>
      </c>
      <c r="M29" s="634">
        <v>1</v>
      </c>
      <c r="N29" s="635">
        <v>37.850000000000009</v>
      </c>
    </row>
    <row r="30" spans="1:14" ht="14.4" customHeight="1" x14ac:dyDescent="0.3">
      <c r="A30" s="630" t="s">
        <v>553</v>
      </c>
      <c r="B30" s="631" t="s">
        <v>554</v>
      </c>
      <c r="C30" s="632" t="s">
        <v>558</v>
      </c>
      <c r="D30" s="633" t="s">
        <v>3001</v>
      </c>
      <c r="E30" s="632" t="s">
        <v>578</v>
      </c>
      <c r="F30" s="633" t="s">
        <v>3007</v>
      </c>
      <c r="G30" s="632" t="s">
        <v>595</v>
      </c>
      <c r="H30" s="632" t="s">
        <v>667</v>
      </c>
      <c r="I30" s="632" t="s">
        <v>668</v>
      </c>
      <c r="J30" s="632" t="s">
        <v>669</v>
      </c>
      <c r="K30" s="632" t="s">
        <v>641</v>
      </c>
      <c r="L30" s="634">
        <v>67.47</v>
      </c>
      <c r="M30" s="634">
        <v>4</v>
      </c>
      <c r="N30" s="635">
        <v>269.88</v>
      </c>
    </row>
    <row r="31" spans="1:14" ht="14.4" customHeight="1" x14ac:dyDescent="0.3">
      <c r="A31" s="630" t="s">
        <v>553</v>
      </c>
      <c r="B31" s="631" t="s">
        <v>554</v>
      </c>
      <c r="C31" s="632" t="s">
        <v>558</v>
      </c>
      <c r="D31" s="633" t="s">
        <v>3001</v>
      </c>
      <c r="E31" s="632" t="s">
        <v>578</v>
      </c>
      <c r="F31" s="633" t="s">
        <v>3007</v>
      </c>
      <c r="G31" s="632" t="s">
        <v>595</v>
      </c>
      <c r="H31" s="632" t="s">
        <v>670</v>
      </c>
      <c r="I31" s="632" t="s">
        <v>671</v>
      </c>
      <c r="J31" s="632" t="s">
        <v>672</v>
      </c>
      <c r="K31" s="632" t="s">
        <v>673</v>
      </c>
      <c r="L31" s="634">
        <v>59.240081406905723</v>
      </c>
      <c r="M31" s="634">
        <v>6</v>
      </c>
      <c r="N31" s="635">
        <v>355.44048844143435</v>
      </c>
    </row>
    <row r="32" spans="1:14" ht="14.4" customHeight="1" x14ac:dyDescent="0.3">
      <c r="A32" s="630" t="s">
        <v>553</v>
      </c>
      <c r="B32" s="631" t="s">
        <v>554</v>
      </c>
      <c r="C32" s="632" t="s">
        <v>558</v>
      </c>
      <c r="D32" s="633" t="s">
        <v>3001</v>
      </c>
      <c r="E32" s="632" t="s">
        <v>578</v>
      </c>
      <c r="F32" s="633" t="s">
        <v>3007</v>
      </c>
      <c r="G32" s="632" t="s">
        <v>595</v>
      </c>
      <c r="H32" s="632" t="s">
        <v>674</v>
      </c>
      <c r="I32" s="632" t="s">
        <v>675</v>
      </c>
      <c r="J32" s="632" t="s">
        <v>676</v>
      </c>
      <c r="K32" s="632" t="s">
        <v>677</v>
      </c>
      <c r="L32" s="634">
        <v>60.350029588004531</v>
      </c>
      <c r="M32" s="634">
        <v>26</v>
      </c>
      <c r="N32" s="635">
        <v>1569.1007692881178</v>
      </c>
    </row>
    <row r="33" spans="1:14" ht="14.4" customHeight="1" x14ac:dyDescent="0.3">
      <c r="A33" s="630" t="s">
        <v>553</v>
      </c>
      <c r="B33" s="631" t="s">
        <v>554</v>
      </c>
      <c r="C33" s="632" t="s">
        <v>558</v>
      </c>
      <c r="D33" s="633" t="s">
        <v>3001</v>
      </c>
      <c r="E33" s="632" t="s">
        <v>578</v>
      </c>
      <c r="F33" s="633" t="s">
        <v>3007</v>
      </c>
      <c r="G33" s="632" t="s">
        <v>595</v>
      </c>
      <c r="H33" s="632" t="s">
        <v>678</v>
      </c>
      <c r="I33" s="632" t="s">
        <v>679</v>
      </c>
      <c r="J33" s="632" t="s">
        <v>680</v>
      </c>
      <c r="K33" s="632" t="s">
        <v>681</v>
      </c>
      <c r="L33" s="634">
        <v>260</v>
      </c>
      <c r="M33" s="634">
        <v>12</v>
      </c>
      <c r="N33" s="635">
        <v>3120</v>
      </c>
    </row>
    <row r="34" spans="1:14" ht="14.4" customHeight="1" x14ac:dyDescent="0.3">
      <c r="A34" s="630" t="s">
        <v>553</v>
      </c>
      <c r="B34" s="631" t="s">
        <v>554</v>
      </c>
      <c r="C34" s="632" t="s">
        <v>558</v>
      </c>
      <c r="D34" s="633" t="s">
        <v>3001</v>
      </c>
      <c r="E34" s="632" t="s">
        <v>578</v>
      </c>
      <c r="F34" s="633" t="s">
        <v>3007</v>
      </c>
      <c r="G34" s="632" t="s">
        <v>595</v>
      </c>
      <c r="H34" s="632" t="s">
        <v>682</v>
      </c>
      <c r="I34" s="632" t="s">
        <v>683</v>
      </c>
      <c r="J34" s="632" t="s">
        <v>684</v>
      </c>
      <c r="K34" s="632" t="s">
        <v>685</v>
      </c>
      <c r="L34" s="634">
        <v>151.13999999999999</v>
      </c>
      <c r="M34" s="634">
        <v>1</v>
      </c>
      <c r="N34" s="635">
        <v>151.13999999999999</v>
      </c>
    </row>
    <row r="35" spans="1:14" ht="14.4" customHeight="1" x14ac:dyDescent="0.3">
      <c r="A35" s="630" t="s">
        <v>553</v>
      </c>
      <c r="B35" s="631" t="s">
        <v>554</v>
      </c>
      <c r="C35" s="632" t="s">
        <v>558</v>
      </c>
      <c r="D35" s="633" t="s">
        <v>3001</v>
      </c>
      <c r="E35" s="632" t="s">
        <v>578</v>
      </c>
      <c r="F35" s="633" t="s">
        <v>3007</v>
      </c>
      <c r="G35" s="632" t="s">
        <v>595</v>
      </c>
      <c r="H35" s="632" t="s">
        <v>686</v>
      </c>
      <c r="I35" s="632" t="s">
        <v>687</v>
      </c>
      <c r="J35" s="632" t="s">
        <v>688</v>
      </c>
      <c r="K35" s="632" t="s">
        <v>689</v>
      </c>
      <c r="L35" s="634">
        <v>598.61899760396057</v>
      </c>
      <c r="M35" s="634">
        <v>2</v>
      </c>
      <c r="N35" s="635">
        <v>1197.2379952079211</v>
      </c>
    </row>
    <row r="36" spans="1:14" ht="14.4" customHeight="1" x14ac:dyDescent="0.3">
      <c r="A36" s="630" t="s">
        <v>553</v>
      </c>
      <c r="B36" s="631" t="s">
        <v>554</v>
      </c>
      <c r="C36" s="632" t="s">
        <v>558</v>
      </c>
      <c r="D36" s="633" t="s">
        <v>3001</v>
      </c>
      <c r="E36" s="632" t="s">
        <v>578</v>
      </c>
      <c r="F36" s="633" t="s">
        <v>3007</v>
      </c>
      <c r="G36" s="632" t="s">
        <v>595</v>
      </c>
      <c r="H36" s="632" t="s">
        <v>690</v>
      </c>
      <c r="I36" s="632" t="s">
        <v>691</v>
      </c>
      <c r="J36" s="632" t="s">
        <v>692</v>
      </c>
      <c r="K36" s="632" t="s">
        <v>693</v>
      </c>
      <c r="L36" s="634">
        <v>271.81272727272722</v>
      </c>
      <c r="M36" s="634">
        <v>11</v>
      </c>
      <c r="N36" s="635">
        <v>2989.9399999999996</v>
      </c>
    </row>
    <row r="37" spans="1:14" ht="14.4" customHeight="1" x14ac:dyDescent="0.3">
      <c r="A37" s="630" t="s">
        <v>553</v>
      </c>
      <c r="B37" s="631" t="s">
        <v>554</v>
      </c>
      <c r="C37" s="632" t="s">
        <v>558</v>
      </c>
      <c r="D37" s="633" t="s">
        <v>3001</v>
      </c>
      <c r="E37" s="632" t="s">
        <v>578</v>
      </c>
      <c r="F37" s="633" t="s">
        <v>3007</v>
      </c>
      <c r="G37" s="632" t="s">
        <v>595</v>
      </c>
      <c r="H37" s="632" t="s">
        <v>694</v>
      </c>
      <c r="I37" s="632" t="s">
        <v>695</v>
      </c>
      <c r="J37" s="632" t="s">
        <v>696</v>
      </c>
      <c r="K37" s="632" t="s">
        <v>697</v>
      </c>
      <c r="L37" s="634">
        <v>42.269999999999996</v>
      </c>
      <c r="M37" s="634">
        <v>1</v>
      </c>
      <c r="N37" s="635">
        <v>42.269999999999996</v>
      </c>
    </row>
    <row r="38" spans="1:14" ht="14.4" customHeight="1" x14ac:dyDescent="0.3">
      <c r="A38" s="630" t="s">
        <v>553</v>
      </c>
      <c r="B38" s="631" t="s">
        <v>554</v>
      </c>
      <c r="C38" s="632" t="s">
        <v>558</v>
      </c>
      <c r="D38" s="633" t="s">
        <v>3001</v>
      </c>
      <c r="E38" s="632" t="s">
        <v>578</v>
      </c>
      <c r="F38" s="633" t="s">
        <v>3007</v>
      </c>
      <c r="G38" s="632" t="s">
        <v>595</v>
      </c>
      <c r="H38" s="632" t="s">
        <v>698</v>
      </c>
      <c r="I38" s="632" t="s">
        <v>699</v>
      </c>
      <c r="J38" s="632" t="s">
        <v>700</v>
      </c>
      <c r="K38" s="632" t="s">
        <v>701</v>
      </c>
      <c r="L38" s="634">
        <v>208.99</v>
      </c>
      <c r="M38" s="634">
        <v>1</v>
      </c>
      <c r="N38" s="635">
        <v>208.99</v>
      </c>
    </row>
    <row r="39" spans="1:14" ht="14.4" customHeight="1" x14ac:dyDescent="0.3">
      <c r="A39" s="630" t="s">
        <v>553</v>
      </c>
      <c r="B39" s="631" t="s">
        <v>554</v>
      </c>
      <c r="C39" s="632" t="s">
        <v>558</v>
      </c>
      <c r="D39" s="633" t="s">
        <v>3001</v>
      </c>
      <c r="E39" s="632" t="s">
        <v>578</v>
      </c>
      <c r="F39" s="633" t="s">
        <v>3007</v>
      </c>
      <c r="G39" s="632" t="s">
        <v>595</v>
      </c>
      <c r="H39" s="632" t="s">
        <v>702</v>
      </c>
      <c r="I39" s="632" t="s">
        <v>703</v>
      </c>
      <c r="J39" s="632" t="s">
        <v>704</v>
      </c>
      <c r="K39" s="632" t="s">
        <v>705</v>
      </c>
      <c r="L39" s="634">
        <v>132.25999999999993</v>
      </c>
      <c r="M39" s="634">
        <v>5</v>
      </c>
      <c r="N39" s="635">
        <v>661.29999999999973</v>
      </c>
    </row>
    <row r="40" spans="1:14" ht="14.4" customHeight="1" x14ac:dyDescent="0.3">
      <c r="A40" s="630" t="s">
        <v>553</v>
      </c>
      <c r="B40" s="631" t="s">
        <v>554</v>
      </c>
      <c r="C40" s="632" t="s">
        <v>558</v>
      </c>
      <c r="D40" s="633" t="s">
        <v>3001</v>
      </c>
      <c r="E40" s="632" t="s">
        <v>578</v>
      </c>
      <c r="F40" s="633" t="s">
        <v>3007</v>
      </c>
      <c r="G40" s="632" t="s">
        <v>595</v>
      </c>
      <c r="H40" s="632" t="s">
        <v>706</v>
      </c>
      <c r="I40" s="632" t="s">
        <v>707</v>
      </c>
      <c r="J40" s="632" t="s">
        <v>708</v>
      </c>
      <c r="K40" s="632" t="s">
        <v>709</v>
      </c>
      <c r="L40" s="634">
        <v>112.26993147314499</v>
      </c>
      <c r="M40" s="634">
        <v>7</v>
      </c>
      <c r="N40" s="635">
        <v>785.88952031201495</v>
      </c>
    </row>
    <row r="41" spans="1:14" ht="14.4" customHeight="1" x14ac:dyDescent="0.3">
      <c r="A41" s="630" t="s">
        <v>553</v>
      </c>
      <c r="B41" s="631" t="s">
        <v>554</v>
      </c>
      <c r="C41" s="632" t="s">
        <v>558</v>
      </c>
      <c r="D41" s="633" t="s">
        <v>3001</v>
      </c>
      <c r="E41" s="632" t="s">
        <v>578</v>
      </c>
      <c r="F41" s="633" t="s">
        <v>3007</v>
      </c>
      <c r="G41" s="632" t="s">
        <v>595</v>
      </c>
      <c r="H41" s="632" t="s">
        <v>710</v>
      </c>
      <c r="I41" s="632" t="s">
        <v>711</v>
      </c>
      <c r="J41" s="632" t="s">
        <v>712</v>
      </c>
      <c r="K41" s="632" t="s">
        <v>713</v>
      </c>
      <c r="L41" s="634">
        <v>94.543333333333294</v>
      </c>
      <c r="M41" s="634">
        <v>3</v>
      </c>
      <c r="N41" s="635">
        <v>283.62999999999988</v>
      </c>
    </row>
    <row r="42" spans="1:14" ht="14.4" customHeight="1" x14ac:dyDescent="0.3">
      <c r="A42" s="630" t="s">
        <v>553</v>
      </c>
      <c r="B42" s="631" t="s">
        <v>554</v>
      </c>
      <c r="C42" s="632" t="s">
        <v>558</v>
      </c>
      <c r="D42" s="633" t="s">
        <v>3001</v>
      </c>
      <c r="E42" s="632" t="s">
        <v>578</v>
      </c>
      <c r="F42" s="633" t="s">
        <v>3007</v>
      </c>
      <c r="G42" s="632" t="s">
        <v>595</v>
      </c>
      <c r="H42" s="632" t="s">
        <v>714</v>
      </c>
      <c r="I42" s="632" t="s">
        <v>714</v>
      </c>
      <c r="J42" s="632" t="s">
        <v>715</v>
      </c>
      <c r="K42" s="632" t="s">
        <v>716</v>
      </c>
      <c r="L42" s="634">
        <v>38.209821858671724</v>
      </c>
      <c r="M42" s="634">
        <v>130</v>
      </c>
      <c r="N42" s="635">
        <v>4967.2768416273238</v>
      </c>
    </row>
    <row r="43" spans="1:14" ht="14.4" customHeight="1" x14ac:dyDescent="0.3">
      <c r="A43" s="630" t="s">
        <v>553</v>
      </c>
      <c r="B43" s="631" t="s">
        <v>554</v>
      </c>
      <c r="C43" s="632" t="s">
        <v>558</v>
      </c>
      <c r="D43" s="633" t="s">
        <v>3001</v>
      </c>
      <c r="E43" s="632" t="s">
        <v>578</v>
      </c>
      <c r="F43" s="633" t="s">
        <v>3007</v>
      </c>
      <c r="G43" s="632" t="s">
        <v>595</v>
      </c>
      <c r="H43" s="632" t="s">
        <v>717</v>
      </c>
      <c r="I43" s="632" t="s">
        <v>718</v>
      </c>
      <c r="J43" s="632" t="s">
        <v>719</v>
      </c>
      <c r="K43" s="632" t="s">
        <v>720</v>
      </c>
      <c r="L43" s="634">
        <v>237.39969199114668</v>
      </c>
      <c r="M43" s="634">
        <v>41</v>
      </c>
      <c r="N43" s="635">
        <v>9733.3873716370144</v>
      </c>
    </row>
    <row r="44" spans="1:14" ht="14.4" customHeight="1" x14ac:dyDescent="0.3">
      <c r="A44" s="630" t="s">
        <v>553</v>
      </c>
      <c r="B44" s="631" t="s">
        <v>554</v>
      </c>
      <c r="C44" s="632" t="s">
        <v>558</v>
      </c>
      <c r="D44" s="633" t="s">
        <v>3001</v>
      </c>
      <c r="E44" s="632" t="s">
        <v>578</v>
      </c>
      <c r="F44" s="633" t="s">
        <v>3007</v>
      </c>
      <c r="G44" s="632" t="s">
        <v>595</v>
      </c>
      <c r="H44" s="632" t="s">
        <v>721</v>
      </c>
      <c r="I44" s="632" t="s">
        <v>722</v>
      </c>
      <c r="J44" s="632" t="s">
        <v>723</v>
      </c>
      <c r="K44" s="632" t="s">
        <v>724</v>
      </c>
      <c r="L44" s="634">
        <v>184.73599999999999</v>
      </c>
      <c r="M44" s="634">
        <v>1</v>
      </c>
      <c r="N44" s="635">
        <v>184.73599999999999</v>
      </c>
    </row>
    <row r="45" spans="1:14" ht="14.4" customHeight="1" x14ac:dyDescent="0.3">
      <c r="A45" s="630" t="s">
        <v>553</v>
      </c>
      <c r="B45" s="631" t="s">
        <v>554</v>
      </c>
      <c r="C45" s="632" t="s">
        <v>558</v>
      </c>
      <c r="D45" s="633" t="s">
        <v>3001</v>
      </c>
      <c r="E45" s="632" t="s">
        <v>578</v>
      </c>
      <c r="F45" s="633" t="s">
        <v>3007</v>
      </c>
      <c r="G45" s="632" t="s">
        <v>595</v>
      </c>
      <c r="H45" s="632" t="s">
        <v>725</v>
      </c>
      <c r="I45" s="632" t="s">
        <v>726</v>
      </c>
      <c r="J45" s="632" t="s">
        <v>727</v>
      </c>
      <c r="K45" s="632" t="s">
        <v>728</v>
      </c>
      <c r="L45" s="634">
        <v>126.03000000000002</v>
      </c>
      <c r="M45" s="634">
        <v>2</v>
      </c>
      <c r="N45" s="635">
        <v>252.06000000000003</v>
      </c>
    </row>
    <row r="46" spans="1:14" ht="14.4" customHeight="1" x14ac:dyDescent="0.3">
      <c r="A46" s="630" t="s">
        <v>553</v>
      </c>
      <c r="B46" s="631" t="s">
        <v>554</v>
      </c>
      <c r="C46" s="632" t="s">
        <v>558</v>
      </c>
      <c r="D46" s="633" t="s">
        <v>3001</v>
      </c>
      <c r="E46" s="632" t="s">
        <v>578</v>
      </c>
      <c r="F46" s="633" t="s">
        <v>3007</v>
      </c>
      <c r="G46" s="632" t="s">
        <v>595</v>
      </c>
      <c r="H46" s="632" t="s">
        <v>729</v>
      </c>
      <c r="I46" s="632" t="s">
        <v>730</v>
      </c>
      <c r="J46" s="632" t="s">
        <v>731</v>
      </c>
      <c r="K46" s="632" t="s">
        <v>732</v>
      </c>
      <c r="L46" s="634">
        <v>55.25</v>
      </c>
      <c r="M46" s="634">
        <v>2</v>
      </c>
      <c r="N46" s="635">
        <v>110.5</v>
      </c>
    </row>
    <row r="47" spans="1:14" ht="14.4" customHeight="1" x14ac:dyDescent="0.3">
      <c r="A47" s="630" t="s">
        <v>553</v>
      </c>
      <c r="B47" s="631" t="s">
        <v>554</v>
      </c>
      <c r="C47" s="632" t="s">
        <v>558</v>
      </c>
      <c r="D47" s="633" t="s">
        <v>3001</v>
      </c>
      <c r="E47" s="632" t="s">
        <v>578</v>
      </c>
      <c r="F47" s="633" t="s">
        <v>3007</v>
      </c>
      <c r="G47" s="632" t="s">
        <v>595</v>
      </c>
      <c r="H47" s="632" t="s">
        <v>733</v>
      </c>
      <c r="I47" s="632" t="s">
        <v>734</v>
      </c>
      <c r="J47" s="632" t="s">
        <v>735</v>
      </c>
      <c r="K47" s="632" t="s">
        <v>736</v>
      </c>
      <c r="L47" s="634">
        <v>77.289999999999978</v>
      </c>
      <c r="M47" s="634">
        <v>1</v>
      </c>
      <c r="N47" s="635">
        <v>77.289999999999978</v>
      </c>
    </row>
    <row r="48" spans="1:14" ht="14.4" customHeight="1" x14ac:dyDescent="0.3">
      <c r="A48" s="630" t="s">
        <v>553</v>
      </c>
      <c r="B48" s="631" t="s">
        <v>554</v>
      </c>
      <c r="C48" s="632" t="s">
        <v>558</v>
      </c>
      <c r="D48" s="633" t="s">
        <v>3001</v>
      </c>
      <c r="E48" s="632" t="s">
        <v>578</v>
      </c>
      <c r="F48" s="633" t="s">
        <v>3007</v>
      </c>
      <c r="G48" s="632" t="s">
        <v>595</v>
      </c>
      <c r="H48" s="632" t="s">
        <v>737</v>
      </c>
      <c r="I48" s="632" t="s">
        <v>738</v>
      </c>
      <c r="J48" s="632" t="s">
        <v>739</v>
      </c>
      <c r="K48" s="632" t="s">
        <v>740</v>
      </c>
      <c r="L48" s="634">
        <v>44.928551086556851</v>
      </c>
      <c r="M48" s="634">
        <v>14</v>
      </c>
      <c r="N48" s="635">
        <v>628.99971521179589</v>
      </c>
    </row>
    <row r="49" spans="1:14" ht="14.4" customHeight="1" x14ac:dyDescent="0.3">
      <c r="A49" s="630" t="s">
        <v>553</v>
      </c>
      <c r="B49" s="631" t="s">
        <v>554</v>
      </c>
      <c r="C49" s="632" t="s">
        <v>558</v>
      </c>
      <c r="D49" s="633" t="s">
        <v>3001</v>
      </c>
      <c r="E49" s="632" t="s">
        <v>578</v>
      </c>
      <c r="F49" s="633" t="s">
        <v>3007</v>
      </c>
      <c r="G49" s="632" t="s">
        <v>595</v>
      </c>
      <c r="H49" s="632" t="s">
        <v>741</v>
      </c>
      <c r="I49" s="632" t="s">
        <v>742</v>
      </c>
      <c r="J49" s="632" t="s">
        <v>743</v>
      </c>
      <c r="K49" s="632" t="s">
        <v>744</v>
      </c>
      <c r="L49" s="634">
        <v>101.37977504894478</v>
      </c>
      <c r="M49" s="634">
        <v>1</v>
      </c>
      <c r="N49" s="635">
        <v>101.37977504894478</v>
      </c>
    </row>
    <row r="50" spans="1:14" ht="14.4" customHeight="1" x14ac:dyDescent="0.3">
      <c r="A50" s="630" t="s">
        <v>553</v>
      </c>
      <c r="B50" s="631" t="s">
        <v>554</v>
      </c>
      <c r="C50" s="632" t="s">
        <v>558</v>
      </c>
      <c r="D50" s="633" t="s">
        <v>3001</v>
      </c>
      <c r="E50" s="632" t="s">
        <v>578</v>
      </c>
      <c r="F50" s="633" t="s">
        <v>3007</v>
      </c>
      <c r="G50" s="632" t="s">
        <v>595</v>
      </c>
      <c r="H50" s="632" t="s">
        <v>745</v>
      </c>
      <c r="I50" s="632" t="s">
        <v>746</v>
      </c>
      <c r="J50" s="632" t="s">
        <v>747</v>
      </c>
      <c r="K50" s="632" t="s">
        <v>748</v>
      </c>
      <c r="L50" s="634">
        <v>103.98009122470999</v>
      </c>
      <c r="M50" s="634">
        <v>1</v>
      </c>
      <c r="N50" s="635">
        <v>103.98009122470999</v>
      </c>
    </row>
    <row r="51" spans="1:14" ht="14.4" customHeight="1" x14ac:dyDescent="0.3">
      <c r="A51" s="630" t="s">
        <v>553</v>
      </c>
      <c r="B51" s="631" t="s">
        <v>554</v>
      </c>
      <c r="C51" s="632" t="s">
        <v>558</v>
      </c>
      <c r="D51" s="633" t="s">
        <v>3001</v>
      </c>
      <c r="E51" s="632" t="s">
        <v>578</v>
      </c>
      <c r="F51" s="633" t="s">
        <v>3007</v>
      </c>
      <c r="G51" s="632" t="s">
        <v>595</v>
      </c>
      <c r="H51" s="632" t="s">
        <v>749</v>
      </c>
      <c r="I51" s="632" t="s">
        <v>750</v>
      </c>
      <c r="J51" s="632" t="s">
        <v>751</v>
      </c>
      <c r="K51" s="632" t="s">
        <v>752</v>
      </c>
      <c r="L51" s="634">
        <v>340.12352985548381</v>
      </c>
      <c r="M51" s="634">
        <v>4</v>
      </c>
      <c r="N51" s="635">
        <v>1360.4941194219352</v>
      </c>
    </row>
    <row r="52" spans="1:14" ht="14.4" customHeight="1" x14ac:dyDescent="0.3">
      <c r="A52" s="630" t="s">
        <v>553</v>
      </c>
      <c r="B52" s="631" t="s">
        <v>554</v>
      </c>
      <c r="C52" s="632" t="s">
        <v>558</v>
      </c>
      <c r="D52" s="633" t="s">
        <v>3001</v>
      </c>
      <c r="E52" s="632" t="s">
        <v>578</v>
      </c>
      <c r="F52" s="633" t="s">
        <v>3007</v>
      </c>
      <c r="G52" s="632" t="s">
        <v>595</v>
      </c>
      <c r="H52" s="632" t="s">
        <v>753</v>
      </c>
      <c r="I52" s="632" t="s">
        <v>754</v>
      </c>
      <c r="J52" s="632" t="s">
        <v>755</v>
      </c>
      <c r="K52" s="632" t="s">
        <v>752</v>
      </c>
      <c r="L52" s="634">
        <v>339.61782394868902</v>
      </c>
      <c r="M52" s="634">
        <v>2</v>
      </c>
      <c r="N52" s="635">
        <v>679.23564789737804</v>
      </c>
    </row>
    <row r="53" spans="1:14" ht="14.4" customHeight="1" x14ac:dyDescent="0.3">
      <c r="A53" s="630" t="s">
        <v>553</v>
      </c>
      <c r="B53" s="631" t="s">
        <v>554</v>
      </c>
      <c r="C53" s="632" t="s">
        <v>558</v>
      </c>
      <c r="D53" s="633" t="s">
        <v>3001</v>
      </c>
      <c r="E53" s="632" t="s">
        <v>578</v>
      </c>
      <c r="F53" s="633" t="s">
        <v>3007</v>
      </c>
      <c r="G53" s="632" t="s">
        <v>595</v>
      </c>
      <c r="H53" s="632" t="s">
        <v>756</v>
      </c>
      <c r="I53" s="632" t="s">
        <v>757</v>
      </c>
      <c r="J53" s="632" t="s">
        <v>758</v>
      </c>
      <c r="K53" s="632" t="s">
        <v>759</v>
      </c>
      <c r="L53" s="634">
        <v>331.02741935483874</v>
      </c>
      <c r="M53" s="634">
        <v>2</v>
      </c>
      <c r="N53" s="635">
        <v>662.05483870967748</v>
      </c>
    </row>
    <row r="54" spans="1:14" ht="14.4" customHeight="1" x14ac:dyDescent="0.3">
      <c r="A54" s="630" t="s">
        <v>553</v>
      </c>
      <c r="B54" s="631" t="s">
        <v>554</v>
      </c>
      <c r="C54" s="632" t="s">
        <v>558</v>
      </c>
      <c r="D54" s="633" t="s">
        <v>3001</v>
      </c>
      <c r="E54" s="632" t="s">
        <v>578</v>
      </c>
      <c r="F54" s="633" t="s">
        <v>3007</v>
      </c>
      <c r="G54" s="632" t="s">
        <v>595</v>
      </c>
      <c r="H54" s="632" t="s">
        <v>760</v>
      </c>
      <c r="I54" s="632" t="s">
        <v>761</v>
      </c>
      <c r="J54" s="632" t="s">
        <v>762</v>
      </c>
      <c r="K54" s="632" t="s">
        <v>763</v>
      </c>
      <c r="L54" s="634">
        <v>192.45859714384699</v>
      </c>
      <c r="M54" s="634">
        <v>1</v>
      </c>
      <c r="N54" s="635">
        <v>192.45859714384699</v>
      </c>
    </row>
    <row r="55" spans="1:14" ht="14.4" customHeight="1" x14ac:dyDescent="0.3">
      <c r="A55" s="630" t="s">
        <v>553</v>
      </c>
      <c r="B55" s="631" t="s">
        <v>554</v>
      </c>
      <c r="C55" s="632" t="s">
        <v>558</v>
      </c>
      <c r="D55" s="633" t="s">
        <v>3001</v>
      </c>
      <c r="E55" s="632" t="s">
        <v>578</v>
      </c>
      <c r="F55" s="633" t="s">
        <v>3007</v>
      </c>
      <c r="G55" s="632" t="s">
        <v>595</v>
      </c>
      <c r="H55" s="632" t="s">
        <v>764</v>
      </c>
      <c r="I55" s="632" t="s">
        <v>765</v>
      </c>
      <c r="J55" s="632" t="s">
        <v>766</v>
      </c>
      <c r="K55" s="632" t="s">
        <v>767</v>
      </c>
      <c r="L55" s="634">
        <v>45.999999999999986</v>
      </c>
      <c r="M55" s="634">
        <v>8</v>
      </c>
      <c r="N55" s="635">
        <v>367.99999999999989</v>
      </c>
    </row>
    <row r="56" spans="1:14" ht="14.4" customHeight="1" x14ac:dyDescent="0.3">
      <c r="A56" s="630" t="s">
        <v>553</v>
      </c>
      <c r="B56" s="631" t="s">
        <v>554</v>
      </c>
      <c r="C56" s="632" t="s">
        <v>558</v>
      </c>
      <c r="D56" s="633" t="s">
        <v>3001</v>
      </c>
      <c r="E56" s="632" t="s">
        <v>578</v>
      </c>
      <c r="F56" s="633" t="s">
        <v>3007</v>
      </c>
      <c r="G56" s="632" t="s">
        <v>595</v>
      </c>
      <c r="H56" s="632" t="s">
        <v>768</v>
      </c>
      <c r="I56" s="632" t="s">
        <v>769</v>
      </c>
      <c r="J56" s="632" t="s">
        <v>770</v>
      </c>
      <c r="K56" s="632" t="s">
        <v>771</v>
      </c>
      <c r="L56" s="634">
        <v>8.9676860187608725</v>
      </c>
      <c r="M56" s="634">
        <v>344</v>
      </c>
      <c r="N56" s="635">
        <v>3084.8839904537399</v>
      </c>
    </row>
    <row r="57" spans="1:14" ht="14.4" customHeight="1" x14ac:dyDescent="0.3">
      <c r="A57" s="630" t="s">
        <v>553</v>
      </c>
      <c r="B57" s="631" t="s">
        <v>554</v>
      </c>
      <c r="C57" s="632" t="s">
        <v>558</v>
      </c>
      <c r="D57" s="633" t="s">
        <v>3001</v>
      </c>
      <c r="E57" s="632" t="s">
        <v>578</v>
      </c>
      <c r="F57" s="633" t="s">
        <v>3007</v>
      </c>
      <c r="G57" s="632" t="s">
        <v>595</v>
      </c>
      <c r="H57" s="632" t="s">
        <v>772</v>
      </c>
      <c r="I57" s="632" t="s">
        <v>773</v>
      </c>
      <c r="J57" s="632" t="s">
        <v>676</v>
      </c>
      <c r="K57" s="632" t="s">
        <v>774</v>
      </c>
      <c r="L57" s="634">
        <v>22.48</v>
      </c>
      <c r="M57" s="634">
        <v>6</v>
      </c>
      <c r="N57" s="635">
        <v>134.88</v>
      </c>
    </row>
    <row r="58" spans="1:14" ht="14.4" customHeight="1" x14ac:dyDescent="0.3">
      <c r="A58" s="630" t="s">
        <v>553</v>
      </c>
      <c r="B58" s="631" t="s">
        <v>554</v>
      </c>
      <c r="C58" s="632" t="s">
        <v>558</v>
      </c>
      <c r="D58" s="633" t="s">
        <v>3001</v>
      </c>
      <c r="E58" s="632" t="s">
        <v>578</v>
      </c>
      <c r="F58" s="633" t="s">
        <v>3007</v>
      </c>
      <c r="G58" s="632" t="s">
        <v>595</v>
      </c>
      <c r="H58" s="632" t="s">
        <v>775</v>
      </c>
      <c r="I58" s="632" t="s">
        <v>776</v>
      </c>
      <c r="J58" s="632" t="s">
        <v>777</v>
      </c>
      <c r="K58" s="632" t="s">
        <v>778</v>
      </c>
      <c r="L58" s="634">
        <v>60.445759956604292</v>
      </c>
      <c r="M58" s="634">
        <v>12</v>
      </c>
      <c r="N58" s="635">
        <v>725.3491194792515</v>
      </c>
    </row>
    <row r="59" spans="1:14" ht="14.4" customHeight="1" x14ac:dyDescent="0.3">
      <c r="A59" s="630" t="s">
        <v>553</v>
      </c>
      <c r="B59" s="631" t="s">
        <v>554</v>
      </c>
      <c r="C59" s="632" t="s">
        <v>558</v>
      </c>
      <c r="D59" s="633" t="s">
        <v>3001</v>
      </c>
      <c r="E59" s="632" t="s">
        <v>578</v>
      </c>
      <c r="F59" s="633" t="s">
        <v>3007</v>
      </c>
      <c r="G59" s="632" t="s">
        <v>595</v>
      </c>
      <c r="H59" s="632" t="s">
        <v>779</v>
      </c>
      <c r="I59" s="632" t="s">
        <v>780</v>
      </c>
      <c r="J59" s="632" t="s">
        <v>781</v>
      </c>
      <c r="K59" s="632" t="s">
        <v>782</v>
      </c>
      <c r="L59" s="634">
        <v>77.033608448745298</v>
      </c>
      <c r="M59" s="634">
        <v>9</v>
      </c>
      <c r="N59" s="635">
        <v>693.30247603870771</v>
      </c>
    </row>
    <row r="60" spans="1:14" ht="14.4" customHeight="1" x14ac:dyDescent="0.3">
      <c r="A60" s="630" t="s">
        <v>553</v>
      </c>
      <c r="B60" s="631" t="s">
        <v>554</v>
      </c>
      <c r="C60" s="632" t="s">
        <v>558</v>
      </c>
      <c r="D60" s="633" t="s">
        <v>3001</v>
      </c>
      <c r="E60" s="632" t="s">
        <v>578</v>
      </c>
      <c r="F60" s="633" t="s">
        <v>3007</v>
      </c>
      <c r="G60" s="632" t="s">
        <v>595</v>
      </c>
      <c r="H60" s="632" t="s">
        <v>783</v>
      </c>
      <c r="I60" s="632" t="s">
        <v>784</v>
      </c>
      <c r="J60" s="632" t="s">
        <v>785</v>
      </c>
      <c r="K60" s="632" t="s">
        <v>786</v>
      </c>
      <c r="L60" s="634">
        <v>157.87058813853585</v>
      </c>
      <c r="M60" s="634">
        <v>12</v>
      </c>
      <c r="N60" s="635">
        <v>1894.4470576624301</v>
      </c>
    </row>
    <row r="61" spans="1:14" ht="14.4" customHeight="1" x14ac:dyDescent="0.3">
      <c r="A61" s="630" t="s">
        <v>553</v>
      </c>
      <c r="B61" s="631" t="s">
        <v>554</v>
      </c>
      <c r="C61" s="632" t="s">
        <v>558</v>
      </c>
      <c r="D61" s="633" t="s">
        <v>3001</v>
      </c>
      <c r="E61" s="632" t="s">
        <v>578</v>
      </c>
      <c r="F61" s="633" t="s">
        <v>3007</v>
      </c>
      <c r="G61" s="632" t="s">
        <v>595</v>
      </c>
      <c r="H61" s="632" t="s">
        <v>787</v>
      </c>
      <c r="I61" s="632" t="s">
        <v>788</v>
      </c>
      <c r="J61" s="632" t="s">
        <v>789</v>
      </c>
      <c r="K61" s="632"/>
      <c r="L61" s="634">
        <v>198.99801876968201</v>
      </c>
      <c r="M61" s="634">
        <v>2</v>
      </c>
      <c r="N61" s="635">
        <v>397.99603753936401</v>
      </c>
    </row>
    <row r="62" spans="1:14" ht="14.4" customHeight="1" x14ac:dyDescent="0.3">
      <c r="A62" s="630" t="s">
        <v>553</v>
      </c>
      <c r="B62" s="631" t="s">
        <v>554</v>
      </c>
      <c r="C62" s="632" t="s">
        <v>558</v>
      </c>
      <c r="D62" s="633" t="s">
        <v>3001</v>
      </c>
      <c r="E62" s="632" t="s">
        <v>578</v>
      </c>
      <c r="F62" s="633" t="s">
        <v>3007</v>
      </c>
      <c r="G62" s="632" t="s">
        <v>595</v>
      </c>
      <c r="H62" s="632" t="s">
        <v>790</v>
      </c>
      <c r="I62" s="632" t="s">
        <v>791</v>
      </c>
      <c r="J62" s="632" t="s">
        <v>792</v>
      </c>
      <c r="K62" s="632" t="s">
        <v>793</v>
      </c>
      <c r="L62" s="634">
        <v>83.809586653042984</v>
      </c>
      <c r="M62" s="634">
        <v>2</v>
      </c>
      <c r="N62" s="635">
        <v>167.61917330608597</v>
      </c>
    </row>
    <row r="63" spans="1:14" ht="14.4" customHeight="1" x14ac:dyDescent="0.3">
      <c r="A63" s="630" t="s">
        <v>553</v>
      </c>
      <c r="B63" s="631" t="s">
        <v>554</v>
      </c>
      <c r="C63" s="632" t="s">
        <v>558</v>
      </c>
      <c r="D63" s="633" t="s">
        <v>3001</v>
      </c>
      <c r="E63" s="632" t="s">
        <v>578</v>
      </c>
      <c r="F63" s="633" t="s">
        <v>3007</v>
      </c>
      <c r="G63" s="632" t="s">
        <v>595</v>
      </c>
      <c r="H63" s="632" t="s">
        <v>794</v>
      </c>
      <c r="I63" s="632" t="s">
        <v>795</v>
      </c>
      <c r="J63" s="632" t="s">
        <v>796</v>
      </c>
      <c r="K63" s="632" t="s">
        <v>797</v>
      </c>
      <c r="L63" s="634">
        <v>223.61666666666667</v>
      </c>
      <c r="M63" s="634">
        <v>3</v>
      </c>
      <c r="N63" s="635">
        <v>670.85</v>
      </c>
    </row>
    <row r="64" spans="1:14" ht="14.4" customHeight="1" x14ac:dyDescent="0.3">
      <c r="A64" s="630" t="s">
        <v>553</v>
      </c>
      <c r="B64" s="631" t="s">
        <v>554</v>
      </c>
      <c r="C64" s="632" t="s">
        <v>558</v>
      </c>
      <c r="D64" s="633" t="s">
        <v>3001</v>
      </c>
      <c r="E64" s="632" t="s">
        <v>578</v>
      </c>
      <c r="F64" s="633" t="s">
        <v>3007</v>
      </c>
      <c r="G64" s="632" t="s">
        <v>595</v>
      </c>
      <c r="H64" s="632" t="s">
        <v>798</v>
      </c>
      <c r="I64" s="632" t="s">
        <v>799</v>
      </c>
      <c r="J64" s="632" t="s">
        <v>800</v>
      </c>
      <c r="K64" s="632" t="s">
        <v>801</v>
      </c>
      <c r="L64" s="634">
        <v>151.25</v>
      </c>
      <c r="M64" s="634">
        <v>1</v>
      </c>
      <c r="N64" s="635">
        <v>151.25</v>
      </c>
    </row>
    <row r="65" spans="1:14" ht="14.4" customHeight="1" x14ac:dyDescent="0.3">
      <c r="A65" s="630" t="s">
        <v>553</v>
      </c>
      <c r="B65" s="631" t="s">
        <v>554</v>
      </c>
      <c r="C65" s="632" t="s">
        <v>558</v>
      </c>
      <c r="D65" s="633" t="s">
        <v>3001</v>
      </c>
      <c r="E65" s="632" t="s">
        <v>578</v>
      </c>
      <c r="F65" s="633" t="s">
        <v>3007</v>
      </c>
      <c r="G65" s="632" t="s">
        <v>595</v>
      </c>
      <c r="H65" s="632" t="s">
        <v>802</v>
      </c>
      <c r="I65" s="632" t="s">
        <v>803</v>
      </c>
      <c r="J65" s="632" t="s">
        <v>804</v>
      </c>
      <c r="K65" s="632" t="s">
        <v>801</v>
      </c>
      <c r="L65" s="634">
        <v>86.01</v>
      </c>
      <c r="M65" s="634">
        <v>2</v>
      </c>
      <c r="N65" s="635">
        <v>172.02</v>
      </c>
    </row>
    <row r="66" spans="1:14" ht="14.4" customHeight="1" x14ac:dyDescent="0.3">
      <c r="A66" s="630" t="s">
        <v>553</v>
      </c>
      <c r="B66" s="631" t="s">
        <v>554</v>
      </c>
      <c r="C66" s="632" t="s">
        <v>558</v>
      </c>
      <c r="D66" s="633" t="s">
        <v>3001</v>
      </c>
      <c r="E66" s="632" t="s">
        <v>578</v>
      </c>
      <c r="F66" s="633" t="s">
        <v>3007</v>
      </c>
      <c r="G66" s="632" t="s">
        <v>595</v>
      </c>
      <c r="H66" s="632" t="s">
        <v>805</v>
      </c>
      <c r="I66" s="632" t="s">
        <v>806</v>
      </c>
      <c r="J66" s="632" t="s">
        <v>807</v>
      </c>
      <c r="K66" s="632" t="s">
        <v>808</v>
      </c>
      <c r="L66" s="634">
        <v>94.6</v>
      </c>
      <c r="M66" s="634">
        <v>1</v>
      </c>
      <c r="N66" s="635">
        <v>94.6</v>
      </c>
    </row>
    <row r="67" spans="1:14" ht="14.4" customHeight="1" x14ac:dyDescent="0.3">
      <c r="A67" s="630" t="s">
        <v>553</v>
      </c>
      <c r="B67" s="631" t="s">
        <v>554</v>
      </c>
      <c r="C67" s="632" t="s">
        <v>558</v>
      </c>
      <c r="D67" s="633" t="s">
        <v>3001</v>
      </c>
      <c r="E67" s="632" t="s">
        <v>578</v>
      </c>
      <c r="F67" s="633" t="s">
        <v>3007</v>
      </c>
      <c r="G67" s="632" t="s">
        <v>595</v>
      </c>
      <c r="H67" s="632" t="s">
        <v>809</v>
      </c>
      <c r="I67" s="632" t="s">
        <v>810</v>
      </c>
      <c r="J67" s="632" t="s">
        <v>811</v>
      </c>
      <c r="K67" s="632" t="s">
        <v>812</v>
      </c>
      <c r="L67" s="634">
        <v>122.74986881360815</v>
      </c>
      <c r="M67" s="634">
        <v>2</v>
      </c>
      <c r="N67" s="635">
        <v>245.49973762721629</v>
      </c>
    </row>
    <row r="68" spans="1:14" ht="14.4" customHeight="1" x14ac:dyDescent="0.3">
      <c r="A68" s="630" t="s">
        <v>553</v>
      </c>
      <c r="B68" s="631" t="s">
        <v>554</v>
      </c>
      <c r="C68" s="632" t="s">
        <v>558</v>
      </c>
      <c r="D68" s="633" t="s">
        <v>3001</v>
      </c>
      <c r="E68" s="632" t="s">
        <v>578</v>
      </c>
      <c r="F68" s="633" t="s">
        <v>3007</v>
      </c>
      <c r="G68" s="632" t="s">
        <v>595</v>
      </c>
      <c r="H68" s="632" t="s">
        <v>813</v>
      </c>
      <c r="I68" s="632" t="s">
        <v>814</v>
      </c>
      <c r="J68" s="632" t="s">
        <v>815</v>
      </c>
      <c r="K68" s="632" t="s">
        <v>816</v>
      </c>
      <c r="L68" s="634">
        <v>69.559845805723327</v>
      </c>
      <c r="M68" s="634">
        <v>12</v>
      </c>
      <c r="N68" s="635">
        <v>834.71814966867987</v>
      </c>
    </row>
    <row r="69" spans="1:14" ht="14.4" customHeight="1" x14ac:dyDescent="0.3">
      <c r="A69" s="630" t="s">
        <v>553</v>
      </c>
      <c r="B69" s="631" t="s">
        <v>554</v>
      </c>
      <c r="C69" s="632" t="s">
        <v>558</v>
      </c>
      <c r="D69" s="633" t="s">
        <v>3001</v>
      </c>
      <c r="E69" s="632" t="s">
        <v>578</v>
      </c>
      <c r="F69" s="633" t="s">
        <v>3007</v>
      </c>
      <c r="G69" s="632" t="s">
        <v>595</v>
      </c>
      <c r="H69" s="632" t="s">
        <v>817</v>
      </c>
      <c r="I69" s="632" t="s">
        <v>818</v>
      </c>
      <c r="J69" s="632" t="s">
        <v>819</v>
      </c>
      <c r="K69" s="632" t="s">
        <v>820</v>
      </c>
      <c r="L69" s="634">
        <v>108.61</v>
      </c>
      <c r="M69" s="634">
        <v>1</v>
      </c>
      <c r="N69" s="635">
        <v>108.61</v>
      </c>
    </row>
    <row r="70" spans="1:14" ht="14.4" customHeight="1" x14ac:dyDescent="0.3">
      <c r="A70" s="630" t="s">
        <v>553</v>
      </c>
      <c r="B70" s="631" t="s">
        <v>554</v>
      </c>
      <c r="C70" s="632" t="s">
        <v>558</v>
      </c>
      <c r="D70" s="633" t="s">
        <v>3001</v>
      </c>
      <c r="E70" s="632" t="s">
        <v>578</v>
      </c>
      <c r="F70" s="633" t="s">
        <v>3007</v>
      </c>
      <c r="G70" s="632" t="s">
        <v>595</v>
      </c>
      <c r="H70" s="632" t="s">
        <v>821</v>
      </c>
      <c r="I70" s="632" t="s">
        <v>822</v>
      </c>
      <c r="J70" s="632" t="s">
        <v>823</v>
      </c>
      <c r="K70" s="632" t="s">
        <v>824</v>
      </c>
      <c r="L70" s="634">
        <v>22.25</v>
      </c>
      <c r="M70" s="634">
        <v>1</v>
      </c>
      <c r="N70" s="635">
        <v>22.25</v>
      </c>
    </row>
    <row r="71" spans="1:14" ht="14.4" customHeight="1" x14ac:dyDescent="0.3">
      <c r="A71" s="630" t="s">
        <v>553</v>
      </c>
      <c r="B71" s="631" t="s">
        <v>554</v>
      </c>
      <c r="C71" s="632" t="s">
        <v>558</v>
      </c>
      <c r="D71" s="633" t="s">
        <v>3001</v>
      </c>
      <c r="E71" s="632" t="s">
        <v>578</v>
      </c>
      <c r="F71" s="633" t="s">
        <v>3007</v>
      </c>
      <c r="G71" s="632" t="s">
        <v>595</v>
      </c>
      <c r="H71" s="632" t="s">
        <v>825</v>
      </c>
      <c r="I71" s="632" t="s">
        <v>826</v>
      </c>
      <c r="J71" s="632" t="s">
        <v>827</v>
      </c>
      <c r="K71" s="632" t="s">
        <v>828</v>
      </c>
      <c r="L71" s="634">
        <v>66.677552477639068</v>
      </c>
      <c r="M71" s="634">
        <v>40</v>
      </c>
      <c r="N71" s="635">
        <v>2667.102099105563</v>
      </c>
    </row>
    <row r="72" spans="1:14" ht="14.4" customHeight="1" x14ac:dyDescent="0.3">
      <c r="A72" s="630" t="s">
        <v>553</v>
      </c>
      <c r="B72" s="631" t="s">
        <v>554</v>
      </c>
      <c r="C72" s="632" t="s">
        <v>558</v>
      </c>
      <c r="D72" s="633" t="s">
        <v>3001</v>
      </c>
      <c r="E72" s="632" t="s">
        <v>578</v>
      </c>
      <c r="F72" s="633" t="s">
        <v>3007</v>
      </c>
      <c r="G72" s="632" t="s">
        <v>595</v>
      </c>
      <c r="H72" s="632" t="s">
        <v>829</v>
      </c>
      <c r="I72" s="632" t="s">
        <v>830</v>
      </c>
      <c r="J72" s="632" t="s">
        <v>831</v>
      </c>
      <c r="K72" s="632" t="s">
        <v>832</v>
      </c>
      <c r="L72" s="634">
        <v>41.639061458105942</v>
      </c>
      <c r="M72" s="634">
        <v>10</v>
      </c>
      <c r="N72" s="635">
        <v>416.39061458105942</v>
      </c>
    </row>
    <row r="73" spans="1:14" ht="14.4" customHeight="1" x14ac:dyDescent="0.3">
      <c r="A73" s="630" t="s">
        <v>553</v>
      </c>
      <c r="B73" s="631" t="s">
        <v>554</v>
      </c>
      <c r="C73" s="632" t="s">
        <v>558</v>
      </c>
      <c r="D73" s="633" t="s">
        <v>3001</v>
      </c>
      <c r="E73" s="632" t="s">
        <v>578</v>
      </c>
      <c r="F73" s="633" t="s">
        <v>3007</v>
      </c>
      <c r="G73" s="632" t="s">
        <v>595</v>
      </c>
      <c r="H73" s="632" t="s">
        <v>833</v>
      </c>
      <c r="I73" s="632" t="s">
        <v>834</v>
      </c>
      <c r="J73" s="632" t="s">
        <v>835</v>
      </c>
      <c r="K73" s="632" t="s">
        <v>836</v>
      </c>
      <c r="L73" s="634">
        <v>121.86999999999999</v>
      </c>
      <c r="M73" s="634">
        <v>8</v>
      </c>
      <c r="N73" s="635">
        <v>974.95999999999992</v>
      </c>
    </row>
    <row r="74" spans="1:14" ht="14.4" customHeight="1" x14ac:dyDescent="0.3">
      <c r="A74" s="630" t="s">
        <v>553</v>
      </c>
      <c r="B74" s="631" t="s">
        <v>554</v>
      </c>
      <c r="C74" s="632" t="s">
        <v>558</v>
      </c>
      <c r="D74" s="633" t="s">
        <v>3001</v>
      </c>
      <c r="E74" s="632" t="s">
        <v>578</v>
      </c>
      <c r="F74" s="633" t="s">
        <v>3007</v>
      </c>
      <c r="G74" s="632" t="s">
        <v>595</v>
      </c>
      <c r="H74" s="632" t="s">
        <v>837</v>
      </c>
      <c r="I74" s="632" t="s">
        <v>838</v>
      </c>
      <c r="J74" s="632" t="s">
        <v>839</v>
      </c>
      <c r="K74" s="632" t="s">
        <v>840</v>
      </c>
      <c r="L74" s="634">
        <v>15.39</v>
      </c>
      <c r="M74" s="634">
        <v>1</v>
      </c>
      <c r="N74" s="635">
        <v>15.39</v>
      </c>
    </row>
    <row r="75" spans="1:14" ht="14.4" customHeight="1" x14ac:dyDescent="0.3">
      <c r="A75" s="630" t="s">
        <v>553</v>
      </c>
      <c r="B75" s="631" t="s">
        <v>554</v>
      </c>
      <c r="C75" s="632" t="s">
        <v>558</v>
      </c>
      <c r="D75" s="633" t="s">
        <v>3001</v>
      </c>
      <c r="E75" s="632" t="s">
        <v>578</v>
      </c>
      <c r="F75" s="633" t="s">
        <v>3007</v>
      </c>
      <c r="G75" s="632" t="s">
        <v>595</v>
      </c>
      <c r="H75" s="632" t="s">
        <v>841</v>
      </c>
      <c r="I75" s="632" t="s">
        <v>842</v>
      </c>
      <c r="J75" s="632" t="s">
        <v>843</v>
      </c>
      <c r="K75" s="632" t="s">
        <v>844</v>
      </c>
      <c r="L75" s="634">
        <v>122.94412289906393</v>
      </c>
      <c r="M75" s="634">
        <v>24</v>
      </c>
      <c r="N75" s="635">
        <v>2950.6589495775343</v>
      </c>
    </row>
    <row r="76" spans="1:14" ht="14.4" customHeight="1" x14ac:dyDescent="0.3">
      <c r="A76" s="630" t="s">
        <v>553</v>
      </c>
      <c r="B76" s="631" t="s">
        <v>554</v>
      </c>
      <c r="C76" s="632" t="s">
        <v>558</v>
      </c>
      <c r="D76" s="633" t="s">
        <v>3001</v>
      </c>
      <c r="E76" s="632" t="s">
        <v>578</v>
      </c>
      <c r="F76" s="633" t="s">
        <v>3007</v>
      </c>
      <c r="G76" s="632" t="s">
        <v>595</v>
      </c>
      <c r="H76" s="632" t="s">
        <v>845</v>
      </c>
      <c r="I76" s="632" t="s">
        <v>846</v>
      </c>
      <c r="J76" s="632" t="s">
        <v>843</v>
      </c>
      <c r="K76" s="632" t="s">
        <v>847</v>
      </c>
      <c r="L76" s="634">
        <v>139.42285714285714</v>
      </c>
      <c r="M76" s="634">
        <v>14</v>
      </c>
      <c r="N76" s="635">
        <v>1951.9199999999998</v>
      </c>
    </row>
    <row r="77" spans="1:14" ht="14.4" customHeight="1" x14ac:dyDescent="0.3">
      <c r="A77" s="630" t="s">
        <v>553</v>
      </c>
      <c r="B77" s="631" t="s">
        <v>554</v>
      </c>
      <c r="C77" s="632" t="s">
        <v>558</v>
      </c>
      <c r="D77" s="633" t="s">
        <v>3001</v>
      </c>
      <c r="E77" s="632" t="s">
        <v>578</v>
      </c>
      <c r="F77" s="633" t="s">
        <v>3007</v>
      </c>
      <c r="G77" s="632" t="s">
        <v>595</v>
      </c>
      <c r="H77" s="632" t="s">
        <v>848</v>
      </c>
      <c r="I77" s="632" t="s">
        <v>849</v>
      </c>
      <c r="J77" s="632" t="s">
        <v>850</v>
      </c>
      <c r="K77" s="632" t="s">
        <v>851</v>
      </c>
      <c r="L77" s="634">
        <v>81.590095785010618</v>
      </c>
      <c r="M77" s="634">
        <v>2</v>
      </c>
      <c r="N77" s="635">
        <v>163.18019157002124</v>
      </c>
    </row>
    <row r="78" spans="1:14" ht="14.4" customHeight="1" x14ac:dyDescent="0.3">
      <c r="A78" s="630" t="s">
        <v>553</v>
      </c>
      <c r="B78" s="631" t="s">
        <v>554</v>
      </c>
      <c r="C78" s="632" t="s">
        <v>558</v>
      </c>
      <c r="D78" s="633" t="s">
        <v>3001</v>
      </c>
      <c r="E78" s="632" t="s">
        <v>578</v>
      </c>
      <c r="F78" s="633" t="s">
        <v>3007</v>
      </c>
      <c r="G78" s="632" t="s">
        <v>595</v>
      </c>
      <c r="H78" s="632" t="s">
        <v>852</v>
      </c>
      <c r="I78" s="632" t="s">
        <v>853</v>
      </c>
      <c r="J78" s="632" t="s">
        <v>854</v>
      </c>
      <c r="K78" s="632" t="s">
        <v>855</v>
      </c>
      <c r="L78" s="634">
        <v>74.617533101846163</v>
      </c>
      <c r="M78" s="634">
        <v>24</v>
      </c>
      <c r="N78" s="635">
        <v>1790.8207944443079</v>
      </c>
    </row>
    <row r="79" spans="1:14" ht="14.4" customHeight="1" x14ac:dyDescent="0.3">
      <c r="A79" s="630" t="s">
        <v>553</v>
      </c>
      <c r="B79" s="631" t="s">
        <v>554</v>
      </c>
      <c r="C79" s="632" t="s">
        <v>558</v>
      </c>
      <c r="D79" s="633" t="s">
        <v>3001</v>
      </c>
      <c r="E79" s="632" t="s">
        <v>578</v>
      </c>
      <c r="F79" s="633" t="s">
        <v>3007</v>
      </c>
      <c r="G79" s="632" t="s">
        <v>595</v>
      </c>
      <c r="H79" s="632" t="s">
        <v>856</v>
      </c>
      <c r="I79" s="632" t="s">
        <v>857</v>
      </c>
      <c r="J79" s="632" t="s">
        <v>858</v>
      </c>
      <c r="K79" s="632" t="s">
        <v>859</v>
      </c>
      <c r="L79" s="634">
        <v>44.63</v>
      </c>
      <c r="M79" s="634">
        <v>20</v>
      </c>
      <c r="N79" s="635">
        <v>892.6</v>
      </c>
    </row>
    <row r="80" spans="1:14" ht="14.4" customHeight="1" x14ac:dyDescent="0.3">
      <c r="A80" s="630" t="s">
        <v>553</v>
      </c>
      <c r="B80" s="631" t="s">
        <v>554</v>
      </c>
      <c r="C80" s="632" t="s">
        <v>558</v>
      </c>
      <c r="D80" s="633" t="s">
        <v>3001</v>
      </c>
      <c r="E80" s="632" t="s">
        <v>578</v>
      </c>
      <c r="F80" s="633" t="s">
        <v>3007</v>
      </c>
      <c r="G80" s="632" t="s">
        <v>595</v>
      </c>
      <c r="H80" s="632" t="s">
        <v>860</v>
      </c>
      <c r="I80" s="632" t="s">
        <v>861</v>
      </c>
      <c r="J80" s="632" t="s">
        <v>862</v>
      </c>
      <c r="K80" s="632" t="s">
        <v>863</v>
      </c>
      <c r="L80" s="634">
        <v>65.56</v>
      </c>
      <c r="M80" s="634">
        <v>1</v>
      </c>
      <c r="N80" s="635">
        <v>65.56</v>
      </c>
    </row>
    <row r="81" spans="1:14" ht="14.4" customHeight="1" x14ac:dyDescent="0.3">
      <c r="A81" s="630" t="s">
        <v>553</v>
      </c>
      <c r="B81" s="631" t="s">
        <v>554</v>
      </c>
      <c r="C81" s="632" t="s">
        <v>558</v>
      </c>
      <c r="D81" s="633" t="s">
        <v>3001</v>
      </c>
      <c r="E81" s="632" t="s">
        <v>578</v>
      </c>
      <c r="F81" s="633" t="s">
        <v>3007</v>
      </c>
      <c r="G81" s="632" t="s">
        <v>595</v>
      </c>
      <c r="H81" s="632" t="s">
        <v>864</v>
      </c>
      <c r="I81" s="632" t="s">
        <v>865</v>
      </c>
      <c r="J81" s="632" t="s">
        <v>866</v>
      </c>
      <c r="K81" s="632" t="s">
        <v>867</v>
      </c>
      <c r="L81" s="634">
        <v>46.39501535850674</v>
      </c>
      <c r="M81" s="634">
        <v>30</v>
      </c>
      <c r="N81" s="635">
        <v>1391.8504607552022</v>
      </c>
    </row>
    <row r="82" spans="1:14" ht="14.4" customHeight="1" x14ac:dyDescent="0.3">
      <c r="A82" s="630" t="s">
        <v>553</v>
      </c>
      <c r="B82" s="631" t="s">
        <v>554</v>
      </c>
      <c r="C82" s="632" t="s">
        <v>558</v>
      </c>
      <c r="D82" s="633" t="s">
        <v>3001</v>
      </c>
      <c r="E82" s="632" t="s">
        <v>578</v>
      </c>
      <c r="F82" s="633" t="s">
        <v>3007</v>
      </c>
      <c r="G82" s="632" t="s">
        <v>595</v>
      </c>
      <c r="H82" s="632" t="s">
        <v>868</v>
      </c>
      <c r="I82" s="632" t="s">
        <v>869</v>
      </c>
      <c r="J82" s="632" t="s">
        <v>870</v>
      </c>
      <c r="K82" s="632" t="s">
        <v>871</v>
      </c>
      <c r="L82" s="634">
        <v>133.34999999999994</v>
      </c>
      <c r="M82" s="634">
        <v>1</v>
      </c>
      <c r="N82" s="635">
        <v>133.34999999999994</v>
      </c>
    </row>
    <row r="83" spans="1:14" ht="14.4" customHeight="1" x14ac:dyDescent="0.3">
      <c r="A83" s="630" t="s">
        <v>553</v>
      </c>
      <c r="B83" s="631" t="s">
        <v>554</v>
      </c>
      <c r="C83" s="632" t="s">
        <v>558</v>
      </c>
      <c r="D83" s="633" t="s">
        <v>3001</v>
      </c>
      <c r="E83" s="632" t="s">
        <v>578</v>
      </c>
      <c r="F83" s="633" t="s">
        <v>3007</v>
      </c>
      <c r="G83" s="632" t="s">
        <v>595</v>
      </c>
      <c r="H83" s="632" t="s">
        <v>872</v>
      </c>
      <c r="I83" s="632" t="s">
        <v>872</v>
      </c>
      <c r="J83" s="632" t="s">
        <v>873</v>
      </c>
      <c r="K83" s="632" t="s">
        <v>874</v>
      </c>
      <c r="L83" s="634">
        <v>98.14</v>
      </c>
      <c r="M83" s="634">
        <v>1</v>
      </c>
      <c r="N83" s="635">
        <v>98.14</v>
      </c>
    </row>
    <row r="84" spans="1:14" ht="14.4" customHeight="1" x14ac:dyDescent="0.3">
      <c r="A84" s="630" t="s">
        <v>553</v>
      </c>
      <c r="B84" s="631" t="s">
        <v>554</v>
      </c>
      <c r="C84" s="632" t="s">
        <v>558</v>
      </c>
      <c r="D84" s="633" t="s">
        <v>3001</v>
      </c>
      <c r="E84" s="632" t="s">
        <v>578</v>
      </c>
      <c r="F84" s="633" t="s">
        <v>3007</v>
      </c>
      <c r="G84" s="632" t="s">
        <v>595</v>
      </c>
      <c r="H84" s="632" t="s">
        <v>875</v>
      </c>
      <c r="I84" s="632" t="s">
        <v>875</v>
      </c>
      <c r="J84" s="632" t="s">
        <v>876</v>
      </c>
      <c r="K84" s="632" t="s">
        <v>877</v>
      </c>
      <c r="L84" s="634">
        <v>106.92205036724643</v>
      </c>
      <c r="M84" s="634">
        <v>10</v>
      </c>
      <c r="N84" s="635">
        <v>1069.2205036724642</v>
      </c>
    </row>
    <row r="85" spans="1:14" ht="14.4" customHeight="1" x14ac:dyDescent="0.3">
      <c r="A85" s="630" t="s">
        <v>553</v>
      </c>
      <c r="B85" s="631" t="s">
        <v>554</v>
      </c>
      <c r="C85" s="632" t="s">
        <v>558</v>
      </c>
      <c r="D85" s="633" t="s">
        <v>3001</v>
      </c>
      <c r="E85" s="632" t="s">
        <v>578</v>
      </c>
      <c r="F85" s="633" t="s">
        <v>3007</v>
      </c>
      <c r="G85" s="632" t="s">
        <v>595</v>
      </c>
      <c r="H85" s="632" t="s">
        <v>878</v>
      </c>
      <c r="I85" s="632" t="s">
        <v>879</v>
      </c>
      <c r="J85" s="632" t="s">
        <v>880</v>
      </c>
      <c r="K85" s="632" t="s">
        <v>881</v>
      </c>
      <c r="L85" s="634">
        <v>41.619958966641995</v>
      </c>
      <c r="M85" s="634">
        <v>3</v>
      </c>
      <c r="N85" s="635">
        <v>124.85987689992599</v>
      </c>
    </row>
    <row r="86" spans="1:14" ht="14.4" customHeight="1" x14ac:dyDescent="0.3">
      <c r="A86" s="630" t="s">
        <v>553</v>
      </c>
      <c r="B86" s="631" t="s">
        <v>554</v>
      </c>
      <c r="C86" s="632" t="s">
        <v>558</v>
      </c>
      <c r="D86" s="633" t="s">
        <v>3001</v>
      </c>
      <c r="E86" s="632" t="s">
        <v>578</v>
      </c>
      <c r="F86" s="633" t="s">
        <v>3007</v>
      </c>
      <c r="G86" s="632" t="s">
        <v>595</v>
      </c>
      <c r="H86" s="632" t="s">
        <v>882</v>
      </c>
      <c r="I86" s="632" t="s">
        <v>883</v>
      </c>
      <c r="J86" s="632" t="s">
        <v>880</v>
      </c>
      <c r="K86" s="632" t="s">
        <v>884</v>
      </c>
      <c r="L86" s="634">
        <v>292.47000000000008</v>
      </c>
      <c r="M86" s="634">
        <v>2</v>
      </c>
      <c r="N86" s="635">
        <v>584.94000000000017</v>
      </c>
    </row>
    <row r="87" spans="1:14" ht="14.4" customHeight="1" x14ac:dyDescent="0.3">
      <c r="A87" s="630" t="s">
        <v>553</v>
      </c>
      <c r="B87" s="631" t="s">
        <v>554</v>
      </c>
      <c r="C87" s="632" t="s">
        <v>558</v>
      </c>
      <c r="D87" s="633" t="s">
        <v>3001</v>
      </c>
      <c r="E87" s="632" t="s">
        <v>578</v>
      </c>
      <c r="F87" s="633" t="s">
        <v>3007</v>
      </c>
      <c r="G87" s="632" t="s">
        <v>595</v>
      </c>
      <c r="H87" s="632" t="s">
        <v>885</v>
      </c>
      <c r="I87" s="632" t="s">
        <v>886</v>
      </c>
      <c r="J87" s="632" t="s">
        <v>887</v>
      </c>
      <c r="K87" s="632" t="s">
        <v>888</v>
      </c>
      <c r="L87" s="634">
        <v>392.88999999999993</v>
      </c>
      <c r="M87" s="634">
        <v>10</v>
      </c>
      <c r="N87" s="635">
        <v>3928.8999999999992</v>
      </c>
    </row>
    <row r="88" spans="1:14" ht="14.4" customHeight="1" x14ac:dyDescent="0.3">
      <c r="A88" s="630" t="s">
        <v>553</v>
      </c>
      <c r="B88" s="631" t="s">
        <v>554</v>
      </c>
      <c r="C88" s="632" t="s">
        <v>558</v>
      </c>
      <c r="D88" s="633" t="s">
        <v>3001</v>
      </c>
      <c r="E88" s="632" t="s">
        <v>578</v>
      </c>
      <c r="F88" s="633" t="s">
        <v>3007</v>
      </c>
      <c r="G88" s="632" t="s">
        <v>595</v>
      </c>
      <c r="H88" s="632" t="s">
        <v>889</v>
      </c>
      <c r="I88" s="632" t="s">
        <v>890</v>
      </c>
      <c r="J88" s="632" t="s">
        <v>891</v>
      </c>
      <c r="K88" s="632" t="s">
        <v>892</v>
      </c>
      <c r="L88" s="634">
        <v>49.59999999999998</v>
      </c>
      <c r="M88" s="634">
        <v>4</v>
      </c>
      <c r="N88" s="635">
        <v>198.39999999999992</v>
      </c>
    </row>
    <row r="89" spans="1:14" ht="14.4" customHeight="1" x14ac:dyDescent="0.3">
      <c r="A89" s="630" t="s">
        <v>553</v>
      </c>
      <c r="B89" s="631" t="s">
        <v>554</v>
      </c>
      <c r="C89" s="632" t="s">
        <v>558</v>
      </c>
      <c r="D89" s="633" t="s">
        <v>3001</v>
      </c>
      <c r="E89" s="632" t="s">
        <v>578</v>
      </c>
      <c r="F89" s="633" t="s">
        <v>3007</v>
      </c>
      <c r="G89" s="632" t="s">
        <v>595</v>
      </c>
      <c r="H89" s="632" t="s">
        <v>893</v>
      </c>
      <c r="I89" s="632" t="s">
        <v>894</v>
      </c>
      <c r="J89" s="632" t="s">
        <v>891</v>
      </c>
      <c r="K89" s="632" t="s">
        <v>895</v>
      </c>
      <c r="L89" s="634">
        <v>91.570000000000007</v>
      </c>
      <c r="M89" s="634">
        <v>6</v>
      </c>
      <c r="N89" s="635">
        <v>549.42000000000007</v>
      </c>
    </row>
    <row r="90" spans="1:14" ht="14.4" customHeight="1" x14ac:dyDescent="0.3">
      <c r="A90" s="630" t="s">
        <v>553</v>
      </c>
      <c r="B90" s="631" t="s">
        <v>554</v>
      </c>
      <c r="C90" s="632" t="s">
        <v>558</v>
      </c>
      <c r="D90" s="633" t="s">
        <v>3001</v>
      </c>
      <c r="E90" s="632" t="s">
        <v>578</v>
      </c>
      <c r="F90" s="633" t="s">
        <v>3007</v>
      </c>
      <c r="G90" s="632" t="s">
        <v>595</v>
      </c>
      <c r="H90" s="632" t="s">
        <v>896</v>
      </c>
      <c r="I90" s="632" t="s">
        <v>897</v>
      </c>
      <c r="J90" s="632" t="s">
        <v>898</v>
      </c>
      <c r="K90" s="632" t="s">
        <v>899</v>
      </c>
      <c r="L90" s="634">
        <v>37.974883236456819</v>
      </c>
      <c r="M90" s="634">
        <v>10</v>
      </c>
      <c r="N90" s="635">
        <v>379.74883236456816</v>
      </c>
    </row>
    <row r="91" spans="1:14" ht="14.4" customHeight="1" x14ac:dyDescent="0.3">
      <c r="A91" s="630" t="s">
        <v>553</v>
      </c>
      <c r="B91" s="631" t="s">
        <v>554</v>
      </c>
      <c r="C91" s="632" t="s">
        <v>558</v>
      </c>
      <c r="D91" s="633" t="s">
        <v>3001</v>
      </c>
      <c r="E91" s="632" t="s">
        <v>578</v>
      </c>
      <c r="F91" s="633" t="s">
        <v>3007</v>
      </c>
      <c r="G91" s="632" t="s">
        <v>595</v>
      </c>
      <c r="H91" s="632" t="s">
        <v>900</v>
      </c>
      <c r="I91" s="632" t="s">
        <v>901</v>
      </c>
      <c r="J91" s="632" t="s">
        <v>902</v>
      </c>
      <c r="K91" s="632" t="s">
        <v>903</v>
      </c>
      <c r="L91" s="634">
        <v>106.66</v>
      </c>
      <c r="M91" s="634">
        <v>4</v>
      </c>
      <c r="N91" s="635">
        <v>426.64</v>
      </c>
    </row>
    <row r="92" spans="1:14" ht="14.4" customHeight="1" x14ac:dyDescent="0.3">
      <c r="A92" s="630" t="s">
        <v>553</v>
      </c>
      <c r="B92" s="631" t="s">
        <v>554</v>
      </c>
      <c r="C92" s="632" t="s">
        <v>558</v>
      </c>
      <c r="D92" s="633" t="s">
        <v>3001</v>
      </c>
      <c r="E92" s="632" t="s">
        <v>578</v>
      </c>
      <c r="F92" s="633" t="s">
        <v>3007</v>
      </c>
      <c r="G92" s="632" t="s">
        <v>595</v>
      </c>
      <c r="H92" s="632" t="s">
        <v>904</v>
      </c>
      <c r="I92" s="632" t="s">
        <v>905</v>
      </c>
      <c r="J92" s="632" t="s">
        <v>692</v>
      </c>
      <c r="K92" s="632" t="s">
        <v>906</v>
      </c>
      <c r="L92" s="634">
        <v>166.91</v>
      </c>
      <c r="M92" s="634">
        <v>2</v>
      </c>
      <c r="N92" s="635">
        <v>333.82</v>
      </c>
    </row>
    <row r="93" spans="1:14" ht="14.4" customHeight="1" x14ac:dyDescent="0.3">
      <c r="A93" s="630" t="s">
        <v>553</v>
      </c>
      <c r="B93" s="631" t="s">
        <v>554</v>
      </c>
      <c r="C93" s="632" t="s">
        <v>558</v>
      </c>
      <c r="D93" s="633" t="s">
        <v>3001</v>
      </c>
      <c r="E93" s="632" t="s">
        <v>578</v>
      </c>
      <c r="F93" s="633" t="s">
        <v>3007</v>
      </c>
      <c r="G93" s="632" t="s">
        <v>595</v>
      </c>
      <c r="H93" s="632" t="s">
        <v>907</v>
      </c>
      <c r="I93" s="632" t="s">
        <v>908</v>
      </c>
      <c r="J93" s="632" t="s">
        <v>909</v>
      </c>
      <c r="K93" s="632" t="s">
        <v>910</v>
      </c>
      <c r="L93" s="634">
        <v>9.7649112911432745</v>
      </c>
      <c r="M93" s="634">
        <v>183</v>
      </c>
      <c r="N93" s="635">
        <v>1786.9787662792191</v>
      </c>
    </row>
    <row r="94" spans="1:14" ht="14.4" customHeight="1" x14ac:dyDescent="0.3">
      <c r="A94" s="630" t="s">
        <v>553</v>
      </c>
      <c r="B94" s="631" t="s">
        <v>554</v>
      </c>
      <c r="C94" s="632" t="s">
        <v>558</v>
      </c>
      <c r="D94" s="633" t="s">
        <v>3001</v>
      </c>
      <c r="E94" s="632" t="s">
        <v>578</v>
      </c>
      <c r="F94" s="633" t="s">
        <v>3007</v>
      </c>
      <c r="G94" s="632" t="s">
        <v>595</v>
      </c>
      <c r="H94" s="632" t="s">
        <v>911</v>
      </c>
      <c r="I94" s="632" t="s">
        <v>912</v>
      </c>
      <c r="J94" s="632" t="s">
        <v>913</v>
      </c>
      <c r="K94" s="632" t="s">
        <v>914</v>
      </c>
      <c r="L94" s="634">
        <v>57.054028837972702</v>
      </c>
      <c r="M94" s="634">
        <v>5</v>
      </c>
      <c r="N94" s="635">
        <v>285.27014418986352</v>
      </c>
    </row>
    <row r="95" spans="1:14" ht="14.4" customHeight="1" x14ac:dyDescent="0.3">
      <c r="A95" s="630" t="s">
        <v>553</v>
      </c>
      <c r="B95" s="631" t="s">
        <v>554</v>
      </c>
      <c r="C95" s="632" t="s">
        <v>558</v>
      </c>
      <c r="D95" s="633" t="s">
        <v>3001</v>
      </c>
      <c r="E95" s="632" t="s">
        <v>578</v>
      </c>
      <c r="F95" s="633" t="s">
        <v>3007</v>
      </c>
      <c r="G95" s="632" t="s">
        <v>595</v>
      </c>
      <c r="H95" s="632" t="s">
        <v>915</v>
      </c>
      <c r="I95" s="632" t="s">
        <v>916</v>
      </c>
      <c r="J95" s="632" t="s">
        <v>917</v>
      </c>
      <c r="K95" s="632" t="s">
        <v>918</v>
      </c>
      <c r="L95" s="634">
        <v>228.35184008865878</v>
      </c>
      <c r="M95" s="634">
        <v>15</v>
      </c>
      <c r="N95" s="635">
        <v>3425.2776013298817</v>
      </c>
    </row>
    <row r="96" spans="1:14" ht="14.4" customHeight="1" x14ac:dyDescent="0.3">
      <c r="A96" s="630" t="s">
        <v>553</v>
      </c>
      <c r="B96" s="631" t="s">
        <v>554</v>
      </c>
      <c r="C96" s="632" t="s">
        <v>558</v>
      </c>
      <c r="D96" s="633" t="s">
        <v>3001</v>
      </c>
      <c r="E96" s="632" t="s">
        <v>578</v>
      </c>
      <c r="F96" s="633" t="s">
        <v>3007</v>
      </c>
      <c r="G96" s="632" t="s">
        <v>595</v>
      </c>
      <c r="H96" s="632" t="s">
        <v>919</v>
      </c>
      <c r="I96" s="632" t="s">
        <v>920</v>
      </c>
      <c r="J96" s="632" t="s">
        <v>921</v>
      </c>
      <c r="K96" s="632" t="s">
        <v>922</v>
      </c>
      <c r="L96" s="634">
        <v>151.73958736929714</v>
      </c>
      <c r="M96" s="634">
        <v>48</v>
      </c>
      <c r="N96" s="635">
        <v>7283.5001937262632</v>
      </c>
    </row>
    <row r="97" spans="1:14" ht="14.4" customHeight="1" x14ac:dyDescent="0.3">
      <c r="A97" s="630" t="s">
        <v>553</v>
      </c>
      <c r="B97" s="631" t="s">
        <v>554</v>
      </c>
      <c r="C97" s="632" t="s">
        <v>558</v>
      </c>
      <c r="D97" s="633" t="s">
        <v>3001</v>
      </c>
      <c r="E97" s="632" t="s">
        <v>578</v>
      </c>
      <c r="F97" s="633" t="s">
        <v>3007</v>
      </c>
      <c r="G97" s="632" t="s">
        <v>595</v>
      </c>
      <c r="H97" s="632" t="s">
        <v>923</v>
      </c>
      <c r="I97" s="632" t="s">
        <v>238</v>
      </c>
      <c r="J97" s="632" t="s">
        <v>924</v>
      </c>
      <c r="K97" s="632"/>
      <c r="L97" s="634">
        <v>97.320293233386593</v>
      </c>
      <c r="M97" s="634">
        <v>2</v>
      </c>
      <c r="N97" s="635">
        <v>194.64058646677319</v>
      </c>
    </row>
    <row r="98" spans="1:14" ht="14.4" customHeight="1" x14ac:dyDescent="0.3">
      <c r="A98" s="630" t="s">
        <v>553</v>
      </c>
      <c r="B98" s="631" t="s">
        <v>554</v>
      </c>
      <c r="C98" s="632" t="s">
        <v>558</v>
      </c>
      <c r="D98" s="633" t="s">
        <v>3001</v>
      </c>
      <c r="E98" s="632" t="s">
        <v>578</v>
      </c>
      <c r="F98" s="633" t="s">
        <v>3007</v>
      </c>
      <c r="G98" s="632" t="s">
        <v>595</v>
      </c>
      <c r="H98" s="632" t="s">
        <v>925</v>
      </c>
      <c r="I98" s="632" t="s">
        <v>926</v>
      </c>
      <c r="J98" s="632" t="s">
        <v>927</v>
      </c>
      <c r="K98" s="632" t="s">
        <v>928</v>
      </c>
      <c r="L98" s="634">
        <v>253.98533118521868</v>
      </c>
      <c r="M98" s="634">
        <v>8</v>
      </c>
      <c r="N98" s="635">
        <v>2031.8826494817495</v>
      </c>
    </row>
    <row r="99" spans="1:14" ht="14.4" customHeight="1" x14ac:dyDescent="0.3">
      <c r="A99" s="630" t="s">
        <v>553</v>
      </c>
      <c r="B99" s="631" t="s">
        <v>554</v>
      </c>
      <c r="C99" s="632" t="s">
        <v>558</v>
      </c>
      <c r="D99" s="633" t="s">
        <v>3001</v>
      </c>
      <c r="E99" s="632" t="s">
        <v>578</v>
      </c>
      <c r="F99" s="633" t="s">
        <v>3007</v>
      </c>
      <c r="G99" s="632" t="s">
        <v>595</v>
      </c>
      <c r="H99" s="632" t="s">
        <v>929</v>
      </c>
      <c r="I99" s="632" t="s">
        <v>238</v>
      </c>
      <c r="J99" s="632" t="s">
        <v>930</v>
      </c>
      <c r="K99" s="632"/>
      <c r="L99" s="634">
        <v>22.322038763033209</v>
      </c>
      <c r="M99" s="634">
        <v>5</v>
      </c>
      <c r="N99" s="635">
        <v>111.61019381516604</v>
      </c>
    </row>
    <row r="100" spans="1:14" ht="14.4" customHeight="1" x14ac:dyDescent="0.3">
      <c r="A100" s="630" t="s">
        <v>553</v>
      </c>
      <c r="B100" s="631" t="s">
        <v>554</v>
      </c>
      <c r="C100" s="632" t="s">
        <v>558</v>
      </c>
      <c r="D100" s="633" t="s">
        <v>3001</v>
      </c>
      <c r="E100" s="632" t="s">
        <v>578</v>
      </c>
      <c r="F100" s="633" t="s">
        <v>3007</v>
      </c>
      <c r="G100" s="632" t="s">
        <v>595</v>
      </c>
      <c r="H100" s="632" t="s">
        <v>931</v>
      </c>
      <c r="I100" s="632" t="s">
        <v>238</v>
      </c>
      <c r="J100" s="632" t="s">
        <v>932</v>
      </c>
      <c r="K100" s="632"/>
      <c r="L100" s="634">
        <v>185.27</v>
      </c>
      <c r="M100" s="634">
        <v>2</v>
      </c>
      <c r="N100" s="635">
        <v>370.54</v>
      </c>
    </row>
    <row r="101" spans="1:14" ht="14.4" customHeight="1" x14ac:dyDescent="0.3">
      <c r="A101" s="630" t="s">
        <v>553</v>
      </c>
      <c r="B101" s="631" t="s">
        <v>554</v>
      </c>
      <c r="C101" s="632" t="s">
        <v>558</v>
      </c>
      <c r="D101" s="633" t="s">
        <v>3001</v>
      </c>
      <c r="E101" s="632" t="s">
        <v>578</v>
      </c>
      <c r="F101" s="633" t="s">
        <v>3007</v>
      </c>
      <c r="G101" s="632" t="s">
        <v>595</v>
      </c>
      <c r="H101" s="632" t="s">
        <v>933</v>
      </c>
      <c r="I101" s="632" t="s">
        <v>238</v>
      </c>
      <c r="J101" s="632" t="s">
        <v>934</v>
      </c>
      <c r="K101" s="632" t="s">
        <v>935</v>
      </c>
      <c r="L101" s="634">
        <v>40.039958306978249</v>
      </c>
      <c r="M101" s="634">
        <v>2</v>
      </c>
      <c r="N101" s="635">
        <v>80.079916613956499</v>
      </c>
    </row>
    <row r="102" spans="1:14" ht="14.4" customHeight="1" x14ac:dyDescent="0.3">
      <c r="A102" s="630" t="s">
        <v>553</v>
      </c>
      <c r="B102" s="631" t="s">
        <v>554</v>
      </c>
      <c r="C102" s="632" t="s">
        <v>558</v>
      </c>
      <c r="D102" s="633" t="s">
        <v>3001</v>
      </c>
      <c r="E102" s="632" t="s">
        <v>578</v>
      </c>
      <c r="F102" s="633" t="s">
        <v>3007</v>
      </c>
      <c r="G102" s="632" t="s">
        <v>595</v>
      </c>
      <c r="H102" s="632" t="s">
        <v>936</v>
      </c>
      <c r="I102" s="632" t="s">
        <v>238</v>
      </c>
      <c r="J102" s="632" t="s">
        <v>937</v>
      </c>
      <c r="K102" s="632"/>
      <c r="L102" s="634">
        <v>42.350001466303006</v>
      </c>
      <c r="M102" s="634">
        <v>6</v>
      </c>
      <c r="N102" s="635">
        <v>254.10000879781802</v>
      </c>
    </row>
    <row r="103" spans="1:14" ht="14.4" customHeight="1" x14ac:dyDescent="0.3">
      <c r="A103" s="630" t="s">
        <v>553</v>
      </c>
      <c r="B103" s="631" t="s">
        <v>554</v>
      </c>
      <c r="C103" s="632" t="s">
        <v>558</v>
      </c>
      <c r="D103" s="633" t="s">
        <v>3001</v>
      </c>
      <c r="E103" s="632" t="s">
        <v>578</v>
      </c>
      <c r="F103" s="633" t="s">
        <v>3007</v>
      </c>
      <c r="G103" s="632" t="s">
        <v>595</v>
      </c>
      <c r="H103" s="632" t="s">
        <v>938</v>
      </c>
      <c r="I103" s="632" t="s">
        <v>238</v>
      </c>
      <c r="J103" s="632" t="s">
        <v>939</v>
      </c>
      <c r="K103" s="632"/>
      <c r="L103" s="634">
        <v>39.76</v>
      </c>
      <c r="M103" s="634">
        <v>1</v>
      </c>
      <c r="N103" s="635">
        <v>39.76</v>
      </c>
    </row>
    <row r="104" spans="1:14" ht="14.4" customHeight="1" x14ac:dyDescent="0.3">
      <c r="A104" s="630" t="s">
        <v>553</v>
      </c>
      <c r="B104" s="631" t="s">
        <v>554</v>
      </c>
      <c r="C104" s="632" t="s">
        <v>558</v>
      </c>
      <c r="D104" s="633" t="s">
        <v>3001</v>
      </c>
      <c r="E104" s="632" t="s">
        <v>578</v>
      </c>
      <c r="F104" s="633" t="s">
        <v>3007</v>
      </c>
      <c r="G104" s="632" t="s">
        <v>595</v>
      </c>
      <c r="H104" s="632" t="s">
        <v>940</v>
      </c>
      <c r="I104" s="632" t="s">
        <v>941</v>
      </c>
      <c r="J104" s="632" t="s">
        <v>942</v>
      </c>
      <c r="K104" s="632" t="s">
        <v>943</v>
      </c>
      <c r="L104" s="634">
        <v>69.943333333333328</v>
      </c>
      <c r="M104" s="634">
        <v>3</v>
      </c>
      <c r="N104" s="635">
        <v>209.82999999999998</v>
      </c>
    </row>
    <row r="105" spans="1:14" ht="14.4" customHeight="1" x14ac:dyDescent="0.3">
      <c r="A105" s="630" t="s">
        <v>553</v>
      </c>
      <c r="B105" s="631" t="s">
        <v>554</v>
      </c>
      <c r="C105" s="632" t="s">
        <v>558</v>
      </c>
      <c r="D105" s="633" t="s">
        <v>3001</v>
      </c>
      <c r="E105" s="632" t="s">
        <v>578</v>
      </c>
      <c r="F105" s="633" t="s">
        <v>3007</v>
      </c>
      <c r="G105" s="632" t="s">
        <v>595</v>
      </c>
      <c r="H105" s="632" t="s">
        <v>944</v>
      </c>
      <c r="I105" s="632" t="s">
        <v>238</v>
      </c>
      <c r="J105" s="632" t="s">
        <v>945</v>
      </c>
      <c r="K105" s="632"/>
      <c r="L105" s="634">
        <v>22.55</v>
      </c>
      <c r="M105" s="634">
        <v>2</v>
      </c>
      <c r="N105" s="635">
        <v>45.1</v>
      </c>
    </row>
    <row r="106" spans="1:14" ht="14.4" customHeight="1" x14ac:dyDescent="0.3">
      <c r="A106" s="630" t="s">
        <v>553</v>
      </c>
      <c r="B106" s="631" t="s">
        <v>554</v>
      </c>
      <c r="C106" s="632" t="s">
        <v>558</v>
      </c>
      <c r="D106" s="633" t="s">
        <v>3001</v>
      </c>
      <c r="E106" s="632" t="s">
        <v>578</v>
      </c>
      <c r="F106" s="633" t="s">
        <v>3007</v>
      </c>
      <c r="G106" s="632" t="s">
        <v>595</v>
      </c>
      <c r="H106" s="632" t="s">
        <v>946</v>
      </c>
      <c r="I106" s="632" t="s">
        <v>947</v>
      </c>
      <c r="J106" s="632" t="s">
        <v>948</v>
      </c>
      <c r="K106" s="632" t="s">
        <v>949</v>
      </c>
      <c r="L106" s="634">
        <v>28.486591120848132</v>
      </c>
      <c r="M106" s="634">
        <v>3</v>
      </c>
      <c r="N106" s="635">
        <v>85.459773362544396</v>
      </c>
    </row>
    <row r="107" spans="1:14" ht="14.4" customHeight="1" x14ac:dyDescent="0.3">
      <c r="A107" s="630" t="s">
        <v>553</v>
      </c>
      <c r="B107" s="631" t="s">
        <v>554</v>
      </c>
      <c r="C107" s="632" t="s">
        <v>558</v>
      </c>
      <c r="D107" s="633" t="s">
        <v>3001</v>
      </c>
      <c r="E107" s="632" t="s">
        <v>578</v>
      </c>
      <c r="F107" s="633" t="s">
        <v>3007</v>
      </c>
      <c r="G107" s="632" t="s">
        <v>595</v>
      </c>
      <c r="H107" s="632" t="s">
        <v>950</v>
      </c>
      <c r="I107" s="632" t="s">
        <v>951</v>
      </c>
      <c r="J107" s="632" t="s">
        <v>952</v>
      </c>
      <c r="K107" s="632" t="s">
        <v>953</v>
      </c>
      <c r="L107" s="634">
        <v>95.652500000000003</v>
      </c>
      <c r="M107" s="634">
        <v>4</v>
      </c>
      <c r="N107" s="635">
        <v>382.61</v>
      </c>
    </row>
    <row r="108" spans="1:14" ht="14.4" customHeight="1" x14ac:dyDescent="0.3">
      <c r="A108" s="630" t="s">
        <v>553</v>
      </c>
      <c r="B108" s="631" t="s">
        <v>554</v>
      </c>
      <c r="C108" s="632" t="s">
        <v>558</v>
      </c>
      <c r="D108" s="633" t="s">
        <v>3001</v>
      </c>
      <c r="E108" s="632" t="s">
        <v>578</v>
      </c>
      <c r="F108" s="633" t="s">
        <v>3007</v>
      </c>
      <c r="G108" s="632" t="s">
        <v>595</v>
      </c>
      <c r="H108" s="632" t="s">
        <v>954</v>
      </c>
      <c r="I108" s="632" t="s">
        <v>955</v>
      </c>
      <c r="J108" s="632" t="s">
        <v>956</v>
      </c>
      <c r="K108" s="632" t="s">
        <v>957</v>
      </c>
      <c r="L108" s="634">
        <v>59.340000000000039</v>
      </c>
      <c r="M108" s="634">
        <v>1</v>
      </c>
      <c r="N108" s="635">
        <v>59.340000000000039</v>
      </c>
    </row>
    <row r="109" spans="1:14" ht="14.4" customHeight="1" x14ac:dyDescent="0.3">
      <c r="A109" s="630" t="s">
        <v>553</v>
      </c>
      <c r="B109" s="631" t="s">
        <v>554</v>
      </c>
      <c r="C109" s="632" t="s">
        <v>558</v>
      </c>
      <c r="D109" s="633" t="s">
        <v>3001</v>
      </c>
      <c r="E109" s="632" t="s">
        <v>578</v>
      </c>
      <c r="F109" s="633" t="s">
        <v>3007</v>
      </c>
      <c r="G109" s="632" t="s">
        <v>595</v>
      </c>
      <c r="H109" s="632" t="s">
        <v>958</v>
      </c>
      <c r="I109" s="632" t="s">
        <v>959</v>
      </c>
      <c r="J109" s="632" t="s">
        <v>960</v>
      </c>
      <c r="K109" s="632" t="s">
        <v>961</v>
      </c>
      <c r="L109" s="634">
        <v>65.157087234694316</v>
      </c>
      <c r="M109" s="634">
        <v>5</v>
      </c>
      <c r="N109" s="635">
        <v>325.78543617347157</v>
      </c>
    </row>
    <row r="110" spans="1:14" ht="14.4" customHeight="1" x14ac:dyDescent="0.3">
      <c r="A110" s="630" t="s">
        <v>553</v>
      </c>
      <c r="B110" s="631" t="s">
        <v>554</v>
      </c>
      <c r="C110" s="632" t="s">
        <v>558</v>
      </c>
      <c r="D110" s="633" t="s">
        <v>3001</v>
      </c>
      <c r="E110" s="632" t="s">
        <v>578</v>
      </c>
      <c r="F110" s="633" t="s">
        <v>3007</v>
      </c>
      <c r="G110" s="632" t="s">
        <v>595</v>
      </c>
      <c r="H110" s="632" t="s">
        <v>962</v>
      </c>
      <c r="I110" s="632" t="s">
        <v>963</v>
      </c>
      <c r="J110" s="632" t="s">
        <v>964</v>
      </c>
      <c r="K110" s="632" t="s">
        <v>965</v>
      </c>
      <c r="L110" s="634">
        <v>114.114</v>
      </c>
      <c r="M110" s="634">
        <v>5</v>
      </c>
      <c r="N110" s="635">
        <v>570.57000000000005</v>
      </c>
    </row>
    <row r="111" spans="1:14" ht="14.4" customHeight="1" x14ac:dyDescent="0.3">
      <c r="A111" s="630" t="s">
        <v>553</v>
      </c>
      <c r="B111" s="631" t="s">
        <v>554</v>
      </c>
      <c r="C111" s="632" t="s">
        <v>558</v>
      </c>
      <c r="D111" s="633" t="s">
        <v>3001</v>
      </c>
      <c r="E111" s="632" t="s">
        <v>578</v>
      </c>
      <c r="F111" s="633" t="s">
        <v>3007</v>
      </c>
      <c r="G111" s="632" t="s">
        <v>595</v>
      </c>
      <c r="H111" s="632" t="s">
        <v>966</v>
      </c>
      <c r="I111" s="632" t="s">
        <v>967</v>
      </c>
      <c r="J111" s="632" t="s">
        <v>968</v>
      </c>
      <c r="K111" s="632" t="s">
        <v>969</v>
      </c>
      <c r="L111" s="634">
        <v>34.889907963832378</v>
      </c>
      <c r="M111" s="634">
        <v>3</v>
      </c>
      <c r="N111" s="635">
        <v>104.66972389149714</v>
      </c>
    </row>
    <row r="112" spans="1:14" ht="14.4" customHeight="1" x14ac:dyDescent="0.3">
      <c r="A112" s="630" t="s">
        <v>553</v>
      </c>
      <c r="B112" s="631" t="s">
        <v>554</v>
      </c>
      <c r="C112" s="632" t="s">
        <v>558</v>
      </c>
      <c r="D112" s="633" t="s">
        <v>3001</v>
      </c>
      <c r="E112" s="632" t="s">
        <v>578</v>
      </c>
      <c r="F112" s="633" t="s">
        <v>3007</v>
      </c>
      <c r="G112" s="632" t="s">
        <v>595</v>
      </c>
      <c r="H112" s="632" t="s">
        <v>970</v>
      </c>
      <c r="I112" s="632" t="s">
        <v>971</v>
      </c>
      <c r="J112" s="632" t="s">
        <v>972</v>
      </c>
      <c r="K112" s="632" t="s">
        <v>973</v>
      </c>
      <c r="L112" s="634">
        <v>121.99517624726043</v>
      </c>
      <c r="M112" s="634">
        <v>7</v>
      </c>
      <c r="N112" s="635">
        <v>853.96623373082298</v>
      </c>
    </row>
    <row r="113" spans="1:14" ht="14.4" customHeight="1" x14ac:dyDescent="0.3">
      <c r="A113" s="630" t="s">
        <v>553</v>
      </c>
      <c r="B113" s="631" t="s">
        <v>554</v>
      </c>
      <c r="C113" s="632" t="s">
        <v>558</v>
      </c>
      <c r="D113" s="633" t="s">
        <v>3001</v>
      </c>
      <c r="E113" s="632" t="s">
        <v>578</v>
      </c>
      <c r="F113" s="633" t="s">
        <v>3007</v>
      </c>
      <c r="G113" s="632" t="s">
        <v>595</v>
      </c>
      <c r="H113" s="632" t="s">
        <v>974</v>
      </c>
      <c r="I113" s="632" t="s">
        <v>975</v>
      </c>
      <c r="J113" s="632" t="s">
        <v>976</v>
      </c>
      <c r="K113" s="632" t="s">
        <v>977</v>
      </c>
      <c r="L113" s="634">
        <v>37.559999999999988</v>
      </c>
      <c r="M113" s="634">
        <v>5</v>
      </c>
      <c r="N113" s="635">
        <v>187.79999999999995</v>
      </c>
    </row>
    <row r="114" spans="1:14" ht="14.4" customHeight="1" x14ac:dyDescent="0.3">
      <c r="A114" s="630" t="s">
        <v>553</v>
      </c>
      <c r="B114" s="631" t="s">
        <v>554</v>
      </c>
      <c r="C114" s="632" t="s">
        <v>558</v>
      </c>
      <c r="D114" s="633" t="s">
        <v>3001</v>
      </c>
      <c r="E114" s="632" t="s">
        <v>578</v>
      </c>
      <c r="F114" s="633" t="s">
        <v>3007</v>
      </c>
      <c r="G114" s="632" t="s">
        <v>595</v>
      </c>
      <c r="H114" s="632" t="s">
        <v>978</v>
      </c>
      <c r="I114" s="632" t="s">
        <v>979</v>
      </c>
      <c r="J114" s="632" t="s">
        <v>980</v>
      </c>
      <c r="K114" s="632" t="s">
        <v>981</v>
      </c>
      <c r="L114" s="634">
        <v>71.722468958545576</v>
      </c>
      <c r="M114" s="634">
        <v>8</v>
      </c>
      <c r="N114" s="635">
        <v>573.77975166836461</v>
      </c>
    </row>
    <row r="115" spans="1:14" ht="14.4" customHeight="1" x14ac:dyDescent="0.3">
      <c r="A115" s="630" t="s">
        <v>553</v>
      </c>
      <c r="B115" s="631" t="s">
        <v>554</v>
      </c>
      <c r="C115" s="632" t="s">
        <v>558</v>
      </c>
      <c r="D115" s="633" t="s">
        <v>3001</v>
      </c>
      <c r="E115" s="632" t="s">
        <v>578</v>
      </c>
      <c r="F115" s="633" t="s">
        <v>3007</v>
      </c>
      <c r="G115" s="632" t="s">
        <v>595</v>
      </c>
      <c r="H115" s="632" t="s">
        <v>982</v>
      </c>
      <c r="I115" s="632" t="s">
        <v>983</v>
      </c>
      <c r="J115" s="632" t="s">
        <v>984</v>
      </c>
      <c r="K115" s="632" t="s">
        <v>985</v>
      </c>
      <c r="L115" s="634">
        <v>69.796333333333322</v>
      </c>
      <c r="M115" s="634">
        <v>60</v>
      </c>
      <c r="N115" s="635">
        <v>4187.78</v>
      </c>
    </row>
    <row r="116" spans="1:14" ht="14.4" customHeight="1" x14ac:dyDescent="0.3">
      <c r="A116" s="630" t="s">
        <v>553</v>
      </c>
      <c r="B116" s="631" t="s">
        <v>554</v>
      </c>
      <c r="C116" s="632" t="s">
        <v>558</v>
      </c>
      <c r="D116" s="633" t="s">
        <v>3001</v>
      </c>
      <c r="E116" s="632" t="s">
        <v>578</v>
      </c>
      <c r="F116" s="633" t="s">
        <v>3007</v>
      </c>
      <c r="G116" s="632" t="s">
        <v>595</v>
      </c>
      <c r="H116" s="632" t="s">
        <v>986</v>
      </c>
      <c r="I116" s="632" t="s">
        <v>987</v>
      </c>
      <c r="J116" s="632" t="s">
        <v>984</v>
      </c>
      <c r="K116" s="632" t="s">
        <v>988</v>
      </c>
      <c r="L116" s="634">
        <v>35.820000000000014</v>
      </c>
      <c r="M116" s="634">
        <v>2</v>
      </c>
      <c r="N116" s="635">
        <v>71.640000000000029</v>
      </c>
    </row>
    <row r="117" spans="1:14" ht="14.4" customHeight="1" x14ac:dyDescent="0.3">
      <c r="A117" s="630" t="s">
        <v>553</v>
      </c>
      <c r="B117" s="631" t="s">
        <v>554</v>
      </c>
      <c r="C117" s="632" t="s">
        <v>558</v>
      </c>
      <c r="D117" s="633" t="s">
        <v>3001</v>
      </c>
      <c r="E117" s="632" t="s">
        <v>578</v>
      </c>
      <c r="F117" s="633" t="s">
        <v>3007</v>
      </c>
      <c r="G117" s="632" t="s">
        <v>595</v>
      </c>
      <c r="H117" s="632" t="s">
        <v>989</v>
      </c>
      <c r="I117" s="632" t="s">
        <v>990</v>
      </c>
      <c r="J117" s="632" t="s">
        <v>991</v>
      </c>
      <c r="K117" s="632" t="s">
        <v>992</v>
      </c>
      <c r="L117" s="634">
        <v>19.139900018838706</v>
      </c>
      <c r="M117" s="634">
        <v>10</v>
      </c>
      <c r="N117" s="635">
        <v>191.39900018838705</v>
      </c>
    </row>
    <row r="118" spans="1:14" ht="14.4" customHeight="1" x14ac:dyDescent="0.3">
      <c r="A118" s="630" t="s">
        <v>553</v>
      </c>
      <c r="B118" s="631" t="s">
        <v>554</v>
      </c>
      <c r="C118" s="632" t="s">
        <v>558</v>
      </c>
      <c r="D118" s="633" t="s">
        <v>3001</v>
      </c>
      <c r="E118" s="632" t="s">
        <v>578</v>
      </c>
      <c r="F118" s="633" t="s">
        <v>3007</v>
      </c>
      <c r="G118" s="632" t="s">
        <v>595</v>
      </c>
      <c r="H118" s="632" t="s">
        <v>993</v>
      </c>
      <c r="I118" s="632" t="s">
        <v>994</v>
      </c>
      <c r="J118" s="632" t="s">
        <v>995</v>
      </c>
      <c r="K118" s="632" t="s">
        <v>996</v>
      </c>
      <c r="L118" s="634">
        <v>64.539999999999978</v>
      </c>
      <c r="M118" s="634">
        <v>1</v>
      </c>
      <c r="N118" s="635">
        <v>64.539999999999978</v>
      </c>
    </row>
    <row r="119" spans="1:14" ht="14.4" customHeight="1" x14ac:dyDescent="0.3">
      <c r="A119" s="630" t="s">
        <v>553</v>
      </c>
      <c r="B119" s="631" t="s">
        <v>554</v>
      </c>
      <c r="C119" s="632" t="s">
        <v>558</v>
      </c>
      <c r="D119" s="633" t="s">
        <v>3001</v>
      </c>
      <c r="E119" s="632" t="s">
        <v>578</v>
      </c>
      <c r="F119" s="633" t="s">
        <v>3007</v>
      </c>
      <c r="G119" s="632" t="s">
        <v>595</v>
      </c>
      <c r="H119" s="632" t="s">
        <v>997</v>
      </c>
      <c r="I119" s="632" t="s">
        <v>998</v>
      </c>
      <c r="J119" s="632" t="s">
        <v>991</v>
      </c>
      <c r="K119" s="632" t="s">
        <v>999</v>
      </c>
      <c r="L119" s="634">
        <v>28.14688309173787</v>
      </c>
      <c r="M119" s="634">
        <v>32</v>
      </c>
      <c r="N119" s="635">
        <v>900.70025893561183</v>
      </c>
    </row>
    <row r="120" spans="1:14" ht="14.4" customHeight="1" x14ac:dyDescent="0.3">
      <c r="A120" s="630" t="s">
        <v>553</v>
      </c>
      <c r="B120" s="631" t="s">
        <v>554</v>
      </c>
      <c r="C120" s="632" t="s">
        <v>558</v>
      </c>
      <c r="D120" s="633" t="s">
        <v>3001</v>
      </c>
      <c r="E120" s="632" t="s">
        <v>578</v>
      </c>
      <c r="F120" s="633" t="s">
        <v>3007</v>
      </c>
      <c r="G120" s="632" t="s">
        <v>595</v>
      </c>
      <c r="H120" s="632" t="s">
        <v>1000</v>
      </c>
      <c r="I120" s="632" t="s">
        <v>1001</v>
      </c>
      <c r="J120" s="632" t="s">
        <v>1002</v>
      </c>
      <c r="K120" s="632" t="s">
        <v>724</v>
      </c>
      <c r="L120" s="634">
        <v>274.08999999999997</v>
      </c>
      <c r="M120" s="634">
        <v>1</v>
      </c>
      <c r="N120" s="635">
        <v>274.08999999999997</v>
      </c>
    </row>
    <row r="121" spans="1:14" ht="14.4" customHeight="1" x14ac:dyDescent="0.3">
      <c r="A121" s="630" t="s">
        <v>553</v>
      </c>
      <c r="B121" s="631" t="s">
        <v>554</v>
      </c>
      <c r="C121" s="632" t="s">
        <v>558</v>
      </c>
      <c r="D121" s="633" t="s">
        <v>3001</v>
      </c>
      <c r="E121" s="632" t="s">
        <v>578</v>
      </c>
      <c r="F121" s="633" t="s">
        <v>3007</v>
      </c>
      <c r="G121" s="632" t="s">
        <v>595</v>
      </c>
      <c r="H121" s="632" t="s">
        <v>1003</v>
      </c>
      <c r="I121" s="632" t="s">
        <v>1004</v>
      </c>
      <c r="J121" s="632" t="s">
        <v>1005</v>
      </c>
      <c r="K121" s="632" t="s">
        <v>1006</v>
      </c>
      <c r="L121" s="634">
        <v>218.178</v>
      </c>
      <c r="M121" s="634">
        <v>3</v>
      </c>
      <c r="N121" s="635">
        <v>654.53399999999999</v>
      </c>
    </row>
    <row r="122" spans="1:14" ht="14.4" customHeight="1" x14ac:dyDescent="0.3">
      <c r="A122" s="630" t="s">
        <v>553</v>
      </c>
      <c r="B122" s="631" t="s">
        <v>554</v>
      </c>
      <c r="C122" s="632" t="s">
        <v>558</v>
      </c>
      <c r="D122" s="633" t="s">
        <v>3001</v>
      </c>
      <c r="E122" s="632" t="s">
        <v>578</v>
      </c>
      <c r="F122" s="633" t="s">
        <v>3007</v>
      </c>
      <c r="G122" s="632" t="s">
        <v>595</v>
      </c>
      <c r="H122" s="632" t="s">
        <v>1007</v>
      </c>
      <c r="I122" s="632" t="s">
        <v>238</v>
      </c>
      <c r="J122" s="632" t="s">
        <v>1008</v>
      </c>
      <c r="K122" s="632"/>
      <c r="L122" s="634">
        <v>169.93999999999994</v>
      </c>
      <c r="M122" s="634">
        <v>2</v>
      </c>
      <c r="N122" s="635">
        <v>339.87999999999988</v>
      </c>
    </row>
    <row r="123" spans="1:14" ht="14.4" customHeight="1" x14ac:dyDescent="0.3">
      <c r="A123" s="630" t="s">
        <v>553</v>
      </c>
      <c r="B123" s="631" t="s">
        <v>554</v>
      </c>
      <c r="C123" s="632" t="s">
        <v>558</v>
      </c>
      <c r="D123" s="633" t="s">
        <v>3001</v>
      </c>
      <c r="E123" s="632" t="s">
        <v>578</v>
      </c>
      <c r="F123" s="633" t="s">
        <v>3007</v>
      </c>
      <c r="G123" s="632" t="s">
        <v>595</v>
      </c>
      <c r="H123" s="632" t="s">
        <v>1009</v>
      </c>
      <c r="I123" s="632" t="s">
        <v>1009</v>
      </c>
      <c r="J123" s="632" t="s">
        <v>597</v>
      </c>
      <c r="K123" s="632" t="s">
        <v>1010</v>
      </c>
      <c r="L123" s="634">
        <v>201.25</v>
      </c>
      <c r="M123" s="634">
        <v>29</v>
      </c>
      <c r="N123" s="635">
        <v>5836.25</v>
      </c>
    </row>
    <row r="124" spans="1:14" ht="14.4" customHeight="1" x14ac:dyDescent="0.3">
      <c r="A124" s="630" t="s">
        <v>553</v>
      </c>
      <c r="B124" s="631" t="s">
        <v>554</v>
      </c>
      <c r="C124" s="632" t="s">
        <v>558</v>
      </c>
      <c r="D124" s="633" t="s">
        <v>3001</v>
      </c>
      <c r="E124" s="632" t="s">
        <v>578</v>
      </c>
      <c r="F124" s="633" t="s">
        <v>3007</v>
      </c>
      <c r="G124" s="632" t="s">
        <v>595</v>
      </c>
      <c r="H124" s="632" t="s">
        <v>1011</v>
      </c>
      <c r="I124" s="632" t="s">
        <v>1012</v>
      </c>
      <c r="J124" s="632" t="s">
        <v>632</v>
      </c>
      <c r="K124" s="632" t="s">
        <v>1013</v>
      </c>
      <c r="L124" s="634">
        <v>44.4</v>
      </c>
      <c r="M124" s="634">
        <v>1</v>
      </c>
      <c r="N124" s="635">
        <v>44.4</v>
      </c>
    </row>
    <row r="125" spans="1:14" ht="14.4" customHeight="1" x14ac:dyDescent="0.3">
      <c r="A125" s="630" t="s">
        <v>553</v>
      </c>
      <c r="B125" s="631" t="s">
        <v>554</v>
      </c>
      <c r="C125" s="632" t="s">
        <v>558</v>
      </c>
      <c r="D125" s="633" t="s">
        <v>3001</v>
      </c>
      <c r="E125" s="632" t="s">
        <v>578</v>
      </c>
      <c r="F125" s="633" t="s">
        <v>3007</v>
      </c>
      <c r="G125" s="632" t="s">
        <v>595</v>
      </c>
      <c r="H125" s="632" t="s">
        <v>1014</v>
      </c>
      <c r="I125" s="632" t="s">
        <v>1015</v>
      </c>
      <c r="J125" s="632" t="s">
        <v>1016</v>
      </c>
      <c r="K125" s="632" t="s">
        <v>1017</v>
      </c>
      <c r="L125" s="634">
        <v>60.88000000000001</v>
      </c>
      <c r="M125" s="634">
        <v>2</v>
      </c>
      <c r="N125" s="635">
        <v>121.76000000000002</v>
      </c>
    </row>
    <row r="126" spans="1:14" ht="14.4" customHeight="1" x14ac:dyDescent="0.3">
      <c r="A126" s="630" t="s">
        <v>553</v>
      </c>
      <c r="B126" s="631" t="s">
        <v>554</v>
      </c>
      <c r="C126" s="632" t="s">
        <v>558</v>
      </c>
      <c r="D126" s="633" t="s">
        <v>3001</v>
      </c>
      <c r="E126" s="632" t="s">
        <v>578</v>
      </c>
      <c r="F126" s="633" t="s">
        <v>3007</v>
      </c>
      <c r="G126" s="632" t="s">
        <v>595</v>
      </c>
      <c r="H126" s="632" t="s">
        <v>1018</v>
      </c>
      <c r="I126" s="632" t="s">
        <v>1019</v>
      </c>
      <c r="J126" s="632" t="s">
        <v>1020</v>
      </c>
      <c r="K126" s="632" t="s">
        <v>617</v>
      </c>
      <c r="L126" s="634">
        <v>121.72968240035891</v>
      </c>
      <c r="M126" s="634">
        <v>66</v>
      </c>
      <c r="N126" s="635">
        <v>8034.1590384236879</v>
      </c>
    </row>
    <row r="127" spans="1:14" ht="14.4" customHeight="1" x14ac:dyDescent="0.3">
      <c r="A127" s="630" t="s">
        <v>553</v>
      </c>
      <c r="B127" s="631" t="s">
        <v>554</v>
      </c>
      <c r="C127" s="632" t="s">
        <v>558</v>
      </c>
      <c r="D127" s="633" t="s">
        <v>3001</v>
      </c>
      <c r="E127" s="632" t="s">
        <v>578</v>
      </c>
      <c r="F127" s="633" t="s">
        <v>3007</v>
      </c>
      <c r="G127" s="632" t="s">
        <v>595</v>
      </c>
      <c r="H127" s="632" t="s">
        <v>1021</v>
      </c>
      <c r="I127" s="632" t="s">
        <v>1022</v>
      </c>
      <c r="J127" s="632" t="s">
        <v>1023</v>
      </c>
      <c r="K127" s="632" t="s">
        <v>1024</v>
      </c>
      <c r="L127" s="634">
        <v>57.719952144743409</v>
      </c>
      <c r="M127" s="634">
        <v>5</v>
      </c>
      <c r="N127" s="635">
        <v>288.59976072371705</v>
      </c>
    </row>
    <row r="128" spans="1:14" ht="14.4" customHeight="1" x14ac:dyDescent="0.3">
      <c r="A128" s="630" t="s">
        <v>553</v>
      </c>
      <c r="B128" s="631" t="s">
        <v>554</v>
      </c>
      <c r="C128" s="632" t="s">
        <v>558</v>
      </c>
      <c r="D128" s="633" t="s">
        <v>3001</v>
      </c>
      <c r="E128" s="632" t="s">
        <v>578</v>
      </c>
      <c r="F128" s="633" t="s">
        <v>3007</v>
      </c>
      <c r="G128" s="632" t="s">
        <v>595</v>
      </c>
      <c r="H128" s="632" t="s">
        <v>1025</v>
      </c>
      <c r="I128" s="632" t="s">
        <v>1026</v>
      </c>
      <c r="J128" s="632" t="s">
        <v>1027</v>
      </c>
      <c r="K128" s="632" t="s">
        <v>1028</v>
      </c>
      <c r="L128" s="634">
        <v>1665.2</v>
      </c>
      <c r="M128" s="634">
        <v>1</v>
      </c>
      <c r="N128" s="635">
        <v>1665.2</v>
      </c>
    </row>
    <row r="129" spans="1:14" ht="14.4" customHeight="1" x14ac:dyDescent="0.3">
      <c r="A129" s="630" t="s">
        <v>553</v>
      </c>
      <c r="B129" s="631" t="s">
        <v>554</v>
      </c>
      <c r="C129" s="632" t="s">
        <v>558</v>
      </c>
      <c r="D129" s="633" t="s">
        <v>3001</v>
      </c>
      <c r="E129" s="632" t="s">
        <v>578</v>
      </c>
      <c r="F129" s="633" t="s">
        <v>3007</v>
      </c>
      <c r="G129" s="632" t="s">
        <v>595</v>
      </c>
      <c r="H129" s="632" t="s">
        <v>1029</v>
      </c>
      <c r="I129" s="632" t="s">
        <v>1030</v>
      </c>
      <c r="J129" s="632" t="s">
        <v>1031</v>
      </c>
      <c r="K129" s="632" t="s">
        <v>1032</v>
      </c>
      <c r="L129" s="634">
        <v>65.52</v>
      </c>
      <c r="M129" s="634">
        <v>4</v>
      </c>
      <c r="N129" s="635">
        <v>262.08</v>
      </c>
    </row>
    <row r="130" spans="1:14" ht="14.4" customHeight="1" x14ac:dyDescent="0.3">
      <c r="A130" s="630" t="s">
        <v>553</v>
      </c>
      <c r="B130" s="631" t="s">
        <v>554</v>
      </c>
      <c r="C130" s="632" t="s">
        <v>558</v>
      </c>
      <c r="D130" s="633" t="s">
        <v>3001</v>
      </c>
      <c r="E130" s="632" t="s">
        <v>578</v>
      </c>
      <c r="F130" s="633" t="s">
        <v>3007</v>
      </c>
      <c r="G130" s="632" t="s">
        <v>595</v>
      </c>
      <c r="H130" s="632" t="s">
        <v>1033</v>
      </c>
      <c r="I130" s="632" t="s">
        <v>1034</v>
      </c>
      <c r="J130" s="632" t="s">
        <v>1035</v>
      </c>
      <c r="K130" s="632" t="s">
        <v>1036</v>
      </c>
      <c r="L130" s="634">
        <v>93.316184101617182</v>
      </c>
      <c r="M130" s="634">
        <v>3</v>
      </c>
      <c r="N130" s="635">
        <v>279.94855230485155</v>
      </c>
    </row>
    <row r="131" spans="1:14" ht="14.4" customHeight="1" x14ac:dyDescent="0.3">
      <c r="A131" s="630" t="s">
        <v>553</v>
      </c>
      <c r="B131" s="631" t="s">
        <v>554</v>
      </c>
      <c r="C131" s="632" t="s">
        <v>558</v>
      </c>
      <c r="D131" s="633" t="s">
        <v>3001</v>
      </c>
      <c r="E131" s="632" t="s">
        <v>578</v>
      </c>
      <c r="F131" s="633" t="s">
        <v>3007</v>
      </c>
      <c r="G131" s="632" t="s">
        <v>595</v>
      </c>
      <c r="H131" s="632" t="s">
        <v>1037</v>
      </c>
      <c r="I131" s="632" t="s">
        <v>1038</v>
      </c>
      <c r="J131" s="632" t="s">
        <v>1039</v>
      </c>
      <c r="K131" s="632" t="s">
        <v>1040</v>
      </c>
      <c r="L131" s="634">
        <v>42.290000000000013</v>
      </c>
      <c r="M131" s="634">
        <v>6</v>
      </c>
      <c r="N131" s="635">
        <v>253.74000000000007</v>
      </c>
    </row>
    <row r="132" spans="1:14" ht="14.4" customHeight="1" x14ac:dyDescent="0.3">
      <c r="A132" s="630" t="s">
        <v>553</v>
      </c>
      <c r="B132" s="631" t="s">
        <v>554</v>
      </c>
      <c r="C132" s="632" t="s">
        <v>558</v>
      </c>
      <c r="D132" s="633" t="s">
        <v>3001</v>
      </c>
      <c r="E132" s="632" t="s">
        <v>578</v>
      </c>
      <c r="F132" s="633" t="s">
        <v>3007</v>
      </c>
      <c r="G132" s="632" t="s">
        <v>595</v>
      </c>
      <c r="H132" s="632" t="s">
        <v>1041</v>
      </c>
      <c r="I132" s="632" t="s">
        <v>1042</v>
      </c>
      <c r="J132" s="632" t="s">
        <v>1043</v>
      </c>
      <c r="K132" s="632" t="s">
        <v>1044</v>
      </c>
      <c r="L132" s="634">
        <v>490.48</v>
      </c>
      <c r="M132" s="634">
        <v>1</v>
      </c>
      <c r="N132" s="635">
        <v>490.48</v>
      </c>
    </row>
    <row r="133" spans="1:14" ht="14.4" customHeight="1" x14ac:dyDescent="0.3">
      <c r="A133" s="630" t="s">
        <v>553</v>
      </c>
      <c r="B133" s="631" t="s">
        <v>554</v>
      </c>
      <c r="C133" s="632" t="s">
        <v>558</v>
      </c>
      <c r="D133" s="633" t="s">
        <v>3001</v>
      </c>
      <c r="E133" s="632" t="s">
        <v>578</v>
      </c>
      <c r="F133" s="633" t="s">
        <v>3007</v>
      </c>
      <c r="G133" s="632" t="s">
        <v>595</v>
      </c>
      <c r="H133" s="632" t="s">
        <v>1045</v>
      </c>
      <c r="I133" s="632" t="s">
        <v>1046</v>
      </c>
      <c r="J133" s="632" t="s">
        <v>1047</v>
      </c>
      <c r="K133" s="632" t="s">
        <v>1048</v>
      </c>
      <c r="L133" s="634">
        <v>701.04000000000008</v>
      </c>
      <c r="M133" s="634">
        <v>5</v>
      </c>
      <c r="N133" s="635">
        <v>3505.2000000000003</v>
      </c>
    </row>
    <row r="134" spans="1:14" ht="14.4" customHeight="1" x14ac:dyDescent="0.3">
      <c r="A134" s="630" t="s">
        <v>553</v>
      </c>
      <c r="B134" s="631" t="s">
        <v>554</v>
      </c>
      <c r="C134" s="632" t="s">
        <v>558</v>
      </c>
      <c r="D134" s="633" t="s">
        <v>3001</v>
      </c>
      <c r="E134" s="632" t="s">
        <v>578</v>
      </c>
      <c r="F134" s="633" t="s">
        <v>3007</v>
      </c>
      <c r="G134" s="632" t="s">
        <v>595</v>
      </c>
      <c r="H134" s="632" t="s">
        <v>1049</v>
      </c>
      <c r="I134" s="632" t="s">
        <v>1049</v>
      </c>
      <c r="J134" s="632" t="s">
        <v>1050</v>
      </c>
      <c r="K134" s="632" t="s">
        <v>1051</v>
      </c>
      <c r="L134" s="634">
        <v>41.400000000000006</v>
      </c>
      <c r="M134" s="634">
        <v>1</v>
      </c>
      <c r="N134" s="635">
        <v>41.400000000000006</v>
      </c>
    </row>
    <row r="135" spans="1:14" ht="14.4" customHeight="1" x14ac:dyDescent="0.3">
      <c r="A135" s="630" t="s">
        <v>553</v>
      </c>
      <c r="B135" s="631" t="s">
        <v>554</v>
      </c>
      <c r="C135" s="632" t="s">
        <v>558</v>
      </c>
      <c r="D135" s="633" t="s">
        <v>3001</v>
      </c>
      <c r="E135" s="632" t="s">
        <v>578</v>
      </c>
      <c r="F135" s="633" t="s">
        <v>3007</v>
      </c>
      <c r="G135" s="632" t="s">
        <v>595</v>
      </c>
      <c r="H135" s="632" t="s">
        <v>1052</v>
      </c>
      <c r="I135" s="632" t="s">
        <v>1052</v>
      </c>
      <c r="J135" s="632" t="s">
        <v>1053</v>
      </c>
      <c r="K135" s="632" t="s">
        <v>1054</v>
      </c>
      <c r="L135" s="634">
        <v>251.85999999999999</v>
      </c>
      <c r="M135" s="634">
        <v>1</v>
      </c>
      <c r="N135" s="635">
        <v>251.85999999999999</v>
      </c>
    </row>
    <row r="136" spans="1:14" ht="14.4" customHeight="1" x14ac:dyDescent="0.3">
      <c r="A136" s="630" t="s">
        <v>553</v>
      </c>
      <c r="B136" s="631" t="s">
        <v>554</v>
      </c>
      <c r="C136" s="632" t="s">
        <v>558</v>
      </c>
      <c r="D136" s="633" t="s">
        <v>3001</v>
      </c>
      <c r="E136" s="632" t="s">
        <v>578</v>
      </c>
      <c r="F136" s="633" t="s">
        <v>3007</v>
      </c>
      <c r="G136" s="632" t="s">
        <v>595</v>
      </c>
      <c r="H136" s="632" t="s">
        <v>1055</v>
      </c>
      <c r="I136" s="632" t="s">
        <v>1056</v>
      </c>
      <c r="J136" s="632" t="s">
        <v>1057</v>
      </c>
      <c r="K136" s="632" t="s">
        <v>1058</v>
      </c>
      <c r="L136" s="634">
        <v>67.430329174500088</v>
      </c>
      <c r="M136" s="634">
        <v>7</v>
      </c>
      <c r="N136" s="635">
        <v>472.01230422150064</v>
      </c>
    </row>
    <row r="137" spans="1:14" ht="14.4" customHeight="1" x14ac:dyDescent="0.3">
      <c r="A137" s="630" t="s">
        <v>553</v>
      </c>
      <c r="B137" s="631" t="s">
        <v>554</v>
      </c>
      <c r="C137" s="632" t="s">
        <v>558</v>
      </c>
      <c r="D137" s="633" t="s">
        <v>3001</v>
      </c>
      <c r="E137" s="632" t="s">
        <v>578</v>
      </c>
      <c r="F137" s="633" t="s">
        <v>3007</v>
      </c>
      <c r="G137" s="632" t="s">
        <v>595</v>
      </c>
      <c r="H137" s="632" t="s">
        <v>1059</v>
      </c>
      <c r="I137" s="632" t="s">
        <v>1060</v>
      </c>
      <c r="J137" s="632" t="s">
        <v>1061</v>
      </c>
      <c r="K137" s="632" t="s">
        <v>1062</v>
      </c>
      <c r="L137" s="634">
        <v>49.619999999999983</v>
      </c>
      <c r="M137" s="634">
        <v>2</v>
      </c>
      <c r="N137" s="635">
        <v>99.239999999999966</v>
      </c>
    </row>
    <row r="138" spans="1:14" ht="14.4" customHeight="1" x14ac:dyDescent="0.3">
      <c r="A138" s="630" t="s">
        <v>553</v>
      </c>
      <c r="B138" s="631" t="s">
        <v>554</v>
      </c>
      <c r="C138" s="632" t="s">
        <v>558</v>
      </c>
      <c r="D138" s="633" t="s">
        <v>3001</v>
      </c>
      <c r="E138" s="632" t="s">
        <v>578</v>
      </c>
      <c r="F138" s="633" t="s">
        <v>3007</v>
      </c>
      <c r="G138" s="632" t="s">
        <v>595</v>
      </c>
      <c r="H138" s="632" t="s">
        <v>1063</v>
      </c>
      <c r="I138" s="632" t="s">
        <v>1064</v>
      </c>
      <c r="J138" s="632" t="s">
        <v>1065</v>
      </c>
      <c r="K138" s="632" t="s">
        <v>1066</v>
      </c>
      <c r="L138" s="634">
        <v>101.66000000000001</v>
      </c>
      <c r="M138" s="634">
        <v>3</v>
      </c>
      <c r="N138" s="635">
        <v>304.98</v>
      </c>
    </row>
    <row r="139" spans="1:14" ht="14.4" customHeight="1" x14ac:dyDescent="0.3">
      <c r="A139" s="630" t="s">
        <v>553</v>
      </c>
      <c r="B139" s="631" t="s">
        <v>554</v>
      </c>
      <c r="C139" s="632" t="s">
        <v>558</v>
      </c>
      <c r="D139" s="633" t="s">
        <v>3001</v>
      </c>
      <c r="E139" s="632" t="s">
        <v>578</v>
      </c>
      <c r="F139" s="633" t="s">
        <v>3007</v>
      </c>
      <c r="G139" s="632" t="s">
        <v>595</v>
      </c>
      <c r="H139" s="632" t="s">
        <v>1067</v>
      </c>
      <c r="I139" s="632" t="s">
        <v>1068</v>
      </c>
      <c r="J139" s="632" t="s">
        <v>835</v>
      </c>
      <c r="K139" s="632" t="s">
        <v>1069</v>
      </c>
      <c r="L139" s="634">
        <v>74.540000000000006</v>
      </c>
      <c r="M139" s="634">
        <v>2</v>
      </c>
      <c r="N139" s="635">
        <v>149.08000000000001</v>
      </c>
    </row>
    <row r="140" spans="1:14" ht="14.4" customHeight="1" x14ac:dyDescent="0.3">
      <c r="A140" s="630" t="s">
        <v>553</v>
      </c>
      <c r="B140" s="631" t="s">
        <v>554</v>
      </c>
      <c r="C140" s="632" t="s">
        <v>558</v>
      </c>
      <c r="D140" s="633" t="s">
        <v>3001</v>
      </c>
      <c r="E140" s="632" t="s">
        <v>578</v>
      </c>
      <c r="F140" s="633" t="s">
        <v>3007</v>
      </c>
      <c r="G140" s="632" t="s">
        <v>595</v>
      </c>
      <c r="H140" s="632" t="s">
        <v>1070</v>
      </c>
      <c r="I140" s="632" t="s">
        <v>1071</v>
      </c>
      <c r="J140" s="632" t="s">
        <v>1072</v>
      </c>
      <c r="K140" s="632" t="s">
        <v>1073</v>
      </c>
      <c r="L140" s="634">
        <v>59.349828751892176</v>
      </c>
      <c r="M140" s="634">
        <v>5</v>
      </c>
      <c r="N140" s="635">
        <v>296.74914375946088</v>
      </c>
    </row>
    <row r="141" spans="1:14" ht="14.4" customHeight="1" x14ac:dyDescent="0.3">
      <c r="A141" s="630" t="s">
        <v>553</v>
      </c>
      <c r="B141" s="631" t="s">
        <v>554</v>
      </c>
      <c r="C141" s="632" t="s">
        <v>558</v>
      </c>
      <c r="D141" s="633" t="s">
        <v>3001</v>
      </c>
      <c r="E141" s="632" t="s">
        <v>578</v>
      </c>
      <c r="F141" s="633" t="s">
        <v>3007</v>
      </c>
      <c r="G141" s="632" t="s">
        <v>595</v>
      </c>
      <c r="H141" s="632" t="s">
        <v>1074</v>
      </c>
      <c r="I141" s="632" t="s">
        <v>1075</v>
      </c>
      <c r="J141" s="632" t="s">
        <v>1076</v>
      </c>
      <c r="K141" s="632" t="s">
        <v>1077</v>
      </c>
      <c r="L141" s="634">
        <v>14.957131726288427</v>
      </c>
      <c r="M141" s="634">
        <v>55</v>
      </c>
      <c r="N141" s="635">
        <v>822.64224494586347</v>
      </c>
    </row>
    <row r="142" spans="1:14" ht="14.4" customHeight="1" x14ac:dyDescent="0.3">
      <c r="A142" s="630" t="s">
        <v>553</v>
      </c>
      <c r="B142" s="631" t="s">
        <v>554</v>
      </c>
      <c r="C142" s="632" t="s">
        <v>558</v>
      </c>
      <c r="D142" s="633" t="s">
        <v>3001</v>
      </c>
      <c r="E142" s="632" t="s">
        <v>578</v>
      </c>
      <c r="F142" s="633" t="s">
        <v>3007</v>
      </c>
      <c r="G142" s="632" t="s">
        <v>595</v>
      </c>
      <c r="H142" s="632" t="s">
        <v>1078</v>
      </c>
      <c r="I142" s="632" t="s">
        <v>1079</v>
      </c>
      <c r="J142" s="632" t="s">
        <v>1080</v>
      </c>
      <c r="K142" s="632" t="s">
        <v>1081</v>
      </c>
      <c r="L142" s="634">
        <v>9.7742799924255106</v>
      </c>
      <c r="M142" s="634">
        <v>768</v>
      </c>
      <c r="N142" s="635">
        <v>7506.6470341827926</v>
      </c>
    </row>
    <row r="143" spans="1:14" ht="14.4" customHeight="1" x14ac:dyDescent="0.3">
      <c r="A143" s="630" t="s">
        <v>553</v>
      </c>
      <c r="B143" s="631" t="s">
        <v>554</v>
      </c>
      <c r="C143" s="632" t="s">
        <v>558</v>
      </c>
      <c r="D143" s="633" t="s">
        <v>3001</v>
      </c>
      <c r="E143" s="632" t="s">
        <v>578</v>
      </c>
      <c r="F143" s="633" t="s">
        <v>3007</v>
      </c>
      <c r="G143" s="632" t="s">
        <v>595</v>
      </c>
      <c r="H143" s="632" t="s">
        <v>1082</v>
      </c>
      <c r="I143" s="632" t="s">
        <v>1083</v>
      </c>
      <c r="J143" s="632" t="s">
        <v>1084</v>
      </c>
      <c r="K143" s="632" t="s">
        <v>1085</v>
      </c>
      <c r="L143" s="634">
        <v>94.6</v>
      </c>
      <c r="M143" s="634">
        <v>2</v>
      </c>
      <c r="N143" s="635">
        <v>189.2</v>
      </c>
    </row>
    <row r="144" spans="1:14" ht="14.4" customHeight="1" x14ac:dyDescent="0.3">
      <c r="A144" s="630" t="s">
        <v>553</v>
      </c>
      <c r="B144" s="631" t="s">
        <v>554</v>
      </c>
      <c r="C144" s="632" t="s">
        <v>558</v>
      </c>
      <c r="D144" s="633" t="s">
        <v>3001</v>
      </c>
      <c r="E144" s="632" t="s">
        <v>578</v>
      </c>
      <c r="F144" s="633" t="s">
        <v>3007</v>
      </c>
      <c r="G144" s="632" t="s">
        <v>595</v>
      </c>
      <c r="H144" s="632" t="s">
        <v>1086</v>
      </c>
      <c r="I144" s="632" t="s">
        <v>238</v>
      </c>
      <c r="J144" s="632" t="s">
        <v>1087</v>
      </c>
      <c r="K144" s="632"/>
      <c r="L144" s="634">
        <v>199.35</v>
      </c>
      <c r="M144" s="634">
        <v>2</v>
      </c>
      <c r="N144" s="635">
        <v>398.7</v>
      </c>
    </row>
    <row r="145" spans="1:14" ht="14.4" customHeight="1" x14ac:dyDescent="0.3">
      <c r="A145" s="630" t="s">
        <v>553</v>
      </c>
      <c r="B145" s="631" t="s">
        <v>554</v>
      </c>
      <c r="C145" s="632" t="s">
        <v>558</v>
      </c>
      <c r="D145" s="633" t="s">
        <v>3001</v>
      </c>
      <c r="E145" s="632" t="s">
        <v>578</v>
      </c>
      <c r="F145" s="633" t="s">
        <v>3007</v>
      </c>
      <c r="G145" s="632" t="s">
        <v>595</v>
      </c>
      <c r="H145" s="632" t="s">
        <v>1088</v>
      </c>
      <c r="I145" s="632" t="s">
        <v>1089</v>
      </c>
      <c r="J145" s="632" t="s">
        <v>1090</v>
      </c>
      <c r="K145" s="632" t="s">
        <v>1091</v>
      </c>
      <c r="L145" s="634">
        <v>59.05</v>
      </c>
      <c r="M145" s="634">
        <v>1</v>
      </c>
      <c r="N145" s="635">
        <v>59.05</v>
      </c>
    </row>
    <row r="146" spans="1:14" ht="14.4" customHeight="1" x14ac:dyDescent="0.3">
      <c r="A146" s="630" t="s">
        <v>553</v>
      </c>
      <c r="B146" s="631" t="s">
        <v>554</v>
      </c>
      <c r="C146" s="632" t="s">
        <v>558</v>
      </c>
      <c r="D146" s="633" t="s">
        <v>3001</v>
      </c>
      <c r="E146" s="632" t="s">
        <v>578</v>
      </c>
      <c r="F146" s="633" t="s">
        <v>3007</v>
      </c>
      <c r="G146" s="632" t="s">
        <v>595</v>
      </c>
      <c r="H146" s="632" t="s">
        <v>1092</v>
      </c>
      <c r="I146" s="632" t="s">
        <v>238</v>
      </c>
      <c r="J146" s="632" t="s">
        <v>1093</v>
      </c>
      <c r="K146" s="632"/>
      <c r="L146" s="634">
        <v>311.34813605694171</v>
      </c>
      <c r="M146" s="634">
        <v>3</v>
      </c>
      <c r="N146" s="635">
        <v>934.04440817082514</v>
      </c>
    </row>
    <row r="147" spans="1:14" ht="14.4" customHeight="1" x14ac:dyDescent="0.3">
      <c r="A147" s="630" t="s">
        <v>553</v>
      </c>
      <c r="B147" s="631" t="s">
        <v>554</v>
      </c>
      <c r="C147" s="632" t="s">
        <v>558</v>
      </c>
      <c r="D147" s="633" t="s">
        <v>3001</v>
      </c>
      <c r="E147" s="632" t="s">
        <v>578</v>
      </c>
      <c r="F147" s="633" t="s">
        <v>3007</v>
      </c>
      <c r="G147" s="632" t="s">
        <v>595</v>
      </c>
      <c r="H147" s="632" t="s">
        <v>1094</v>
      </c>
      <c r="I147" s="632" t="s">
        <v>1095</v>
      </c>
      <c r="J147" s="632" t="s">
        <v>624</v>
      </c>
      <c r="K147" s="632" t="s">
        <v>1096</v>
      </c>
      <c r="L147" s="634">
        <v>49.519846056701901</v>
      </c>
      <c r="M147" s="634">
        <v>7</v>
      </c>
      <c r="N147" s="635">
        <v>346.6389223969133</v>
      </c>
    </row>
    <row r="148" spans="1:14" ht="14.4" customHeight="1" x14ac:dyDescent="0.3">
      <c r="A148" s="630" t="s">
        <v>553</v>
      </c>
      <c r="B148" s="631" t="s">
        <v>554</v>
      </c>
      <c r="C148" s="632" t="s">
        <v>558</v>
      </c>
      <c r="D148" s="633" t="s">
        <v>3001</v>
      </c>
      <c r="E148" s="632" t="s">
        <v>578</v>
      </c>
      <c r="F148" s="633" t="s">
        <v>3007</v>
      </c>
      <c r="G148" s="632" t="s">
        <v>595</v>
      </c>
      <c r="H148" s="632" t="s">
        <v>1097</v>
      </c>
      <c r="I148" s="632" t="s">
        <v>1098</v>
      </c>
      <c r="J148" s="632" t="s">
        <v>1099</v>
      </c>
      <c r="K148" s="632" t="s">
        <v>1100</v>
      </c>
      <c r="L148" s="634">
        <v>177.79904955949439</v>
      </c>
      <c r="M148" s="634">
        <v>1</v>
      </c>
      <c r="N148" s="635">
        <v>177.79904955949439</v>
      </c>
    </row>
    <row r="149" spans="1:14" ht="14.4" customHeight="1" x14ac:dyDescent="0.3">
      <c r="A149" s="630" t="s">
        <v>553</v>
      </c>
      <c r="B149" s="631" t="s">
        <v>554</v>
      </c>
      <c r="C149" s="632" t="s">
        <v>558</v>
      </c>
      <c r="D149" s="633" t="s">
        <v>3001</v>
      </c>
      <c r="E149" s="632" t="s">
        <v>578</v>
      </c>
      <c r="F149" s="633" t="s">
        <v>3007</v>
      </c>
      <c r="G149" s="632" t="s">
        <v>595</v>
      </c>
      <c r="H149" s="632" t="s">
        <v>1101</v>
      </c>
      <c r="I149" s="632" t="s">
        <v>1101</v>
      </c>
      <c r="J149" s="632" t="s">
        <v>600</v>
      </c>
      <c r="K149" s="632" t="s">
        <v>1102</v>
      </c>
      <c r="L149" s="634">
        <v>300.15781260167597</v>
      </c>
      <c r="M149" s="634">
        <v>35</v>
      </c>
      <c r="N149" s="635">
        <v>10505.523441058658</v>
      </c>
    </row>
    <row r="150" spans="1:14" ht="14.4" customHeight="1" x14ac:dyDescent="0.3">
      <c r="A150" s="630" t="s">
        <v>553</v>
      </c>
      <c r="B150" s="631" t="s">
        <v>554</v>
      </c>
      <c r="C150" s="632" t="s">
        <v>558</v>
      </c>
      <c r="D150" s="633" t="s">
        <v>3001</v>
      </c>
      <c r="E150" s="632" t="s">
        <v>578</v>
      </c>
      <c r="F150" s="633" t="s">
        <v>3007</v>
      </c>
      <c r="G150" s="632" t="s">
        <v>595</v>
      </c>
      <c r="H150" s="632" t="s">
        <v>1103</v>
      </c>
      <c r="I150" s="632" t="s">
        <v>1103</v>
      </c>
      <c r="J150" s="632" t="s">
        <v>1104</v>
      </c>
      <c r="K150" s="632" t="s">
        <v>1105</v>
      </c>
      <c r="L150" s="634">
        <v>266.95991842720099</v>
      </c>
      <c r="M150" s="634">
        <v>1</v>
      </c>
      <c r="N150" s="635">
        <v>266.95991842720099</v>
      </c>
    </row>
    <row r="151" spans="1:14" ht="14.4" customHeight="1" x14ac:dyDescent="0.3">
      <c r="A151" s="630" t="s">
        <v>553</v>
      </c>
      <c r="B151" s="631" t="s">
        <v>554</v>
      </c>
      <c r="C151" s="632" t="s">
        <v>558</v>
      </c>
      <c r="D151" s="633" t="s">
        <v>3001</v>
      </c>
      <c r="E151" s="632" t="s">
        <v>578</v>
      </c>
      <c r="F151" s="633" t="s">
        <v>3007</v>
      </c>
      <c r="G151" s="632" t="s">
        <v>595</v>
      </c>
      <c r="H151" s="632" t="s">
        <v>1106</v>
      </c>
      <c r="I151" s="632" t="s">
        <v>1106</v>
      </c>
      <c r="J151" s="632" t="s">
        <v>1107</v>
      </c>
      <c r="K151" s="632" t="s">
        <v>1108</v>
      </c>
      <c r="L151" s="634">
        <v>67.54000000000002</v>
      </c>
      <c r="M151" s="634">
        <v>70</v>
      </c>
      <c r="N151" s="635">
        <v>4727.8000000000011</v>
      </c>
    </row>
    <row r="152" spans="1:14" ht="14.4" customHeight="1" x14ac:dyDescent="0.3">
      <c r="A152" s="630" t="s">
        <v>553</v>
      </c>
      <c r="B152" s="631" t="s">
        <v>554</v>
      </c>
      <c r="C152" s="632" t="s">
        <v>558</v>
      </c>
      <c r="D152" s="633" t="s">
        <v>3001</v>
      </c>
      <c r="E152" s="632" t="s">
        <v>578</v>
      </c>
      <c r="F152" s="633" t="s">
        <v>3007</v>
      </c>
      <c r="G152" s="632" t="s">
        <v>595</v>
      </c>
      <c r="H152" s="632" t="s">
        <v>1109</v>
      </c>
      <c r="I152" s="632" t="s">
        <v>1110</v>
      </c>
      <c r="J152" s="632" t="s">
        <v>1111</v>
      </c>
      <c r="K152" s="632" t="s">
        <v>1017</v>
      </c>
      <c r="L152" s="634">
        <v>73.728904761904772</v>
      </c>
      <c r="M152" s="634">
        <v>15</v>
      </c>
      <c r="N152" s="635">
        <v>1105.9335714285717</v>
      </c>
    </row>
    <row r="153" spans="1:14" ht="14.4" customHeight="1" x14ac:dyDescent="0.3">
      <c r="A153" s="630" t="s">
        <v>553</v>
      </c>
      <c r="B153" s="631" t="s">
        <v>554</v>
      </c>
      <c r="C153" s="632" t="s">
        <v>558</v>
      </c>
      <c r="D153" s="633" t="s">
        <v>3001</v>
      </c>
      <c r="E153" s="632" t="s">
        <v>578</v>
      </c>
      <c r="F153" s="633" t="s">
        <v>3007</v>
      </c>
      <c r="G153" s="632" t="s">
        <v>595</v>
      </c>
      <c r="H153" s="632" t="s">
        <v>1112</v>
      </c>
      <c r="I153" s="632" t="s">
        <v>1113</v>
      </c>
      <c r="J153" s="632" t="s">
        <v>1114</v>
      </c>
      <c r="K153" s="632" t="s">
        <v>1115</v>
      </c>
      <c r="L153" s="634">
        <v>266.57</v>
      </c>
      <c r="M153" s="634">
        <v>2</v>
      </c>
      <c r="N153" s="635">
        <v>533.14</v>
      </c>
    </row>
    <row r="154" spans="1:14" ht="14.4" customHeight="1" x14ac:dyDescent="0.3">
      <c r="A154" s="630" t="s">
        <v>553</v>
      </c>
      <c r="B154" s="631" t="s">
        <v>554</v>
      </c>
      <c r="C154" s="632" t="s">
        <v>558</v>
      </c>
      <c r="D154" s="633" t="s">
        <v>3001</v>
      </c>
      <c r="E154" s="632" t="s">
        <v>578</v>
      </c>
      <c r="F154" s="633" t="s">
        <v>3007</v>
      </c>
      <c r="G154" s="632" t="s">
        <v>595</v>
      </c>
      <c r="H154" s="632" t="s">
        <v>1116</v>
      </c>
      <c r="I154" s="632" t="s">
        <v>1117</v>
      </c>
      <c r="J154" s="632" t="s">
        <v>1118</v>
      </c>
      <c r="K154" s="632" t="s">
        <v>1119</v>
      </c>
      <c r="L154" s="634">
        <v>389.29</v>
      </c>
      <c r="M154" s="634">
        <v>4</v>
      </c>
      <c r="N154" s="635">
        <v>1557.16</v>
      </c>
    </row>
    <row r="155" spans="1:14" ht="14.4" customHeight="1" x14ac:dyDescent="0.3">
      <c r="A155" s="630" t="s">
        <v>553</v>
      </c>
      <c r="B155" s="631" t="s">
        <v>554</v>
      </c>
      <c r="C155" s="632" t="s">
        <v>558</v>
      </c>
      <c r="D155" s="633" t="s">
        <v>3001</v>
      </c>
      <c r="E155" s="632" t="s">
        <v>578</v>
      </c>
      <c r="F155" s="633" t="s">
        <v>3007</v>
      </c>
      <c r="G155" s="632" t="s">
        <v>595</v>
      </c>
      <c r="H155" s="632" t="s">
        <v>1120</v>
      </c>
      <c r="I155" s="632" t="s">
        <v>1121</v>
      </c>
      <c r="J155" s="632" t="s">
        <v>1122</v>
      </c>
      <c r="K155" s="632" t="s">
        <v>1123</v>
      </c>
      <c r="L155" s="634">
        <v>12.972099999999999</v>
      </c>
      <c r="M155" s="634">
        <v>1</v>
      </c>
      <c r="N155" s="635">
        <v>12.972099999999999</v>
      </c>
    </row>
    <row r="156" spans="1:14" ht="14.4" customHeight="1" x14ac:dyDescent="0.3">
      <c r="A156" s="630" t="s">
        <v>553</v>
      </c>
      <c r="B156" s="631" t="s">
        <v>554</v>
      </c>
      <c r="C156" s="632" t="s">
        <v>558</v>
      </c>
      <c r="D156" s="633" t="s">
        <v>3001</v>
      </c>
      <c r="E156" s="632" t="s">
        <v>578</v>
      </c>
      <c r="F156" s="633" t="s">
        <v>3007</v>
      </c>
      <c r="G156" s="632" t="s">
        <v>595</v>
      </c>
      <c r="H156" s="632" t="s">
        <v>1124</v>
      </c>
      <c r="I156" s="632" t="s">
        <v>1125</v>
      </c>
      <c r="J156" s="632" t="s">
        <v>1126</v>
      </c>
      <c r="K156" s="632" t="s">
        <v>1127</v>
      </c>
      <c r="L156" s="634">
        <v>1100.7299999999998</v>
      </c>
      <c r="M156" s="634">
        <v>3</v>
      </c>
      <c r="N156" s="635">
        <v>3302.1899999999996</v>
      </c>
    </row>
    <row r="157" spans="1:14" ht="14.4" customHeight="1" x14ac:dyDescent="0.3">
      <c r="A157" s="630" t="s">
        <v>553</v>
      </c>
      <c r="B157" s="631" t="s">
        <v>554</v>
      </c>
      <c r="C157" s="632" t="s">
        <v>558</v>
      </c>
      <c r="D157" s="633" t="s">
        <v>3001</v>
      </c>
      <c r="E157" s="632" t="s">
        <v>578</v>
      </c>
      <c r="F157" s="633" t="s">
        <v>3007</v>
      </c>
      <c r="G157" s="632" t="s">
        <v>595</v>
      </c>
      <c r="H157" s="632" t="s">
        <v>1128</v>
      </c>
      <c r="I157" s="632" t="s">
        <v>1129</v>
      </c>
      <c r="J157" s="632" t="s">
        <v>1130</v>
      </c>
      <c r="K157" s="632" t="s">
        <v>1131</v>
      </c>
      <c r="L157" s="634">
        <v>20.126373545147118</v>
      </c>
      <c r="M157" s="634">
        <v>91</v>
      </c>
      <c r="N157" s="635">
        <v>1831.4999926083879</v>
      </c>
    </row>
    <row r="158" spans="1:14" ht="14.4" customHeight="1" x14ac:dyDescent="0.3">
      <c r="A158" s="630" t="s">
        <v>553</v>
      </c>
      <c r="B158" s="631" t="s">
        <v>554</v>
      </c>
      <c r="C158" s="632" t="s">
        <v>558</v>
      </c>
      <c r="D158" s="633" t="s">
        <v>3001</v>
      </c>
      <c r="E158" s="632" t="s">
        <v>578</v>
      </c>
      <c r="F158" s="633" t="s">
        <v>3007</v>
      </c>
      <c r="G158" s="632" t="s">
        <v>595</v>
      </c>
      <c r="H158" s="632" t="s">
        <v>1132</v>
      </c>
      <c r="I158" s="632" t="s">
        <v>238</v>
      </c>
      <c r="J158" s="632" t="s">
        <v>1133</v>
      </c>
      <c r="K158" s="632"/>
      <c r="L158" s="634">
        <v>92.713896431818</v>
      </c>
      <c r="M158" s="634">
        <v>2</v>
      </c>
      <c r="N158" s="635">
        <v>185.427792863636</v>
      </c>
    </row>
    <row r="159" spans="1:14" ht="14.4" customHeight="1" x14ac:dyDescent="0.3">
      <c r="A159" s="630" t="s">
        <v>553</v>
      </c>
      <c r="B159" s="631" t="s">
        <v>554</v>
      </c>
      <c r="C159" s="632" t="s">
        <v>558</v>
      </c>
      <c r="D159" s="633" t="s">
        <v>3001</v>
      </c>
      <c r="E159" s="632" t="s">
        <v>578</v>
      </c>
      <c r="F159" s="633" t="s">
        <v>3007</v>
      </c>
      <c r="G159" s="632" t="s">
        <v>595</v>
      </c>
      <c r="H159" s="632" t="s">
        <v>1134</v>
      </c>
      <c r="I159" s="632" t="s">
        <v>238</v>
      </c>
      <c r="J159" s="632" t="s">
        <v>1135</v>
      </c>
      <c r="K159" s="632"/>
      <c r="L159" s="634">
        <v>68.235401822194603</v>
      </c>
      <c r="M159" s="634">
        <v>6</v>
      </c>
      <c r="N159" s="635">
        <v>409.41241093316762</v>
      </c>
    </row>
    <row r="160" spans="1:14" ht="14.4" customHeight="1" x14ac:dyDescent="0.3">
      <c r="A160" s="630" t="s">
        <v>553</v>
      </c>
      <c r="B160" s="631" t="s">
        <v>554</v>
      </c>
      <c r="C160" s="632" t="s">
        <v>558</v>
      </c>
      <c r="D160" s="633" t="s">
        <v>3001</v>
      </c>
      <c r="E160" s="632" t="s">
        <v>578</v>
      </c>
      <c r="F160" s="633" t="s">
        <v>3007</v>
      </c>
      <c r="G160" s="632" t="s">
        <v>595</v>
      </c>
      <c r="H160" s="632" t="s">
        <v>1136</v>
      </c>
      <c r="I160" s="632" t="s">
        <v>1137</v>
      </c>
      <c r="J160" s="632" t="s">
        <v>1138</v>
      </c>
      <c r="K160" s="632" t="s">
        <v>1139</v>
      </c>
      <c r="L160" s="634">
        <v>128.55776785595597</v>
      </c>
      <c r="M160" s="634">
        <v>26</v>
      </c>
      <c r="N160" s="635">
        <v>3342.501964254855</v>
      </c>
    </row>
    <row r="161" spans="1:14" ht="14.4" customHeight="1" x14ac:dyDescent="0.3">
      <c r="A161" s="630" t="s">
        <v>553</v>
      </c>
      <c r="B161" s="631" t="s">
        <v>554</v>
      </c>
      <c r="C161" s="632" t="s">
        <v>558</v>
      </c>
      <c r="D161" s="633" t="s">
        <v>3001</v>
      </c>
      <c r="E161" s="632" t="s">
        <v>578</v>
      </c>
      <c r="F161" s="633" t="s">
        <v>3007</v>
      </c>
      <c r="G161" s="632" t="s">
        <v>595</v>
      </c>
      <c r="H161" s="632" t="s">
        <v>1140</v>
      </c>
      <c r="I161" s="632" t="s">
        <v>1141</v>
      </c>
      <c r="J161" s="632" t="s">
        <v>1142</v>
      </c>
      <c r="K161" s="632" t="s">
        <v>1143</v>
      </c>
      <c r="L161" s="634">
        <v>54.621842338103662</v>
      </c>
      <c r="M161" s="634">
        <v>21</v>
      </c>
      <c r="N161" s="635">
        <v>1147.0586891001769</v>
      </c>
    </row>
    <row r="162" spans="1:14" ht="14.4" customHeight="1" x14ac:dyDescent="0.3">
      <c r="A162" s="630" t="s">
        <v>553</v>
      </c>
      <c r="B162" s="631" t="s">
        <v>554</v>
      </c>
      <c r="C162" s="632" t="s">
        <v>558</v>
      </c>
      <c r="D162" s="633" t="s">
        <v>3001</v>
      </c>
      <c r="E162" s="632" t="s">
        <v>578</v>
      </c>
      <c r="F162" s="633" t="s">
        <v>3007</v>
      </c>
      <c r="G162" s="632" t="s">
        <v>595</v>
      </c>
      <c r="H162" s="632" t="s">
        <v>1144</v>
      </c>
      <c r="I162" s="632" t="s">
        <v>1145</v>
      </c>
      <c r="J162" s="632" t="s">
        <v>1016</v>
      </c>
      <c r="K162" s="632" t="s">
        <v>1146</v>
      </c>
      <c r="L162" s="634">
        <v>59.48</v>
      </c>
      <c r="M162" s="634">
        <v>2</v>
      </c>
      <c r="N162" s="635">
        <v>118.96</v>
      </c>
    </row>
    <row r="163" spans="1:14" ht="14.4" customHeight="1" x14ac:dyDescent="0.3">
      <c r="A163" s="630" t="s">
        <v>553</v>
      </c>
      <c r="B163" s="631" t="s">
        <v>554</v>
      </c>
      <c r="C163" s="632" t="s">
        <v>558</v>
      </c>
      <c r="D163" s="633" t="s">
        <v>3001</v>
      </c>
      <c r="E163" s="632" t="s">
        <v>578</v>
      </c>
      <c r="F163" s="633" t="s">
        <v>3007</v>
      </c>
      <c r="G163" s="632" t="s">
        <v>595</v>
      </c>
      <c r="H163" s="632" t="s">
        <v>1147</v>
      </c>
      <c r="I163" s="632" t="s">
        <v>1148</v>
      </c>
      <c r="J163" s="632" t="s">
        <v>1149</v>
      </c>
      <c r="K163" s="632" t="s">
        <v>1150</v>
      </c>
      <c r="L163" s="634">
        <v>305.81845899849986</v>
      </c>
      <c r="M163" s="634">
        <v>6</v>
      </c>
      <c r="N163" s="635">
        <v>1834.9107539909992</v>
      </c>
    </row>
    <row r="164" spans="1:14" ht="14.4" customHeight="1" x14ac:dyDescent="0.3">
      <c r="A164" s="630" t="s">
        <v>553</v>
      </c>
      <c r="B164" s="631" t="s">
        <v>554</v>
      </c>
      <c r="C164" s="632" t="s">
        <v>558</v>
      </c>
      <c r="D164" s="633" t="s">
        <v>3001</v>
      </c>
      <c r="E164" s="632" t="s">
        <v>578</v>
      </c>
      <c r="F164" s="633" t="s">
        <v>3007</v>
      </c>
      <c r="G164" s="632" t="s">
        <v>595</v>
      </c>
      <c r="H164" s="632" t="s">
        <v>1151</v>
      </c>
      <c r="I164" s="632" t="s">
        <v>1152</v>
      </c>
      <c r="J164" s="632" t="s">
        <v>1153</v>
      </c>
      <c r="K164" s="632" t="s">
        <v>1154</v>
      </c>
      <c r="L164" s="634">
        <v>105.40630603325178</v>
      </c>
      <c r="M164" s="634">
        <v>33</v>
      </c>
      <c r="N164" s="635">
        <v>3478.4080990973089</v>
      </c>
    </row>
    <row r="165" spans="1:14" ht="14.4" customHeight="1" x14ac:dyDescent="0.3">
      <c r="A165" s="630" t="s">
        <v>553</v>
      </c>
      <c r="B165" s="631" t="s">
        <v>554</v>
      </c>
      <c r="C165" s="632" t="s">
        <v>558</v>
      </c>
      <c r="D165" s="633" t="s">
        <v>3001</v>
      </c>
      <c r="E165" s="632" t="s">
        <v>578</v>
      </c>
      <c r="F165" s="633" t="s">
        <v>3007</v>
      </c>
      <c r="G165" s="632" t="s">
        <v>595</v>
      </c>
      <c r="H165" s="632" t="s">
        <v>1155</v>
      </c>
      <c r="I165" s="632" t="s">
        <v>1156</v>
      </c>
      <c r="J165" s="632" t="s">
        <v>1157</v>
      </c>
      <c r="K165" s="632" t="s">
        <v>1158</v>
      </c>
      <c r="L165" s="634">
        <v>3781.813333333333</v>
      </c>
      <c r="M165" s="634">
        <v>6</v>
      </c>
      <c r="N165" s="635">
        <v>22690.879999999997</v>
      </c>
    </row>
    <row r="166" spans="1:14" ht="14.4" customHeight="1" x14ac:dyDescent="0.3">
      <c r="A166" s="630" t="s">
        <v>553</v>
      </c>
      <c r="B166" s="631" t="s">
        <v>554</v>
      </c>
      <c r="C166" s="632" t="s">
        <v>558</v>
      </c>
      <c r="D166" s="633" t="s">
        <v>3001</v>
      </c>
      <c r="E166" s="632" t="s">
        <v>578</v>
      </c>
      <c r="F166" s="633" t="s">
        <v>3007</v>
      </c>
      <c r="G166" s="632" t="s">
        <v>595</v>
      </c>
      <c r="H166" s="632" t="s">
        <v>1159</v>
      </c>
      <c r="I166" s="632" t="s">
        <v>1160</v>
      </c>
      <c r="J166" s="632" t="s">
        <v>1161</v>
      </c>
      <c r="K166" s="632" t="s">
        <v>1162</v>
      </c>
      <c r="L166" s="634">
        <v>102.74982198914789</v>
      </c>
      <c r="M166" s="634">
        <v>2</v>
      </c>
      <c r="N166" s="635">
        <v>205.49964397829578</v>
      </c>
    </row>
    <row r="167" spans="1:14" ht="14.4" customHeight="1" x14ac:dyDescent="0.3">
      <c r="A167" s="630" t="s">
        <v>553</v>
      </c>
      <c r="B167" s="631" t="s">
        <v>554</v>
      </c>
      <c r="C167" s="632" t="s">
        <v>558</v>
      </c>
      <c r="D167" s="633" t="s">
        <v>3001</v>
      </c>
      <c r="E167" s="632" t="s">
        <v>578</v>
      </c>
      <c r="F167" s="633" t="s">
        <v>3007</v>
      </c>
      <c r="G167" s="632" t="s">
        <v>595</v>
      </c>
      <c r="H167" s="632" t="s">
        <v>1163</v>
      </c>
      <c r="I167" s="632" t="s">
        <v>1164</v>
      </c>
      <c r="J167" s="632" t="s">
        <v>1165</v>
      </c>
      <c r="K167" s="632" t="s">
        <v>1166</v>
      </c>
      <c r="L167" s="634">
        <v>112.21</v>
      </c>
      <c r="M167" s="634">
        <v>1</v>
      </c>
      <c r="N167" s="635">
        <v>112.21</v>
      </c>
    </row>
    <row r="168" spans="1:14" ht="14.4" customHeight="1" x14ac:dyDescent="0.3">
      <c r="A168" s="630" t="s">
        <v>553</v>
      </c>
      <c r="B168" s="631" t="s">
        <v>554</v>
      </c>
      <c r="C168" s="632" t="s">
        <v>558</v>
      </c>
      <c r="D168" s="633" t="s">
        <v>3001</v>
      </c>
      <c r="E168" s="632" t="s">
        <v>578</v>
      </c>
      <c r="F168" s="633" t="s">
        <v>3007</v>
      </c>
      <c r="G168" s="632" t="s">
        <v>595</v>
      </c>
      <c r="H168" s="632" t="s">
        <v>1167</v>
      </c>
      <c r="I168" s="632" t="s">
        <v>1168</v>
      </c>
      <c r="J168" s="632" t="s">
        <v>1169</v>
      </c>
      <c r="K168" s="632" t="s">
        <v>1170</v>
      </c>
      <c r="L168" s="634">
        <v>304.30000000000007</v>
      </c>
      <c r="M168" s="634">
        <v>2</v>
      </c>
      <c r="N168" s="635">
        <v>608.60000000000014</v>
      </c>
    </row>
    <row r="169" spans="1:14" ht="14.4" customHeight="1" x14ac:dyDescent="0.3">
      <c r="A169" s="630" t="s">
        <v>553</v>
      </c>
      <c r="B169" s="631" t="s">
        <v>554</v>
      </c>
      <c r="C169" s="632" t="s">
        <v>558</v>
      </c>
      <c r="D169" s="633" t="s">
        <v>3001</v>
      </c>
      <c r="E169" s="632" t="s">
        <v>578</v>
      </c>
      <c r="F169" s="633" t="s">
        <v>3007</v>
      </c>
      <c r="G169" s="632" t="s">
        <v>595</v>
      </c>
      <c r="H169" s="632" t="s">
        <v>1171</v>
      </c>
      <c r="I169" s="632" t="s">
        <v>1171</v>
      </c>
      <c r="J169" s="632" t="s">
        <v>1172</v>
      </c>
      <c r="K169" s="632" t="s">
        <v>1173</v>
      </c>
      <c r="L169" s="634">
        <v>262.69379109229237</v>
      </c>
      <c r="M169" s="634">
        <v>23</v>
      </c>
      <c r="N169" s="635">
        <v>6041.9571951227244</v>
      </c>
    </row>
    <row r="170" spans="1:14" ht="14.4" customHeight="1" x14ac:dyDescent="0.3">
      <c r="A170" s="630" t="s">
        <v>553</v>
      </c>
      <c r="B170" s="631" t="s">
        <v>554</v>
      </c>
      <c r="C170" s="632" t="s">
        <v>558</v>
      </c>
      <c r="D170" s="633" t="s">
        <v>3001</v>
      </c>
      <c r="E170" s="632" t="s">
        <v>578</v>
      </c>
      <c r="F170" s="633" t="s">
        <v>3007</v>
      </c>
      <c r="G170" s="632" t="s">
        <v>595</v>
      </c>
      <c r="H170" s="632" t="s">
        <v>1174</v>
      </c>
      <c r="I170" s="632" t="s">
        <v>1175</v>
      </c>
      <c r="J170" s="632" t="s">
        <v>1176</v>
      </c>
      <c r="K170" s="632" t="s">
        <v>1177</v>
      </c>
      <c r="L170" s="634">
        <v>1344.82</v>
      </c>
      <c r="M170" s="634">
        <v>6</v>
      </c>
      <c r="N170" s="635">
        <v>8068.92</v>
      </c>
    </row>
    <row r="171" spans="1:14" ht="14.4" customHeight="1" x14ac:dyDescent="0.3">
      <c r="A171" s="630" t="s">
        <v>553</v>
      </c>
      <c r="B171" s="631" t="s">
        <v>554</v>
      </c>
      <c r="C171" s="632" t="s">
        <v>558</v>
      </c>
      <c r="D171" s="633" t="s">
        <v>3001</v>
      </c>
      <c r="E171" s="632" t="s">
        <v>578</v>
      </c>
      <c r="F171" s="633" t="s">
        <v>3007</v>
      </c>
      <c r="G171" s="632" t="s">
        <v>595</v>
      </c>
      <c r="H171" s="632" t="s">
        <v>1178</v>
      </c>
      <c r="I171" s="632" t="s">
        <v>1179</v>
      </c>
      <c r="J171" s="632" t="s">
        <v>1180</v>
      </c>
      <c r="K171" s="632" t="s">
        <v>1181</v>
      </c>
      <c r="L171" s="634">
        <v>56.299999999999969</v>
      </c>
      <c r="M171" s="634">
        <v>1</v>
      </c>
      <c r="N171" s="635">
        <v>56.299999999999969</v>
      </c>
    </row>
    <row r="172" spans="1:14" ht="14.4" customHeight="1" x14ac:dyDescent="0.3">
      <c r="A172" s="630" t="s">
        <v>553</v>
      </c>
      <c r="B172" s="631" t="s">
        <v>554</v>
      </c>
      <c r="C172" s="632" t="s">
        <v>558</v>
      </c>
      <c r="D172" s="633" t="s">
        <v>3001</v>
      </c>
      <c r="E172" s="632" t="s">
        <v>578</v>
      </c>
      <c r="F172" s="633" t="s">
        <v>3007</v>
      </c>
      <c r="G172" s="632" t="s">
        <v>595</v>
      </c>
      <c r="H172" s="632" t="s">
        <v>1182</v>
      </c>
      <c r="I172" s="632" t="s">
        <v>1183</v>
      </c>
      <c r="J172" s="632" t="s">
        <v>1184</v>
      </c>
      <c r="K172" s="632" t="s">
        <v>1185</v>
      </c>
      <c r="L172" s="634">
        <v>42.399897740488328</v>
      </c>
      <c r="M172" s="634">
        <v>4</v>
      </c>
      <c r="N172" s="635">
        <v>169.59959096195331</v>
      </c>
    </row>
    <row r="173" spans="1:14" ht="14.4" customHeight="1" x14ac:dyDescent="0.3">
      <c r="A173" s="630" t="s">
        <v>553</v>
      </c>
      <c r="B173" s="631" t="s">
        <v>554</v>
      </c>
      <c r="C173" s="632" t="s">
        <v>558</v>
      </c>
      <c r="D173" s="633" t="s">
        <v>3001</v>
      </c>
      <c r="E173" s="632" t="s">
        <v>578</v>
      </c>
      <c r="F173" s="633" t="s">
        <v>3007</v>
      </c>
      <c r="G173" s="632" t="s">
        <v>595</v>
      </c>
      <c r="H173" s="632" t="s">
        <v>1186</v>
      </c>
      <c r="I173" s="632" t="s">
        <v>1187</v>
      </c>
      <c r="J173" s="632" t="s">
        <v>1188</v>
      </c>
      <c r="K173" s="632" t="s">
        <v>1189</v>
      </c>
      <c r="L173" s="634">
        <v>13.225525234945751</v>
      </c>
      <c r="M173" s="634">
        <v>3</v>
      </c>
      <c r="N173" s="635">
        <v>39.676575704837255</v>
      </c>
    </row>
    <row r="174" spans="1:14" ht="14.4" customHeight="1" x14ac:dyDescent="0.3">
      <c r="A174" s="630" t="s">
        <v>553</v>
      </c>
      <c r="B174" s="631" t="s">
        <v>554</v>
      </c>
      <c r="C174" s="632" t="s">
        <v>558</v>
      </c>
      <c r="D174" s="633" t="s">
        <v>3001</v>
      </c>
      <c r="E174" s="632" t="s">
        <v>578</v>
      </c>
      <c r="F174" s="633" t="s">
        <v>3007</v>
      </c>
      <c r="G174" s="632" t="s">
        <v>595</v>
      </c>
      <c r="H174" s="632" t="s">
        <v>1190</v>
      </c>
      <c r="I174" s="632" t="s">
        <v>238</v>
      </c>
      <c r="J174" s="632" t="s">
        <v>1191</v>
      </c>
      <c r="K174" s="632" t="s">
        <v>1192</v>
      </c>
      <c r="L174" s="634">
        <v>23.7</v>
      </c>
      <c r="M174" s="634">
        <v>6</v>
      </c>
      <c r="N174" s="635">
        <v>142.19999999999999</v>
      </c>
    </row>
    <row r="175" spans="1:14" ht="14.4" customHeight="1" x14ac:dyDescent="0.3">
      <c r="A175" s="630" t="s">
        <v>553</v>
      </c>
      <c r="B175" s="631" t="s">
        <v>554</v>
      </c>
      <c r="C175" s="632" t="s">
        <v>558</v>
      </c>
      <c r="D175" s="633" t="s">
        <v>3001</v>
      </c>
      <c r="E175" s="632" t="s">
        <v>578</v>
      </c>
      <c r="F175" s="633" t="s">
        <v>3007</v>
      </c>
      <c r="G175" s="632" t="s">
        <v>595</v>
      </c>
      <c r="H175" s="632" t="s">
        <v>1193</v>
      </c>
      <c r="I175" s="632" t="s">
        <v>1194</v>
      </c>
      <c r="J175" s="632" t="s">
        <v>1195</v>
      </c>
      <c r="K175" s="632" t="s">
        <v>1196</v>
      </c>
      <c r="L175" s="634">
        <v>59.560308536143594</v>
      </c>
      <c r="M175" s="634">
        <v>2</v>
      </c>
      <c r="N175" s="635">
        <v>119.12061707228719</v>
      </c>
    </row>
    <row r="176" spans="1:14" ht="14.4" customHeight="1" x14ac:dyDescent="0.3">
      <c r="A176" s="630" t="s">
        <v>553</v>
      </c>
      <c r="B176" s="631" t="s">
        <v>554</v>
      </c>
      <c r="C176" s="632" t="s">
        <v>558</v>
      </c>
      <c r="D176" s="633" t="s">
        <v>3001</v>
      </c>
      <c r="E176" s="632" t="s">
        <v>578</v>
      </c>
      <c r="F176" s="633" t="s">
        <v>3007</v>
      </c>
      <c r="G176" s="632" t="s">
        <v>595</v>
      </c>
      <c r="H176" s="632" t="s">
        <v>1197</v>
      </c>
      <c r="I176" s="632" t="s">
        <v>1198</v>
      </c>
      <c r="J176" s="632" t="s">
        <v>1199</v>
      </c>
      <c r="K176" s="632" t="s">
        <v>1200</v>
      </c>
      <c r="L176" s="634">
        <v>568.63574589883456</v>
      </c>
      <c r="M176" s="634">
        <v>85</v>
      </c>
      <c r="N176" s="635">
        <v>48334.03840140094</v>
      </c>
    </row>
    <row r="177" spans="1:14" ht="14.4" customHeight="1" x14ac:dyDescent="0.3">
      <c r="A177" s="630" t="s">
        <v>553</v>
      </c>
      <c r="B177" s="631" t="s">
        <v>554</v>
      </c>
      <c r="C177" s="632" t="s">
        <v>558</v>
      </c>
      <c r="D177" s="633" t="s">
        <v>3001</v>
      </c>
      <c r="E177" s="632" t="s">
        <v>578</v>
      </c>
      <c r="F177" s="633" t="s">
        <v>3007</v>
      </c>
      <c r="G177" s="632" t="s">
        <v>595</v>
      </c>
      <c r="H177" s="632" t="s">
        <v>1201</v>
      </c>
      <c r="I177" s="632" t="s">
        <v>1202</v>
      </c>
      <c r="J177" s="632" t="s">
        <v>1203</v>
      </c>
      <c r="K177" s="632" t="s">
        <v>1204</v>
      </c>
      <c r="L177" s="634">
        <v>137.02999999999994</v>
      </c>
      <c r="M177" s="634">
        <v>6</v>
      </c>
      <c r="N177" s="635">
        <v>822.17999999999972</v>
      </c>
    </row>
    <row r="178" spans="1:14" ht="14.4" customHeight="1" x14ac:dyDescent="0.3">
      <c r="A178" s="630" t="s">
        <v>553</v>
      </c>
      <c r="B178" s="631" t="s">
        <v>554</v>
      </c>
      <c r="C178" s="632" t="s">
        <v>558</v>
      </c>
      <c r="D178" s="633" t="s">
        <v>3001</v>
      </c>
      <c r="E178" s="632" t="s">
        <v>578</v>
      </c>
      <c r="F178" s="633" t="s">
        <v>3007</v>
      </c>
      <c r="G178" s="632" t="s">
        <v>595</v>
      </c>
      <c r="H178" s="632" t="s">
        <v>1205</v>
      </c>
      <c r="I178" s="632" t="s">
        <v>1206</v>
      </c>
      <c r="J178" s="632" t="s">
        <v>1207</v>
      </c>
      <c r="K178" s="632" t="s">
        <v>1208</v>
      </c>
      <c r="L178" s="634">
        <v>80.013386292148084</v>
      </c>
      <c r="M178" s="634">
        <v>76</v>
      </c>
      <c r="N178" s="635">
        <v>6081.0173582032548</v>
      </c>
    </row>
    <row r="179" spans="1:14" ht="14.4" customHeight="1" x14ac:dyDescent="0.3">
      <c r="A179" s="630" t="s">
        <v>553</v>
      </c>
      <c r="B179" s="631" t="s">
        <v>554</v>
      </c>
      <c r="C179" s="632" t="s">
        <v>558</v>
      </c>
      <c r="D179" s="633" t="s">
        <v>3001</v>
      </c>
      <c r="E179" s="632" t="s">
        <v>578</v>
      </c>
      <c r="F179" s="633" t="s">
        <v>3007</v>
      </c>
      <c r="G179" s="632" t="s">
        <v>595</v>
      </c>
      <c r="H179" s="632" t="s">
        <v>1209</v>
      </c>
      <c r="I179" s="632" t="s">
        <v>1210</v>
      </c>
      <c r="J179" s="632" t="s">
        <v>1211</v>
      </c>
      <c r="K179" s="632" t="s">
        <v>1212</v>
      </c>
      <c r="L179" s="634">
        <v>424.67552887146604</v>
      </c>
      <c r="M179" s="634">
        <v>3</v>
      </c>
      <c r="N179" s="635">
        <v>1274.0265866143982</v>
      </c>
    </row>
    <row r="180" spans="1:14" ht="14.4" customHeight="1" x14ac:dyDescent="0.3">
      <c r="A180" s="630" t="s">
        <v>553</v>
      </c>
      <c r="B180" s="631" t="s">
        <v>554</v>
      </c>
      <c r="C180" s="632" t="s">
        <v>558</v>
      </c>
      <c r="D180" s="633" t="s">
        <v>3001</v>
      </c>
      <c r="E180" s="632" t="s">
        <v>578</v>
      </c>
      <c r="F180" s="633" t="s">
        <v>3007</v>
      </c>
      <c r="G180" s="632" t="s">
        <v>595</v>
      </c>
      <c r="H180" s="632" t="s">
        <v>1213</v>
      </c>
      <c r="I180" s="632" t="s">
        <v>1214</v>
      </c>
      <c r="J180" s="632" t="s">
        <v>1215</v>
      </c>
      <c r="K180" s="632" t="s">
        <v>1216</v>
      </c>
      <c r="L180" s="634">
        <v>78.400000000000006</v>
      </c>
      <c r="M180" s="634">
        <v>2</v>
      </c>
      <c r="N180" s="635">
        <v>156.80000000000001</v>
      </c>
    </row>
    <row r="181" spans="1:14" ht="14.4" customHeight="1" x14ac:dyDescent="0.3">
      <c r="A181" s="630" t="s">
        <v>553</v>
      </c>
      <c r="B181" s="631" t="s">
        <v>554</v>
      </c>
      <c r="C181" s="632" t="s">
        <v>558</v>
      </c>
      <c r="D181" s="633" t="s">
        <v>3001</v>
      </c>
      <c r="E181" s="632" t="s">
        <v>578</v>
      </c>
      <c r="F181" s="633" t="s">
        <v>3007</v>
      </c>
      <c r="G181" s="632" t="s">
        <v>595</v>
      </c>
      <c r="H181" s="632" t="s">
        <v>1217</v>
      </c>
      <c r="I181" s="632" t="s">
        <v>1218</v>
      </c>
      <c r="J181" s="632" t="s">
        <v>1219</v>
      </c>
      <c r="K181" s="632" t="s">
        <v>1220</v>
      </c>
      <c r="L181" s="634">
        <v>314.67000000000007</v>
      </c>
      <c r="M181" s="634">
        <v>2</v>
      </c>
      <c r="N181" s="635">
        <v>629.34000000000015</v>
      </c>
    </row>
    <row r="182" spans="1:14" ht="14.4" customHeight="1" x14ac:dyDescent="0.3">
      <c r="A182" s="630" t="s">
        <v>553</v>
      </c>
      <c r="B182" s="631" t="s">
        <v>554</v>
      </c>
      <c r="C182" s="632" t="s">
        <v>558</v>
      </c>
      <c r="D182" s="633" t="s">
        <v>3001</v>
      </c>
      <c r="E182" s="632" t="s">
        <v>578</v>
      </c>
      <c r="F182" s="633" t="s">
        <v>3007</v>
      </c>
      <c r="G182" s="632" t="s">
        <v>595</v>
      </c>
      <c r="H182" s="632" t="s">
        <v>1221</v>
      </c>
      <c r="I182" s="632" t="s">
        <v>1222</v>
      </c>
      <c r="J182" s="632" t="s">
        <v>831</v>
      </c>
      <c r="K182" s="632" t="s">
        <v>1223</v>
      </c>
      <c r="L182" s="634">
        <v>39.049999999999997</v>
      </c>
      <c r="M182" s="634">
        <v>1</v>
      </c>
      <c r="N182" s="635">
        <v>39.049999999999997</v>
      </c>
    </row>
    <row r="183" spans="1:14" ht="14.4" customHeight="1" x14ac:dyDescent="0.3">
      <c r="A183" s="630" t="s">
        <v>553</v>
      </c>
      <c r="B183" s="631" t="s">
        <v>554</v>
      </c>
      <c r="C183" s="632" t="s">
        <v>558</v>
      </c>
      <c r="D183" s="633" t="s">
        <v>3001</v>
      </c>
      <c r="E183" s="632" t="s">
        <v>578</v>
      </c>
      <c r="F183" s="633" t="s">
        <v>3007</v>
      </c>
      <c r="G183" s="632" t="s">
        <v>595</v>
      </c>
      <c r="H183" s="632" t="s">
        <v>1224</v>
      </c>
      <c r="I183" s="632" t="s">
        <v>1225</v>
      </c>
      <c r="J183" s="632" t="s">
        <v>1226</v>
      </c>
      <c r="K183" s="632" t="s">
        <v>1227</v>
      </c>
      <c r="L183" s="634">
        <v>80.790000000000006</v>
      </c>
      <c r="M183" s="634">
        <v>2</v>
      </c>
      <c r="N183" s="635">
        <v>161.58000000000001</v>
      </c>
    </row>
    <row r="184" spans="1:14" ht="14.4" customHeight="1" x14ac:dyDescent="0.3">
      <c r="A184" s="630" t="s">
        <v>553</v>
      </c>
      <c r="B184" s="631" t="s">
        <v>554</v>
      </c>
      <c r="C184" s="632" t="s">
        <v>558</v>
      </c>
      <c r="D184" s="633" t="s">
        <v>3001</v>
      </c>
      <c r="E184" s="632" t="s">
        <v>578</v>
      </c>
      <c r="F184" s="633" t="s">
        <v>3007</v>
      </c>
      <c r="G184" s="632" t="s">
        <v>595</v>
      </c>
      <c r="H184" s="632" t="s">
        <v>1228</v>
      </c>
      <c r="I184" s="632" t="s">
        <v>1229</v>
      </c>
      <c r="J184" s="632" t="s">
        <v>1230</v>
      </c>
      <c r="K184" s="632" t="s">
        <v>1231</v>
      </c>
      <c r="L184" s="634">
        <v>40.680000000000021</v>
      </c>
      <c r="M184" s="634">
        <v>1</v>
      </c>
      <c r="N184" s="635">
        <v>40.680000000000021</v>
      </c>
    </row>
    <row r="185" spans="1:14" ht="14.4" customHeight="1" x14ac:dyDescent="0.3">
      <c r="A185" s="630" t="s">
        <v>553</v>
      </c>
      <c r="B185" s="631" t="s">
        <v>554</v>
      </c>
      <c r="C185" s="632" t="s">
        <v>558</v>
      </c>
      <c r="D185" s="633" t="s">
        <v>3001</v>
      </c>
      <c r="E185" s="632" t="s">
        <v>578</v>
      </c>
      <c r="F185" s="633" t="s">
        <v>3007</v>
      </c>
      <c r="G185" s="632" t="s">
        <v>595</v>
      </c>
      <c r="H185" s="632" t="s">
        <v>1232</v>
      </c>
      <c r="I185" s="632" t="s">
        <v>238</v>
      </c>
      <c r="J185" s="632" t="s">
        <v>1233</v>
      </c>
      <c r="K185" s="632"/>
      <c r="L185" s="634">
        <v>198.36699274964425</v>
      </c>
      <c r="M185" s="634">
        <v>1</v>
      </c>
      <c r="N185" s="635">
        <v>198.36699274964425</v>
      </c>
    </row>
    <row r="186" spans="1:14" ht="14.4" customHeight="1" x14ac:dyDescent="0.3">
      <c r="A186" s="630" t="s">
        <v>553</v>
      </c>
      <c r="B186" s="631" t="s">
        <v>554</v>
      </c>
      <c r="C186" s="632" t="s">
        <v>558</v>
      </c>
      <c r="D186" s="633" t="s">
        <v>3001</v>
      </c>
      <c r="E186" s="632" t="s">
        <v>578</v>
      </c>
      <c r="F186" s="633" t="s">
        <v>3007</v>
      </c>
      <c r="G186" s="632" t="s">
        <v>595</v>
      </c>
      <c r="H186" s="632" t="s">
        <v>1234</v>
      </c>
      <c r="I186" s="632" t="s">
        <v>1235</v>
      </c>
      <c r="J186" s="632" t="s">
        <v>1236</v>
      </c>
      <c r="K186" s="632" t="s">
        <v>1237</v>
      </c>
      <c r="L186" s="634">
        <v>83.67</v>
      </c>
      <c r="M186" s="634">
        <v>2</v>
      </c>
      <c r="N186" s="635">
        <v>167.34</v>
      </c>
    </row>
    <row r="187" spans="1:14" ht="14.4" customHeight="1" x14ac:dyDescent="0.3">
      <c r="A187" s="630" t="s">
        <v>553</v>
      </c>
      <c r="B187" s="631" t="s">
        <v>554</v>
      </c>
      <c r="C187" s="632" t="s">
        <v>558</v>
      </c>
      <c r="D187" s="633" t="s">
        <v>3001</v>
      </c>
      <c r="E187" s="632" t="s">
        <v>578</v>
      </c>
      <c r="F187" s="633" t="s">
        <v>3007</v>
      </c>
      <c r="G187" s="632" t="s">
        <v>595</v>
      </c>
      <c r="H187" s="632" t="s">
        <v>1238</v>
      </c>
      <c r="I187" s="632" t="s">
        <v>1239</v>
      </c>
      <c r="J187" s="632" t="s">
        <v>1240</v>
      </c>
      <c r="K187" s="632" t="s">
        <v>1241</v>
      </c>
      <c r="L187" s="634">
        <v>399.48</v>
      </c>
      <c r="M187" s="634">
        <v>4</v>
      </c>
      <c r="N187" s="635">
        <v>1597.92</v>
      </c>
    </row>
    <row r="188" spans="1:14" ht="14.4" customHeight="1" x14ac:dyDescent="0.3">
      <c r="A188" s="630" t="s">
        <v>553</v>
      </c>
      <c r="B188" s="631" t="s">
        <v>554</v>
      </c>
      <c r="C188" s="632" t="s">
        <v>558</v>
      </c>
      <c r="D188" s="633" t="s">
        <v>3001</v>
      </c>
      <c r="E188" s="632" t="s">
        <v>578</v>
      </c>
      <c r="F188" s="633" t="s">
        <v>3007</v>
      </c>
      <c r="G188" s="632" t="s">
        <v>595</v>
      </c>
      <c r="H188" s="632" t="s">
        <v>1242</v>
      </c>
      <c r="I188" s="632" t="s">
        <v>1243</v>
      </c>
      <c r="J188" s="632" t="s">
        <v>1244</v>
      </c>
      <c r="K188" s="632" t="s">
        <v>1245</v>
      </c>
      <c r="L188" s="634">
        <v>243.61571428571423</v>
      </c>
      <c r="M188" s="634">
        <v>14</v>
      </c>
      <c r="N188" s="635">
        <v>3410.6199999999994</v>
      </c>
    </row>
    <row r="189" spans="1:14" ht="14.4" customHeight="1" x14ac:dyDescent="0.3">
      <c r="A189" s="630" t="s">
        <v>553</v>
      </c>
      <c r="B189" s="631" t="s">
        <v>554</v>
      </c>
      <c r="C189" s="632" t="s">
        <v>558</v>
      </c>
      <c r="D189" s="633" t="s">
        <v>3001</v>
      </c>
      <c r="E189" s="632" t="s">
        <v>578</v>
      </c>
      <c r="F189" s="633" t="s">
        <v>3007</v>
      </c>
      <c r="G189" s="632" t="s">
        <v>595</v>
      </c>
      <c r="H189" s="632" t="s">
        <v>1246</v>
      </c>
      <c r="I189" s="632" t="s">
        <v>238</v>
      </c>
      <c r="J189" s="632" t="s">
        <v>1247</v>
      </c>
      <c r="K189" s="632"/>
      <c r="L189" s="634">
        <v>67.297499384630555</v>
      </c>
      <c r="M189" s="634">
        <v>1</v>
      </c>
      <c r="N189" s="635">
        <v>67.297499384630555</v>
      </c>
    </row>
    <row r="190" spans="1:14" ht="14.4" customHeight="1" x14ac:dyDescent="0.3">
      <c r="A190" s="630" t="s">
        <v>553</v>
      </c>
      <c r="B190" s="631" t="s">
        <v>554</v>
      </c>
      <c r="C190" s="632" t="s">
        <v>558</v>
      </c>
      <c r="D190" s="633" t="s">
        <v>3001</v>
      </c>
      <c r="E190" s="632" t="s">
        <v>578</v>
      </c>
      <c r="F190" s="633" t="s">
        <v>3007</v>
      </c>
      <c r="G190" s="632" t="s">
        <v>595</v>
      </c>
      <c r="H190" s="632" t="s">
        <v>1248</v>
      </c>
      <c r="I190" s="632" t="s">
        <v>1248</v>
      </c>
      <c r="J190" s="632" t="s">
        <v>1249</v>
      </c>
      <c r="K190" s="632" t="s">
        <v>1250</v>
      </c>
      <c r="L190" s="634">
        <v>48.81343340371177</v>
      </c>
      <c r="M190" s="634">
        <v>3</v>
      </c>
      <c r="N190" s="635">
        <v>146.44030021113531</v>
      </c>
    </row>
    <row r="191" spans="1:14" ht="14.4" customHeight="1" x14ac:dyDescent="0.3">
      <c r="A191" s="630" t="s">
        <v>553</v>
      </c>
      <c r="B191" s="631" t="s">
        <v>554</v>
      </c>
      <c r="C191" s="632" t="s">
        <v>558</v>
      </c>
      <c r="D191" s="633" t="s">
        <v>3001</v>
      </c>
      <c r="E191" s="632" t="s">
        <v>578</v>
      </c>
      <c r="F191" s="633" t="s">
        <v>3007</v>
      </c>
      <c r="G191" s="632" t="s">
        <v>595</v>
      </c>
      <c r="H191" s="632" t="s">
        <v>1251</v>
      </c>
      <c r="I191" s="632" t="s">
        <v>1252</v>
      </c>
      <c r="J191" s="632" t="s">
        <v>1253</v>
      </c>
      <c r="K191" s="632" t="s">
        <v>1254</v>
      </c>
      <c r="L191" s="634">
        <v>113.949621233274</v>
      </c>
      <c r="M191" s="634">
        <v>1</v>
      </c>
      <c r="N191" s="635">
        <v>113.949621233274</v>
      </c>
    </row>
    <row r="192" spans="1:14" ht="14.4" customHeight="1" x14ac:dyDescent="0.3">
      <c r="A192" s="630" t="s">
        <v>553</v>
      </c>
      <c r="B192" s="631" t="s">
        <v>554</v>
      </c>
      <c r="C192" s="632" t="s">
        <v>558</v>
      </c>
      <c r="D192" s="633" t="s">
        <v>3001</v>
      </c>
      <c r="E192" s="632" t="s">
        <v>578</v>
      </c>
      <c r="F192" s="633" t="s">
        <v>3007</v>
      </c>
      <c r="G192" s="632" t="s">
        <v>595</v>
      </c>
      <c r="H192" s="632" t="s">
        <v>1255</v>
      </c>
      <c r="I192" s="632" t="s">
        <v>1256</v>
      </c>
      <c r="J192" s="632" t="s">
        <v>1023</v>
      </c>
      <c r="K192" s="632" t="s">
        <v>1257</v>
      </c>
      <c r="L192" s="634">
        <v>37.780000000000008</v>
      </c>
      <c r="M192" s="634">
        <v>2</v>
      </c>
      <c r="N192" s="635">
        <v>75.560000000000016</v>
      </c>
    </row>
    <row r="193" spans="1:14" ht="14.4" customHeight="1" x14ac:dyDescent="0.3">
      <c r="A193" s="630" t="s">
        <v>553</v>
      </c>
      <c r="B193" s="631" t="s">
        <v>554</v>
      </c>
      <c r="C193" s="632" t="s">
        <v>558</v>
      </c>
      <c r="D193" s="633" t="s">
        <v>3001</v>
      </c>
      <c r="E193" s="632" t="s">
        <v>578</v>
      </c>
      <c r="F193" s="633" t="s">
        <v>3007</v>
      </c>
      <c r="G193" s="632" t="s">
        <v>595</v>
      </c>
      <c r="H193" s="632" t="s">
        <v>1258</v>
      </c>
      <c r="I193" s="632" t="s">
        <v>1259</v>
      </c>
      <c r="J193" s="632" t="s">
        <v>1260</v>
      </c>
      <c r="K193" s="632" t="s">
        <v>1261</v>
      </c>
      <c r="L193" s="634">
        <v>2504.7150000000001</v>
      </c>
      <c r="M193" s="634">
        <v>10</v>
      </c>
      <c r="N193" s="635">
        <v>25047.15</v>
      </c>
    </row>
    <row r="194" spans="1:14" ht="14.4" customHeight="1" x14ac:dyDescent="0.3">
      <c r="A194" s="630" t="s">
        <v>553</v>
      </c>
      <c r="B194" s="631" t="s">
        <v>554</v>
      </c>
      <c r="C194" s="632" t="s">
        <v>558</v>
      </c>
      <c r="D194" s="633" t="s">
        <v>3001</v>
      </c>
      <c r="E194" s="632" t="s">
        <v>578</v>
      </c>
      <c r="F194" s="633" t="s">
        <v>3007</v>
      </c>
      <c r="G194" s="632" t="s">
        <v>595</v>
      </c>
      <c r="H194" s="632" t="s">
        <v>1262</v>
      </c>
      <c r="I194" s="632" t="s">
        <v>1263</v>
      </c>
      <c r="J194" s="632" t="s">
        <v>1264</v>
      </c>
      <c r="K194" s="632" t="s">
        <v>1265</v>
      </c>
      <c r="L194" s="634">
        <v>156.19018427554039</v>
      </c>
      <c r="M194" s="634">
        <v>1</v>
      </c>
      <c r="N194" s="635">
        <v>156.19018427554039</v>
      </c>
    </row>
    <row r="195" spans="1:14" ht="14.4" customHeight="1" x14ac:dyDescent="0.3">
      <c r="A195" s="630" t="s">
        <v>553</v>
      </c>
      <c r="B195" s="631" t="s">
        <v>554</v>
      </c>
      <c r="C195" s="632" t="s">
        <v>558</v>
      </c>
      <c r="D195" s="633" t="s">
        <v>3001</v>
      </c>
      <c r="E195" s="632" t="s">
        <v>578</v>
      </c>
      <c r="F195" s="633" t="s">
        <v>3007</v>
      </c>
      <c r="G195" s="632" t="s">
        <v>595</v>
      </c>
      <c r="H195" s="632" t="s">
        <v>1266</v>
      </c>
      <c r="I195" s="632" t="s">
        <v>1267</v>
      </c>
      <c r="J195" s="632" t="s">
        <v>1268</v>
      </c>
      <c r="K195" s="632" t="s">
        <v>1269</v>
      </c>
      <c r="L195" s="634">
        <v>53.889999999999986</v>
      </c>
      <c r="M195" s="634">
        <v>1</v>
      </c>
      <c r="N195" s="635">
        <v>53.889999999999986</v>
      </c>
    </row>
    <row r="196" spans="1:14" ht="14.4" customHeight="1" x14ac:dyDescent="0.3">
      <c r="A196" s="630" t="s">
        <v>553</v>
      </c>
      <c r="B196" s="631" t="s">
        <v>554</v>
      </c>
      <c r="C196" s="632" t="s">
        <v>558</v>
      </c>
      <c r="D196" s="633" t="s">
        <v>3001</v>
      </c>
      <c r="E196" s="632" t="s">
        <v>578</v>
      </c>
      <c r="F196" s="633" t="s">
        <v>3007</v>
      </c>
      <c r="G196" s="632" t="s">
        <v>595</v>
      </c>
      <c r="H196" s="632" t="s">
        <v>1270</v>
      </c>
      <c r="I196" s="632" t="s">
        <v>1271</v>
      </c>
      <c r="J196" s="632" t="s">
        <v>1272</v>
      </c>
      <c r="K196" s="632" t="s">
        <v>1273</v>
      </c>
      <c r="L196" s="634">
        <v>645.23489128830136</v>
      </c>
      <c r="M196" s="634">
        <v>45.798337399999994</v>
      </c>
      <c r="N196" s="635">
        <v>29550.685253473945</v>
      </c>
    </row>
    <row r="197" spans="1:14" ht="14.4" customHeight="1" x14ac:dyDescent="0.3">
      <c r="A197" s="630" t="s">
        <v>553</v>
      </c>
      <c r="B197" s="631" t="s">
        <v>554</v>
      </c>
      <c r="C197" s="632" t="s">
        <v>558</v>
      </c>
      <c r="D197" s="633" t="s">
        <v>3001</v>
      </c>
      <c r="E197" s="632" t="s">
        <v>578</v>
      </c>
      <c r="F197" s="633" t="s">
        <v>3007</v>
      </c>
      <c r="G197" s="632" t="s">
        <v>595</v>
      </c>
      <c r="H197" s="632" t="s">
        <v>1274</v>
      </c>
      <c r="I197" s="632" t="s">
        <v>1275</v>
      </c>
      <c r="J197" s="632" t="s">
        <v>1276</v>
      </c>
      <c r="K197" s="632" t="s">
        <v>1277</v>
      </c>
      <c r="L197" s="634">
        <v>159.82927112503069</v>
      </c>
      <c r="M197" s="634">
        <v>104.11913430000001</v>
      </c>
      <c r="N197" s="635">
        <v>16641.285345338183</v>
      </c>
    </row>
    <row r="198" spans="1:14" ht="14.4" customHeight="1" x14ac:dyDescent="0.3">
      <c r="A198" s="630" t="s">
        <v>553</v>
      </c>
      <c r="B198" s="631" t="s">
        <v>554</v>
      </c>
      <c r="C198" s="632" t="s">
        <v>558</v>
      </c>
      <c r="D198" s="633" t="s">
        <v>3001</v>
      </c>
      <c r="E198" s="632" t="s">
        <v>578</v>
      </c>
      <c r="F198" s="633" t="s">
        <v>3007</v>
      </c>
      <c r="G198" s="632" t="s">
        <v>595</v>
      </c>
      <c r="H198" s="632" t="s">
        <v>1278</v>
      </c>
      <c r="I198" s="632" t="s">
        <v>1279</v>
      </c>
      <c r="J198" s="632" t="s">
        <v>1280</v>
      </c>
      <c r="K198" s="632" t="s">
        <v>1281</v>
      </c>
      <c r="L198" s="634">
        <v>324.81013660492437</v>
      </c>
      <c r="M198" s="634">
        <v>125.9205693</v>
      </c>
      <c r="N198" s="635">
        <v>40900.277315702842</v>
      </c>
    </row>
    <row r="199" spans="1:14" ht="14.4" customHeight="1" x14ac:dyDescent="0.3">
      <c r="A199" s="630" t="s">
        <v>553</v>
      </c>
      <c r="B199" s="631" t="s">
        <v>554</v>
      </c>
      <c r="C199" s="632" t="s">
        <v>558</v>
      </c>
      <c r="D199" s="633" t="s">
        <v>3001</v>
      </c>
      <c r="E199" s="632" t="s">
        <v>578</v>
      </c>
      <c r="F199" s="633" t="s">
        <v>3007</v>
      </c>
      <c r="G199" s="632" t="s">
        <v>595</v>
      </c>
      <c r="H199" s="632" t="s">
        <v>1282</v>
      </c>
      <c r="I199" s="632" t="s">
        <v>1283</v>
      </c>
      <c r="J199" s="632" t="s">
        <v>1284</v>
      </c>
      <c r="K199" s="632" t="s">
        <v>855</v>
      </c>
      <c r="L199" s="634">
        <v>104.94941345053037</v>
      </c>
      <c r="M199" s="634">
        <v>1</v>
      </c>
      <c r="N199" s="635">
        <v>104.94941345053037</v>
      </c>
    </row>
    <row r="200" spans="1:14" ht="14.4" customHeight="1" x14ac:dyDescent="0.3">
      <c r="A200" s="630" t="s">
        <v>553</v>
      </c>
      <c r="B200" s="631" t="s">
        <v>554</v>
      </c>
      <c r="C200" s="632" t="s">
        <v>558</v>
      </c>
      <c r="D200" s="633" t="s">
        <v>3001</v>
      </c>
      <c r="E200" s="632" t="s">
        <v>578</v>
      </c>
      <c r="F200" s="633" t="s">
        <v>3007</v>
      </c>
      <c r="G200" s="632" t="s">
        <v>595</v>
      </c>
      <c r="H200" s="632" t="s">
        <v>1285</v>
      </c>
      <c r="I200" s="632" t="s">
        <v>1286</v>
      </c>
      <c r="J200" s="632" t="s">
        <v>1287</v>
      </c>
      <c r="K200" s="632" t="s">
        <v>1288</v>
      </c>
      <c r="L200" s="634">
        <v>160.19983271359604</v>
      </c>
      <c r="M200" s="634">
        <v>2</v>
      </c>
      <c r="N200" s="635">
        <v>320.39966542719208</v>
      </c>
    </row>
    <row r="201" spans="1:14" ht="14.4" customHeight="1" x14ac:dyDescent="0.3">
      <c r="A201" s="630" t="s">
        <v>553</v>
      </c>
      <c r="B201" s="631" t="s">
        <v>554</v>
      </c>
      <c r="C201" s="632" t="s">
        <v>558</v>
      </c>
      <c r="D201" s="633" t="s">
        <v>3001</v>
      </c>
      <c r="E201" s="632" t="s">
        <v>578</v>
      </c>
      <c r="F201" s="633" t="s">
        <v>3007</v>
      </c>
      <c r="G201" s="632" t="s">
        <v>595</v>
      </c>
      <c r="H201" s="632" t="s">
        <v>1289</v>
      </c>
      <c r="I201" s="632" t="s">
        <v>1290</v>
      </c>
      <c r="J201" s="632" t="s">
        <v>1291</v>
      </c>
      <c r="K201" s="632"/>
      <c r="L201" s="634">
        <v>501.92917118146835</v>
      </c>
      <c r="M201" s="634">
        <v>2</v>
      </c>
      <c r="N201" s="635">
        <v>1003.8583423629367</v>
      </c>
    </row>
    <row r="202" spans="1:14" ht="14.4" customHeight="1" x14ac:dyDescent="0.3">
      <c r="A202" s="630" t="s">
        <v>553</v>
      </c>
      <c r="B202" s="631" t="s">
        <v>554</v>
      </c>
      <c r="C202" s="632" t="s">
        <v>558</v>
      </c>
      <c r="D202" s="633" t="s">
        <v>3001</v>
      </c>
      <c r="E202" s="632" t="s">
        <v>578</v>
      </c>
      <c r="F202" s="633" t="s">
        <v>3007</v>
      </c>
      <c r="G202" s="632" t="s">
        <v>595</v>
      </c>
      <c r="H202" s="632" t="s">
        <v>1292</v>
      </c>
      <c r="I202" s="632" t="s">
        <v>1293</v>
      </c>
      <c r="J202" s="632" t="s">
        <v>1294</v>
      </c>
      <c r="K202" s="632" t="s">
        <v>1295</v>
      </c>
      <c r="L202" s="634">
        <v>498.39442272671346</v>
      </c>
      <c r="M202" s="634">
        <v>13.223000000000001</v>
      </c>
      <c r="N202" s="635">
        <v>6590.2694517153323</v>
      </c>
    </row>
    <row r="203" spans="1:14" ht="14.4" customHeight="1" x14ac:dyDescent="0.3">
      <c r="A203" s="630" t="s">
        <v>553</v>
      </c>
      <c r="B203" s="631" t="s">
        <v>554</v>
      </c>
      <c r="C203" s="632" t="s">
        <v>558</v>
      </c>
      <c r="D203" s="633" t="s">
        <v>3001</v>
      </c>
      <c r="E203" s="632" t="s">
        <v>578</v>
      </c>
      <c r="F203" s="633" t="s">
        <v>3007</v>
      </c>
      <c r="G203" s="632" t="s">
        <v>595</v>
      </c>
      <c r="H203" s="632" t="s">
        <v>1296</v>
      </c>
      <c r="I203" s="632" t="s">
        <v>1297</v>
      </c>
      <c r="J203" s="632" t="s">
        <v>1294</v>
      </c>
      <c r="K203" s="632" t="s">
        <v>1298</v>
      </c>
      <c r="L203" s="634">
        <v>103.3657130940407</v>
      </c>
      <c r="M203" s="634">
        <v>37.949890799999991</v>
      </c>
      <c r="N203" s="635">
        <v>3922.7175243829738</v>
      </c>
    </row>
    <row r="204" spans="1:14" ht="14.4" customHeight="1" x14ac:dyDescent="0.3">
      <c r="A204" s="630" t="s">
        <v>553</v>
      </c>
      <c r="B204" s="631" t="s">
        <v>554</v>
      </c>
      <c r="C204" s="632" t="s">
        <v>558</v>
      </c>
      <c r="D204" s="633" t="s">
        <v>3001</v>
      </c>
      <c r="E204" s="632" t="s">
        <v>578</v>
      </c>
      <c r="F204" s="633" t="s">
        <v>3007</v>
      </c>
      <c r="G204" s="632" t="s">
        <v>595</v>
      </c>
      <c r="H204" s="632" t="s">
        <v>1299</v>
      </c>
      <c r="I204" s="632" t="s">
        <v>238</v>
      </c>
      <c r="J204" s="632" t="s">
        <v>1300</v>
      </c>
      <c r="K204" s="632"/>
      <c r="L204" s="634">
        <v>21.5599626480392</v>
      </c>
      <c r="M204" s="634">
        <v>1</v>
      </c>
      <c r="N204" s="635">
        <v>21.5599626480392</v>
      </c>
    </row>
    <row r="205" spans="1:14" ht="14.4" customHeight="1" x14ac:dyDescent="0.3">
      <c r="A205" s="630" t="s">
        <v>553</v>
      </c>
      <c r="B205" s="631" t="s">
        <v>554</v>
      </c>
      <c r="C205" s="632" t="s">
        <v>558</v>
      </c>
      <c r="D205" s="633" t="s">
        <v>3001</v>
      </c>
      <c r="E205" s="632" t="s">
        <v>578</v>
      </c>
      <c r="F205" s="633" t="s">
        <v>3007</v>
      </c>
      <c r="G205" s="632" t="s">
        <v>595</v>
      </c>
      <c r="H205" s="632" t="s">
        <v>1301</v>
      </c>
      <c r="I205" s="632" t="s">
        <v>238</v>
      </c>
      <c r="J205" s="632" t="s">
        <v>1302</v>
      </c>
      <c r="K205" s="632"/>
      <c r="L205" s="634">
        <v>225.13202118539888</v>
      </c>
      <c r="M205" s="634">
        <v>10</v>
      </c>
      <c r="N205" s="635">
        <v>2251.3202118539889</v>
      </c>
    </row>
    <row r="206" spans="1:14" ht="14.4" customHeight="1" x14ac:dyDescent="0.3">
      <c r="A206" s="630" t="s">
        <v>553</v>
      </c>
      <c r="B206" s="631" t="s">
        <v>554</v>
      </c>
      <c r="C206" s="632" t="s">
        <v>558</v>
      </c>
      <c r="D206" s="633" t="s">
        <v>3001</v>
      </c>
      <c r="E206" s="632" t="s">
        <v>578</v>
      </c>
      <c r="F206" s="633" t="s">
        <v>3007</v>
      </c>
      <c r="G206" s="632" t="s">
        <v>595</v>
      </c>
      <c r="H206" s="632" t="s">
        <v>1303</v>
      </c>
      <c r="I206" s="632" t="s">
        <v>238</v>
      </c>
      <c r="J206" s="632" t="s">
        <v>1304</v>
      </c>
      <c r="K206" s="632"/>
      <c r="L206" s="634">
        <v>155.57807743802906</v>
      </c>
      <c r="M206" s="634">
        <v>3</v>
      </c>
      <c r="N206" s="635">
        <v>466.73423231408719</v>
      </c>
    </row>
    <row r="207" spans="1:14" ht="14.4" customHeight="1" x14ac:dyDescent="0.3">
      <c r="A207" s="630" t="s">
        <v>553</v>
      </c>
      <c r="B207" s="631" t="s">
        <v>554</v>
      </c>
      <c r="C207" s="632" t="s">
        <v>558</v>
      </c>
      <c r="D207" s="633" t="s">
        <v>3001</v>
      </c>
      <c r="E207" s="632" t="s">
        <v>578</v>
      </c>
      <c r="F207" s="633" t="s">
        <v>3007</v>
      </c>
      <c r="G207" s="632" t="s">
        <v>595</v>
      </c>
      <c r="H207" s="632" t="s">
        <v>1305</v>
      </c>
      <c r="I207" s="632" t="s">
        <v>238</v>
      </c>
      <c r="J207" s="632" t="s">
        <v>1306</v>
      </c>
      <c r="K207" s="632"/>
      <c r="L207" s="634">
        <v>48.635849487474999</v>
      </c>
      <c r="M207" s="634">
        <v>1</v>
      </c>
      <c r="N207" s="635">
        <v>48.635849487474999</v>
      </c>
    </row>
    <row r="208" spans="1:14" ht="14.4" customHeight="1" x14ac:dyDescent="0.3">
      <c r="A208" s="630" t="s">
        <v>553</v>
      </c>
      <c r="B208" s="631" t="s">
        <v>554</v>
      </c>
      <c r="C208" s="632" t="s">
        <v>558</v>
      </c>
      <c r="D208" s="633" t="s">
        <v>3001</v>
      </c>
      <c r="E208" s="632" t="s">
        <v>578</v>
      </c>
      <c r="F208" s="633" t="s">
        <v>3007</v>
      </c>
      <c r="G208" s="632" t="s">
        <v>595</v>
      </c>
      <c r="H208" s="632" t="s">
        <v>1307</v>
      </c>
      <c r="I208" s="632" t="s">
        <v>238</v>
      </c>
      <c r="J208" s="632" t="s">
        <v>1308</v>
      </c>
      <c r="K208" s="632" t="s">
        <v>1309</v>
      </c>
      <c r="L208" s="634">
        <v>82.509780074809754</v>
      </c>
      <c r="M208" s="634">
        <v>2</v>
      </c>
      <c r="N208" s="635">
        <v>165.01956014961951</v>
      </c>
    </row>
    <row r="209" spans="1:14" ht="14.4" customHeight="1" x14ac:dyDescent="0.3">
      <c r="A209" s="630" t="s">
        <v>553</v>
      </c>
      <c r="B209" s="631" t="s">
        <v>554</v>
      </c>
      <c r="C209" s="632" t="s">
        <v>558</v>
      </c>
      <c r="D209" s="633" t="s">
        <v>3001</v>
      </c>
      <c r="E209" s="632" t="s">
        <v>578</v>
      </c>
      <c r="F209" s="633" t="s">
        <v>3007</v>
      </c>
      <c r="G209" s="632" t="s">
        <v>595</v>
      </c>
      <c r="H209" s="632" t="s">
        <v>1310</v>
      </c>
      <c r="I209" s="632" t="s">
        <v>1310</v>
      </c>
      <c r="J209" s="632" t="s">
        <v>1311</v>
      </c>
      <c r="K209" s="632" t="s">
        <v>1312</v>
      </c>
      <c r="L209" s="634">
        <v>334.78</v>
      </c>
      <c r="M209" s="634">
        <v>2</v>
      </c>
      <c r="N209" s="635">
        <v>669.56</v>
      </c>
    </row>
    <row r="210" spans="1:14" ht="14.4" customHeight="1" x14ac:dyDescent="0.3">
      <c r="A210" s="630" t="s">
        <v>553</v>
      </c>
      <c r="B210" s="631" t="s">
        <v>554</v>
      </c>
      <c r="C210" s="632" t="s">
        <v>558</v>
      </c>
      <c r="D210" s="633" t="s">
        <v>3001</v>
      </c>
      <c r="E210" s="632" t="s">
        <v>578</v>
      </c>
      <c r="F210" s="633" t="s">
        <v>3007</v>
      </c>
      <c r="G210" s="632" t="s">
        <v>595</v>
      </c>
      <c r="H210" s="632" t="s">
        <v>1313</v>
      </c>
      <c r="I210" s="632" t="s">
        <v>1314</v>
      </c>
      <c r="J210" s="632" t="s">
        <v>1315</v>
      </c>
      <c r="K210" s="632" t="s">
        <v>1316</v>
      </c>
      <c r="L210" s="634">
        <v>46.463395753039016</v>
      </c>
      <c r="M210" s="634">
        <v>13</v>
      </c>
      <c r="N210" s="635">
        <v>604.0241447895072</v>
      </c>
    </row>
    <row r="211" spans="1:14" ht="14.4" customHeight="1" x14ac:dyDescent="0.3">
      <c r="A211" s="630" t="s">
        <v>553</v>
      </c>
      <c r="B211" s="631" t="s">
        <v>554</v>
      </c>
      <c r="C211" s="632" t="s">
        <v>558</v>
      </c>
      <c r="D211" s="633" t="s">
        <v>3001</v>
      </c>
      <c r="E211" s="632" t="s">
        <v>578</v>
      </c>
      <c r="F211" s="633" t="s">
        <v>3007</v>
      </c>
      <c r="G211" s="632" t="s">
        <v>595</v>
      </c>
      <c r="H211" s="632" t="s">
        <v>1317</v>
      </c>
      <c r="I211" s="632" t="s">
        <v>1318</v>
      </c>
      <c r="J211" s="632" t="s">
        <v>1319</v>
      </c>
      <c r="K211" s="632" t="s">
        <v>1320</v>
      </c>
      <c r="L211" s="634">
        <v>716.5</v>
      </c>
      <c r="M211" s="634">
        <v>2</v>
      </c>
      <c r="N211" s="635">
        <v>1433</v>
      </c>
    </row>
    <row r="212" spans="1:14" ht="14.4" customHeight="1" x14ac:dyDescent="0.3">
      <c r="A212" s="630" t="s">
        <v>553</v>
      </c>
      <c r="B212" s="631" t="s">
        <v>554</v>
      </c>
      <c r="C212" s="632" t="s">
        <v>558</v>
      </c>
      <c r="D212" s="633" t="s">
        <v>3001</v>
      </c>
      <c r="E212" s="632" t="s">
        <v>578</v>
      </c>
      <c r="F212" s="633" t="s">
        <v>3007</v>
      </c>
      <c r="G212" s="632" t="s">
        <v>595</v>
      </c>
      <c r="H212" s="632" t="s">
        <v>1321</v>
      </c>
      <c r="I212" s="632" t="s">
        <v>1321</v>
      </c>
      <c r="J212" s="632" t="s">
        <v>1322</v>
      </c>
      <c r="K212" s="632" t="s">
        <v>1323</v>
      </c>
      <c r="L212" s="634">
        <v>1378.8499999999997</v>
      </c>
      <c r="M212" s="634">
        <v>1</v>
      </c>
      <c r="N212" s="635">
        <v>1378.8499999999997</v>
      </c>
    </row>
    <row r="213" spans="1:14" ht="14.4" customHeight="1" x14ac:dyDescent="0.3">
      <c r="A213" s="630" t="s">
        <v>553</v>
      </c>
      <c r="B213" s="631" t="s">
        <v>554</v>
      </c>
      <c r="C213" s="632" t="s">
        <v>558</v>
      </c>
      <c r="D213" s="633" t="s">
        <v>3001</v>
      </c>
      <c r="E213" s="632" t="s">
        <v>578</v>
      </c>
      <c r="F213" s="633" t="s">
        <v>3007</v>
      </c>
      <c r="G213" s="632" t="s">
        <v>595</v>
      </c>
      <c r="H213" s="632" t="s">
        <v>1324</v>
      </c>
      <c r="I213" s="632" t="s">
        <v>1324</v>
      </c>
      <c r="J213" s="632" t="s">
        <v>1325</v>
      </c>
      <c r="K213" s="632" t="s">
        <v>1326</v>
      </c>
      <c r="L213" s="634">
        <v>1723.8494900940175</v>
      </c>
      <c r="M213" s="634">
        <v>38</v>
      </c>
      <c r="N213" s="635">
        <v>65506.280623572668</v>
      </c>
    </row>
    <row r="214" spans="1:14" ht="14.4" customHeight="1" x14ac:dyDescent="0.3">
      <c r="A214" s="630" t="s">
        <v>553</v>
      </c>
      <c r="B214" s="631" t="s">
        <v>554</v>
      </c>
      <c r="C214" s="632" t="s">
        <v>558</v>
      </c>
      <c r="D214" s="633" t="s">
        <v>3001</v>
      </c>
      <c r="E214" s="632" t="s">
        <v>578</v>
      </c>
      <c r="F214" s="633" t="s">
        <v>3007</v>
      </c>
      <c r="G214" s="632" t="s">
        <v>595</v>
      </c>
      <c r="H214" s="632" t="s">
        <v>1327</v>
      </c>
      <c r="I214" s="632" t="s">
        <v>1328</v>
      </c>
      <c r="J214" s="632" t="s">
        <v>1329</v>
      </c>
      <c r="K214" s="632" t="s">
        <v>1330</v>
      </c>
      <c r="L214" s="634">
        <v>32896.074999999997</v>
      </c>
      <c r="M214" s="634">
        <v>3</v>
      </c>
      <c r="N214" s="635">
        <v>98688.224999999991</v>
      </c>
    </row>
    <row r="215" spans="1:14" ht="14.4" customHeight="1" x14ac:dyDescent="0.3">
      <c r="A215" s="630" t="s">
        <v>553</v>
      </c>
      <c r="B215" s="631" t="s">
        <v>554</v>
      </c>
      <c r="C215" s="632" t="s">
        <v>558</v>
      </c>
      <c r="D215" s="633" t="s">
        <v>3001</v>
      </c>
      <c r="E215" s="632" t="s">
        <v>578</v>
      </c>
      <c r="F215" s="633" t="s">
        <v>3007</v>
      </c>
      <c r="G215" s="632" t="s">
        <v>595</v>
      </c>
      <c r="H215" s="632" t="s">
        <v>1331</v>
      </c>
      <c r="I215" s="632" t="s">
        <v>1332</v>
      </c>
      <c r="J215" s="632" t="s">
        <v>1333</v>
      </c>
      <c r="K215" s="632" t="s">
        <v>1334</v>
      </c>
      <c r="L215" s="634">
        <v>698.67</v>
      </c>
      <c r="M215" s="634">
        <v>2</v>
      </c>
      <c r="N215" s="635">
        <v>1397.34</v>
      </c>
    </row>
    <row r="216" spans="1:14" ht="14.4" customHeight="1" x14ac:dyDescent="0.3">
      <c r="A216" s="630" t="s">
        <v>553</v>
      </c>
      <c r="B216" s="631" t="s">
        <v>554</v>
      </c>
      <c r="C216" s="632" t="s">
        <v>558</v>
      </c>
      <c r="D216" s="633" t="s">
        <v>3001</v>
      </c>
      <c r="E216" s="632" t="s">
        <v>578</v>
      </c>
      <c r="F216" s="633" t="s">
        <v>3007</v>
      </c>
      <c r="G216" s="632" t="s">
        <v>595</v>
      </c>
      <c r="H216" s="632" t="s">
        <v>1335</v>
      </c>
      <c r="I216" s="632" t="s">
        <v>238</v>
      </c>
      <c r="J216" s="632" t="s">
        <v>1336</v>
      </c>
      <c r="K216" s="632"/>
      <c r="L216" s="634">
        <v>126.90999999999993</v>
      </c>
      <c r="M216" s="634">
        <v>4</v>
      </c>
      <c r="N216" s="635">
        <v>507.6399999999997</v>
      </c>
    </row>
    <row r="217" spans="1:14" ht="14.4" customHeight="1" x14ac:dyDescent="0.3">
      <c r="A217" s="630" t="s">
        <v>553</v>
      </c>
      <c r="B217" s="631" t="s">
        <v>554</v>
      </c>
      <c r="C217" s="632" t="s">
        <v>558</v>
      </c>
      <c r="D217" s="633" t="s">
        <v>3001</v>
      </c>
      <c r="E217" s="632" t="s">
        <v>578</v>
      </c>
      <c r="F217" s="633" t="s">
        <v>3007</v>
      </c>
      <c r="G217" s="632" t="s">
        <v>595</v>
      </c>
      <c r="H217" s="632" t="s">
        <v>1337</v>
      </c>
      <c r="I217" s="632" t="s">
        <v>238</v>
      </c>
      <c r="J217" s="632" t="s">
        <v>1338</v>
      </c>
      <c r="K217" s="632"/>
      <c r="L217" s="634">
        <v>1113.5757784167743</v>
      </c>
      <c r="M217" s="634">
        <v>1</v>
      </c>
      <c r="N217" s="635">
        <v>1113.5757784167743</v>
      </c>
    </row>
    <row r="218" spans="1:14" ht="14.4" customHeight="1" x14ac:dyDescent="0.3">
      <c r="A218" s="630" t="s">
        <v>553</v>
      </c>
      <c r="B218" s="631" t="s">
        <v>554</v>
      </c>
      <c r="C218" s="632" t="s">
        <v>558</v>
      </c>
      <c r="D218" s="633" t="s">
        <v>3001</v>
      </c>
      <c r="E218" s="632" t="s">
        <v>578</v>
      </c>
      <c r="F218" s="633" t="s">
        <v>3007</v>
      </c>
      <c r="G218" s="632" t="s">
        <v>595</v>
      </c>
      <c r="H218" s="632" t="s">
        <v>1339</v>
      </c>
      <c r="I218" s="632" t="s">
        <v>1340</v>
      </c>
      <c r="J218" s="632" t="s">
        <v>1341</v>
      </c>
      <c r="K218" s="632" t="s">
        <v>1342</v>
      </c>
      <c r="L218" s="634">
        <v>45.630000000000017</v>
      </c>
      <c r="M218" s="634">
        <v>3</v>
      </c>
      <c r="N218" s="635">
        <v>136.89000000000004</v>
      </c>
    </row>
    <row r="219" spans="1:14" ht="14.4" customHeight="1" x14ac:dyDescent="0.3">
      <c r="A219" s="630" t="s">
        <v>553</v>
      </c>
      <c r="B219" s="631" t="s">
        <v>554</v>
      </c>
      <c r="C219" s="632" t="s">
        <v>558</v>
      </c>
      <c r="D219" s="633" t="s">
        <v>3001</v>
      </c>
      <c r="E219" s="632" t="s">
        <v>578</v>
      </c>
      <c r="F219" s="633" t="s">
        <v>3007</v>
      </c>
      <c r="G219" s="632" t="s">
        <v>595</v>
      </c>
      <c r="H219" s="632" t="s">
        <v>1343</v>
      </c>
      <c r="I219" s="632" t="s">
        <v>1344</v>
      </c>
      <c r="J219" s="632" t="s">
        <v>1345</v>
      </c>
      <c r="K219" s="632" t="s">
        <v>832</v>
      </c>
      <c r="L219" s="634">
        <v>109.23</v>
      </c>
      <c r="M219" s="634">
        <v>13</v>
      </c>
      <c r="N219" s="635">
        <v>1419.99</v>
      </c>
    </row>
    <row r="220" spans="1:14" ht="14.4" customHeight="1" x14ac:dyDescent="0.3">
      <c r="A220" s="630" t="s">
        <v>553</v>
      </c>
      <c r="B220" s="631" t="s">
        <v>554</v>
      </c>
      <c r="C220" s="632" t="s">
        <v>558</v>
      </c>
      <c r="D220" s="633" t="s">
        <v>3001</v>
      </c>
      <c r="E220" s="632" t="s">
        <v>578</v>
      </c>
      <c r="F220" s="633" t="s">
        <v>3007</v>
      </c>
      <c r="G220" s="632" t="s">
        <v>595</v>
      </c>
      <c r="H220" s="632" t="s">
        <v>1346</v>
      </c>
      <c r="I220" s="632" t="s">
        <v>1347</v>
      </c>
      <c r="J220" s="632" t="s">
        <v>1348</v>
      </c>
      <c r="K220" s="632" t="s">
        <v>1349</v>
      </c>
      <c r="L220" s="634">
        <v>1487.82</v>
      </c>
      <c r="M220" s="634">
        <v>1</v>
      </c>
      <c r="N220" s="635">
        <v>1487.82</v>
      </c>
    </row>
    <row r="221" spans="1:14" ht="14.4" customHeight="1" x14ac:dyDescent="0.3">
      <c r="A221" s="630" t="s">
        <v>553</v>
      </c>
      <c r="B221" s="631" t="s">
        <v>554</v>
      </c>
      <c r="C221" s="632" t="s">
        <v>558</v>
      </c>
      <c r="D221" s="633" t="s">
        <v>3001</v>
      </c>
      <c r="E221" s="632" t="s">
        <v>578</v>
      </c>
      <c r="F221" s="633" t="s">
        <v>3007</v>
      </c>
      <c r="G221" s="632" t="s">
        <v>595</v>
      </c>
      <c r="H221" s="632" t="s">
        <v>1350</v>
      </c>
      <c r="I221" s="632" t="s">
        <v>1351</v>
      </c>
      <c r="J221" s="632" t="s">
        <v>1352</v>
      </c>
      <c r="K221" s="632" t="s">
        <v>1353</v>
      </c>
      <c r="L221" s="634">
        <v>88.26693418231433</v>
      </c>
      <c r="M221" s="634">
        <v>7</v>
      </c>
      <c r="N221" s="635">
        <v>617.86853927620029</v>
      </c>
    </row>
    <row r="222" spans="1:14" ht="14.4" customHeight="1" x14ac:dyDescent="0.3">
      <c r="A222" s="630" t="s">
        <v>553</v>
      </c>
      <c r="B222" s="631" t="s">
        <v>554</v>
      </c>
      <c r="C222" s="632" t="s">
        <v>558</v>
      </c>
      <c r="D222" s="633" t="s">
        <v>3001</v>
      </c>
      <c r="E222" s="632" t="s">
        <v>578</v>
      </c>
      <c r="F222" s="633" t="s">
        <v>3007</v>
      </c>
      <c r="G222" s="632" t="s">
        <v>595</v>
      </c>
      <c r="H222" s="632" t="s">
        <v>1354</v>
      </c>
      <c r="I222" s="632" t="s">
        <v>1355</v>
      </c>
      <c r="J222" s="632" t="s">
        <v>1356</v>
      </c>
      <c r="K222" s="632" t="s">
        <v>1357</v>
      </c>
      <c r="L222" s="634">
        <v>339.93917326427515</v>
      </c>
      <c r="M222" s="634">
        <v>4</v>
      </c>
      <c r="N222" s="635">
        <v>1359.7566930571006</v>
      </c>
    </row>
    <row r="223" spans="1:14" ht="14.4" customHeight="1" x14ac:dyDescent="0.3">
      <c r="A223" s="630" t="s">
        <v>553</v>
      </c>
      <c r="B223" s="631" t="s">
        <v>554</v>
      </c>
      <c r="C223" s="632" t="s">
        <v>558</v>
      </c>
      <c r="D223" s="633" t="s">
        <v>3001</v>
      </c>
      <c r="E223" s="632" t="s">
        <v>578</v>
      </c>
      <c r="F223" s="633" t="s">
        <v>3007</v>
      </c>
      <c r="G223" s="632" t="s">
        <v>595</v>
      </c>
      <c r="H223" s="632" t="s">
        <v>1358</v>
      </c>
      <c r="I223" s="632" t="s">
        <v>238</v>
      </c>
      <c r="J223" s="632" t="s">
        <v>1359</v>
      </c>
      <c r="K223" s="632"/>
      <c r="L223" s="634">
        <v>283.376864833578</v>
      </c>
      <c r="M223" s="634">
        <v>1</v>
      </c>
      <c r="N223" s="635">
        <v>283.376864833578</v>
      </c>
    </row>
    <row r="224" spans="1:14" ht="14.4" customHeight="1" x14ac:dyDescent="0.3">
      <c r="A224" s="630" t="s">
        <v>553</v>
      </c>
      <c r="B224" s="631" t="s">
        <v>554</v>
      </c>
      <c r="C224" s="632" t="s">
        <v>558</v>
      </c>
      <c r="D224" s="633" t="s">
        <v>3001</v>
      </c>
      <c r="E224" s="632" t="s">
        <v>578</v>
      </c>
      <c r="F224" s="633" t="s">
        <v>3007</v>
      </c>
      <c r="G224" s="632" t="s">
        <v>595</v>
      </c>
      <c r="H224" s="632" t="s">
        <v>1360</v>
      </c>
      <c r="I224" s="632" t="s">
        <v>1361</v>
      </c>
      <c r="J224" s="632" t="s">
        <v>1362</v>
      </c>
      <c r="K224" s="632" t="s">
        <v>1363</v>
      </c>
      <c r="L224" s="634">
        <v>1686.5402596157471</v>
      </c>
      <c r="M224" s="634">
        <v>3</v>
      </c>
      <c r="N224" s="635">
        <v>5059.6207788472411</v>
      </c>
    </row>
    <row r="225" spans="1:14" ht="14.4" customHeight="1" x14ac:dyDescent="0.3">
      <c r="A225" s="630" t="s">
        <v>553</v>
      </c>
      <c r="B225" s="631" t="s">
        <v>554</v>
      </c>
      <c r="C225" s="632" t="s">
        <v>558</v>
      </c>
      <c r="D225" s="633" t="s">
        <v>3001</v>
      </c>
      <c r="E225" s="632" t="s">
        <v>578</v>
      </c>
      <c r="F225" s="633" t="s">
        <v>3007</v>
      </c>
      <c r="G225" s="632" t="s">
        <v>595</v>
      </c>
      <c r="H225" s="632" t="s">
        <v>1364</v>
      </c>
      <c r="I225" s="632" t="s">
        <v>238</v>
      </c>
      <c r="J225" s="632" t="s">
        <v>1365</v>
      </c>
      <c r="K225" s="632"/>
      <c r="L225" s="634">
        <v>101.464491163231</v>
      </c>
      <c r="M225" s="634">
        <v>1</v>
      </c>
      <c r="N225" s="635">
        <v>101.464491163231</v>
      </c>
    </row>
    <row r="226" spans="1:14" ht="14.4" customHeight="1" x14ac:dyDescent="0.3">
      <c r="A226" s="630" t="s">
        <v>553</v>
      </c>
      <c r="B226" s="631" t="s">
        <v>554</v>
      </c>
      <c r="C226" s="632" t="s">
        <v>558</v>
      </c>
      <c r="D226" s="633" t="s">
        <v>3001</v>
      </c>
      <c r="E226" s="632" t="s">
        <v>578</v>
      </c>
      <c r="F226" s="633" t="s">
        <v>3007</v>
      </c>
      <c r="G226" s="632" t="s">
        <v>595</v>
      </c>
      <c r="H226" s="632" t="s">
        <v>1366</v>
      </c>
      <c r="I226" s="632" t="s">
        <v>1367</v>
      </c>
      <c r="J226" s="632" t="s">
        <v>1368</v>
      </c>
      <c r="K226" s="632" t="s">
        <v>1369</v>
      </c>
      <c r="L226" s="634">
        <v>29.530000000000012</v>
      </c>
      <c r="M226" s="634">
        <v>21</v>
      </c>
      <c r="N226" s="635">
        <v>620.13000000000022</v>
      </c>
    </row>
    <row r="227" spans="1:14" ht="14.4" customHeight="1" x14ac:dyDescent="0.3">
      <c r="A227" s="630" t="s">
        <v>553</v>
      </c>
      <c r="B227" s="631" t="s">
        <v>554</v>
      </c>
      <c r="C227" s="632" t="s">
        <v>558</v>
      </c>
      <c r="D227" s="633" t="s">
        <v>3001</v>
      </c>
      <c r="E227" s="632" t="s">
        <v>578</v>
      </c>
      <c r="F227" s="633" t="s">
        <v>3007</v>
      </c>
      <c r="G227" s="632" t="s">
        <v>595</v>
      </c>
      <c r="H227" s="632" t="s">
        <v>1370</v>
      </c>
      <c r="I227" s="632" t="s">
        <v>1371</v>
      </c>
      <c r="J227" s="632" t="s">
        <v>1372</v>
      </c>
      <c r="K227" s="632" t="s">
        <v>1373</v>
      </c>
      <c r="L227" s="634">
        <v>56.649841863580349</v>
      </c>
      <c r="M227" s="634">
        <v>2</v>
      </c>
      <c r="N227" s="635">
        <v>113.2996837271607</v>
      </c>
    </row>
    <row r="228" spans="1:14" ht="14.4" customHeight="1" x14ac:dyDescent="0.3">
      <c r="A228" s="630" t="s">
        <v>553</v>
      </c>
      <c r="B228" s="631" t="s">
        <v>554</v>
      </c>
      <c r="C228" s="632" t="s">
        <v>558</v>
      </c>
      <c r="D228" s="633" t="s">
        <v>3001</v>
      </c>
      <c r="E228" s="632" t="s">
        <v>578</v>
      </c>
      <c r="F228" s="633" t="s">
        <v>3007</v>
      </c>
      <c r="G228" s="632" t="s">
        <v>595</v>
      </c>
      <c r="H228" s="632" t="s">
        <v>1374</v>
      </c>
      <c r="I228" s="632" t="s">
        <v>1375</v>
      </c>
      <c r="J228" s="632" t="s">
        <v>1376</v>
      </c>
      <c r="K228" s="632" t="s">
        <v>1377</v>
      </c>
      <c r="L228" s="634">
        <v>116.17973928686828</v>
      </c>
      <c r="M228" s="634">
        <v>2</v>
      </c>
      <c r="N228" s="635">
        <v>232.35947857373657</v>
      </c>
    </row>
    <row r="229" spans="1:14" ht="14.4" customHeight="1" x14ac:dyDescent="0.3">
      <c r="A229" s="630" t="s">
        <v>553</v>
      </c>
      <c r="B229" s="631" t="s">
        <v>554</v>
      </c>
      <c r="C229" s="632" t="s">
        <v>558</v>
      </c>
      <c r="D229" s="633" t="s">
        <v>3001</v>
      </c>
      <c r="E229" s="632" t="s">
        <v>578</v>
      </c>
      <c r="F229" s="633" t="s">
        <v>3007</v>
      </c>
      <c r="G229" s="632" t="s">
        <v>595</v>
      </c>
      <c r="H229" s="632" t="s">
        <v>1378</v>
      </c>
      <c r="I229" s="632" t="s">
        <v>1379</v>
      </c>
      <c r="J229" s="632" t="s">
        <v>1380</v>
      </c>
      <c r="K229" s="632" t="s">
        <v>1381</v>
      </c>
      <c r="L229" s="634">
        <v>31.569999999999997</v>
      </c>
      <c r="M229" s="634">
        <v>11</v>
      </c>
      <c r="N229" s="635">
        <v>347.27</v>
      </c>
    </row>
    <row r="230" spans="1:14" ht="14.4" customHeight="1" x14ac:dyDescent="0.3">
      <c r="A230" s="630" t="s">
        <v>553</v>
      </c>
      <c r="B230" s="631" t="s">
        <v>554</v>
      </c>
      <c r="C230" s="632" t="s">
        <v>558</v>
      </c>
      <c r="D230" s="633" t="s">
        <v>3001</v>
      </c>
      <c r="E230" s="632" t="s">
        <v>578</v>
      </c>
      <c r="F230" s="633" t="s">
        <v>3007</v>
      </c>
      <c r="G230" s="632" t="s">
        <v>595</v>
      </c>
      <c r="H230" s="632" t="s">
        <v>1382</v>
      </c>
      <c r="I230" s="632" t="s">
        <v>1383</v>
      </c>
      <c r="J230" s="632" t="s">
        <v>1384</v>
      </c>
      <c r="K230" s="632" t="s">
        <v>1385</v>
      </c>
      <c r="L230" s="634">
        <v>47.433802927636698</v>
      </c>
      <c r="M230" s="634">
        <v>13</v>
      </c>
      <c r="N230" s="635">
        <v>616.63943805927704</v>
      </c>
    </row>
    <row r="231" spans="1:14" ht="14.4" customHeight="1" x14ac:dyDescent="0.3">
      <c r="A231" s="630" t="s">
        <v>553</v>
      </c>
      <c r="B231" s="631" t="s">
        <v>554</v>
      </c>
      <c r="C231" s="632" t="s">
        <v>558</v>
      </c>
      <c r="D231" s="633" t="s">
        <v>3001</v>
      </c>
      <c r="E231" s="632" t="s">
        <v>578</v>
      </c>
      <c r="F231" s="633" t="s">
        <v>3007</v>
      </c>
      <c r="G231" s="632" t="s">
        <v>595</v>
      </c>
      <c r="H231" s="632" t="s">
        <v>1386</v>
      </c>
      <c r="I231" s="632" t="s">
        <v>238</v>
      </c>
      <c r="J231" s="632" t="s">
        <v>1387</v>
      </c>
      <c r="K231" s="632"/>
      <c r="L231" s="634">
        <v>262.42550766499198</v>
      </c>
      <c r="M231" s="634">
        <v>1</v>
      </c>
      <c r="N231" s="635">
        <v>262.42550766499198</v>
      </c>
    </row>
    <row r="232" spans="1:14" ht="14.4" customHeight="1" x14ac:dyDescent="0.3">
      <c r="A232" s="630" t="s">
        <v>553</v>
      </c>
      <c r="B232" s="631" t="s">
        <v>554</v>
      </c>
      <c r="C232" s="632" t="s">
        <v>558</v>
      </c>
      <c r="D232" s="633" t="s">
        <v>3001</v>
      </c>
      <c r="E232" s="632" t="s">
        <v>578</v>
      </c>
      <c r="F232" s="633" t="s">
        <v>3007</v>
      </c>
      <c r="G232" s="632" t="s">
        <v>595</v>
      </c>
      <c r="H232" s="632" t="s">
        <v>1388</v>
      </c>
      <c r="I232" s="632" t="s">
        <v>1389</v>
      </c>
      <c r="J232" s="632" t="s">
        <v>1390</v>
      </c>
      <c r="K232" s="632" t="s">
        <v>1391</v>
      </c>
      <c r="L232" s="634">
        <v>0</v>
      </c>
      <c r="M232" s="634">
        <v>0</v>
      </c>
      <c r="N232" s="635">
        <v>-3.3110390904766973E-4</v>
      </c>
    </row>
    <row r="233" spans="1:14" ht="14.4" customHeight="1" x14ac:dyDescent="0.3">
      <c r="A233" s="630" t="s">
        <v>553</v>
      </c>
      <c r="B233" s="631" t="s">
        <v>554</v>
      </c>
      <c r="C233" s="632" t="s">
        <v>558</v>
      </c>
      <c r="D233" s="633" t="s">
        <v>3001</v>
      </c>
      <c r="E233" s="632" t="s">
        <v>578</v>
      </c>
      <c r="F233" s="633" t="s">
        <v>3007</v>
      </c>
      <c r="G233" s="632" t="s">
        <v>595</v>
      </c>
      <c r="H233" s="632" t="s">
        <v>1392</v>
      </c>
      <c r="I233" s="632" t="s">
        <v>1392</v>
      </c>
      <c r="J233" s="632" t="s">
        <v>1393</v>
      </c>
      <c r="K233" s="632" t="s">
        <v>1394</v>
      </c>
      <c r="L233" s="634">
        <v>776.209857775248</v>
      </c>
      <c r="M233" s="634">
        <v>20</v>
      </c>
      <c r="N233" s="635">
        <v>15524.19715550496</v>
      </c>
    </row>
    <row r="234" spans="1:14" ht="14.4" customHeight="1" x14ac:dyDescent="0.3">
      <c r="A234" s="630" t="s">
        <v>553</v>
      </c>
      <c r="B234" s="631" t="s">
        <v>554</v>
      </c>
      <c r="C234" s="632" t="s">
        <v>558</v>
      </c>
      <c r="D234" s="633" t="s">
        <v>3001</v>
      </c>
      <c r="E234" s="632" t="s">
        <v>578</v>
      </c>
      <c r="F234" s="633" t="s">
        <v>3007</v>
      </c>
      <c r="G234" s="632" t="s">
        <v>595</v>
      </c>
      <c r="H234" s="632" t="s">
        <v>1395</v>
      </c>
      <c r="I234" s="632" t="s">
        <v>238</v>
      </c>
      <c r="J234" s="632" t="s">
        <v>1396</v>
      </c>
      <c r="K234" s="632"/>
      <c r="L234" s="634">
        <v>41.059999999999995</v>
      </c>
      <c r="M234" s="634">
        <v>1</v>
      </c>
      <c r="N234" s="635">
        <v>41.059999999999995</v>
      </c>
    </row>
    <row r="235" spans="1:14" ht="14.4" customHeight="1" x14ac:dyDescent="0.3">
      <c r="A235" s="630" t="s">
        <v>553</v>
      </c>
      <c r="B235" s="631" t="s">
        <v>554</v>
      </c>
      <c r="C235" s="632" t="s">
        <v>558</v>
      </c>
      <c r="D235" s="633" t="s">
        <v>3001</v>
      </c>
      <c r="E235" s="632" t="s">
        <v>578</v>
      </c>
      <c r="F235" s="633" t="s">
        <v>3007</v>
      </c>
      <c r="G235" s="632" t="s">
        <v>595</v>
      </c>
      <c r="H235" s="632" t="s">
        <v>1397</v>
      </c>
      <c r="I235" s="632" t="s">
        <v>1398</v>
      </c>
      <c r="J235" s="632" t="s">
        <v>1399</v>
      </c>
      <c r="K235" s="632" t="s">
        <v>1400</v>
      </c>
      <c r="L235" s="634">
        <v>166.18</v>
      </c>
      <c r="M235" s="634">
        <v>2</v>
      </c>
      <c r="N235" s="635">
        <v>332.36</v>
      </c>
    </row>
    <row r="236" spans="1:14" ht="14.4" customHeight="1" x14ac:dyDescent="0.3">
      <c r="A236" s="630" t="s">
        <v>553</v>
      </c>
      <c r="B236" s="631" t="s">
        <v>554</v>
      </c>
      <c r="C236" s="632" t="s">
        <v>558</v>
      </c>
      <c r="D236" s="633" t="s">
        <v>3001</v>
      </c>
      <c r="E236" s="632" t="s">
        <v>578</v>
      </c>
      <c r="F236" s="633" t="s">
        <v>3007</v>
      </c>
      <c r="G236" s="632" t="s">
        <v>595</v>
      </c>
      <c r="H236" s="632" t="s">
        <v>1401</v>
      </c>
      <c r="I236" s="632" t="s">
        <v>1402</v>
      </c>
      <c r="J236" s="632" t="s">
        <v>1403</v>
      </c>
      <c r="K236" s="632" t="s">
        <v>1404</v>
      </c>
      <c r="L236" s="634">
        <v>70.460061816628794</v>
      </c>
      <c r="M236" s="634">
        <v>2</v>
      </c>
      <c r="N236" s="635">
        <v>140.92012363325759</v>
      </c>
    </row>
    <row r="237" spans="1:14" ht="14.4" customHeight="1" x14ac:dyDescent="0.3">
      <c r="A237" s="630" t="s">
        <v>553</v>
      </c>
      <c r="B237" s="631" t="s">
        <v>554</v>
      </c>
      <c r="C237" s="632" t="s">
        <v>558</v>
      </c>
      <c r="D237" s="633" t="s">
        <v>3001</v>
      </c>
      <c r="E237" s="632" t="s">
        <v>578</v>
      </c>
      <c r="F237" s="633" t="s">
        <v>3007</v>
      </c>
      <c r="G237" s="632" t="s">
        <v>595</v>
      </c>
      <c r="H237" s="632" t="s">
        <v>1405</v>
      </c>
      <c r="I237" s="632" t="s">
        <v>1406</v>
      </c>
      <c r="J237" s="632" t="s">
        <v>1407</v>
      </c>
      <c r="K237" s="632" t="s">
        <v>1408</v>
      </c>
      <c r="L237" s="634">
        <v>130.16999999999999</v>
      </c>
      <c r="M237" s="634">
        <v>1</v>
      </c>
      <c r="N237" s="635">
        <v>130.16999999999999</v>
      </c>
    </row>
    <row r="238" spans="1:14" ht="14.4" customHeight="1" x14ac:dyDescent="0.3">
      <c r="A238" s="630" t="s">
        <v>553</v>
      </c>
      <c r="B238" s="631" t="s">
        <v>554</v>
      </c>
      <c r="C238" s="632" t="s">
        <v>558</v>
      </c>
      <c r="D238" s="633" t="s">
        <v>3001</v>
      </c>
      <c r="E238" s="632" t="s">
        <v>578</v>
      </c>
      <c r="F238" s="633" t="s">
        <v>3007</v>
      </c>
      <c r="G238" s="632" t="s">
        <v>595</v>
      </c>
      <c r="H238" s="632" t="s">
        <v>1409</v>
      </c>
      <c r="I238" s="632" t="s">
        <v>238</v>
      </c>
      <c r="J238" s="632" t="s">
        <v>1410</v>
      </c>
      <c r="K238" s="632"/>
      <c r="L238" s="634">
        <v>82.365261955689164</v>
      </c>
      <c r="M238" s="634">
        <v>4</v>
      </c>
      <c r="N238" s="635">
        <v>329.46104782275665</v>
      </c>
    </row>
    <row r="239" spans="1:14" ht="14.4" customHeight="1" x14ac:dyDescent="0.3">
      <c r="A239" s="630" t="s">
        <v>553</v>
      </c>
      <c r="B239" s="631" t="s">
        <v>554</v>
      </c>
      <c r="C239" s="632" t="s">
        <v>558</v>
      </c>
      <c r="D239" s="633" t="s">
        <v>3001</v>
      </c>
      <c r="E239" s="632" t="s">
        <v>578</v>
      </c>
      <c r="F239" s="633" t="s">
        <v>3007</v>
      </c>
      <c r="G239" s="632" t="s">
        <v>595</v>
      </c>
      <c r="H239" s="632" t="s">
        <v>1411</v>
      </c>
      <c r="I239" s="632" t="s">
        <v>1412</v>
      </c>
      <c r="J239" s="632" t="s">
        <v>1413</v>
      </c>
      <c r="K239" s="632" t="s">
        <v>1414</v>
      </c>
      <c r="L239" s="634">
        <v>189.45039962054236</v>
      </c>
      <c r="M239" s="634">
        <v>7.5709999999999997</v>
      </c>
      <c r="N239" s="635">
        <v>1434.3289755271262</v>
      </c>
    </row>
    <row r="240" spans="1:14" ht="14.4" customHeight="1" x14ac:dyDescent="0.3">
      <c r="A240" s="630" t="s">
        <v>553</v>
      </c>
      <c r="B240" s="631" t="s">
        <v>554</v>
      </c>
      <c r="C240" s="632" t="s">
        <v>558</v>
      </c>
      <c r="D240" s="633" t="s">
        <v>3001</v>
      </c>
      <c r="E240" s="632" t="s">
        <v>578</v>
      </c>
      <c r="F240" s="633" t="s">
        <v>3007</v>
      </c>
      <c r="G240" s="632" t="s">
        <v>595</v>
      </c>
      <c r="H240" s="632" t="s">
        <v>1415</v>
      </c>
      <c r="I240" s="632" t="s">
        <v>1416</v>
      </c>
      <c r="J240" s="632" t="s">
        <v>1413</v>
      </c>
      <c r="K240" s="632" t="s">
        <v>1417</v>
      </c>
      <c r="L240" s="634">
        <v>377.91197788605149</v>
      </c>
      <c r="M240" s="634">
        <v>150.06765309999997</v>
      </c>
      <c r="N240" s="635">
        <v>56712.363599738834</v>
      </c>
    </row>
    <row r="241" spans="1:14" ht="14.4" customHeight="1" x14ac:dyDescent="0.3">
      <c r="A241" s="630" t="s">
        <v>553</v>
      </c>
      <c r="B241" s="631" t="s">
        <v>554</v>
      </c>
      <c r="C241" s="632" t="s">
        <v>558</v>
      </c>
      <c r="D241" s="633" t="s">
        <v>3001</v>
      </c>
      <c r="E241" s="632" t="s">
        <v>578</v>
      </c>
      <c r="F241" s="633" t="s">
        <v>3007</v>
      </c>
      <c r="G241" s="632" t="s">
        <v>595</v>
      </c>
      <c r="H241" s="632" t="s">
        <v>1418</v>
      </c>
      <c r="I241" s="632" t="s">
        <v>1419</v>
      </c>
      <c r="J241" s="632" t="s">
        <v>1420</v>
      </c>
      <c r="K241" s="632" t="s">
        <v>1421</v>
      </c>
      <c r="L241" s="634">
        <v>489.108</v>
      </c>
      <c r="M241" s="634">
        <v>5</v>
      </c>
      <c r="N241" s="635">
        <v>2445.54</v>
      </c>
    </row>
    <row r="242" spans="1:14" ht="14.4" customHeight="1" x14ac:dyDescent="0.3">
      <c r="A242" s="630" t="s">
        <v>553</v>
      </c>
      <c r="B242" s="631" t="s">
        <v>554</v>
      </c>
      <c r="C242" s="632" t="s">
        <v>558</v>
      </c>
      <c r="D242" s="633" t="s">
        <v>3001</v>
      </c>
      <c r="E242" s="632" t="s">
        <v>578</v>
      </c>
      <c r="F242" s="633" t="s">
        <v>3007</v>
      </c>
      <c r="G242" s="632" t="s">
        <v>595</v>
      </c>
      <c r="H242" s="632" t="s">
        <v>1422</v>
      </c>
      <c r="I242" s="632" t="s">
        <v>1423</v>
      </c>
      <c r="J242" s="632" t="s">
        <v>1424</v>
      </c>
      <c r="K242" s="632" t="s">
        <v>1425</v>
      </c>
      <c r="L242" s="634">
        <v>84.605499999999978</v>
      </c>
      <c r="M242" s="634">
        <v>19.079735800000002</v>
      </c>
      <c r="N242" s="635">
        <v>1614.2505872268996</v>
      </c>
    </row>
    <row r="243" spans="1:14" ht="14.4" customHeight="1" x14ac:dyDescent="0.3">
      <c r="A243" s="630" t="s">
        <v>553</v>
      </c>
      <c r="B243" s="631" t="s">
        <v>554</v>
      </c>
      <c r="C243" s="632" t="s">
        <v>558</v>
      </c>
      <c r="D243" s="633" t="s">
        <v>3001</v>
      </c>
      <c r="E243" s="632" t="s">
        <v>578</v>
      </c>
      <c r="F243" s="633" t="s">
        <v>3007</v>
      </c>
      <c r="G243" s="632" t="s">
        <v>595</v>
      </c>
      <c r="H243" s="632" t="s">
        <v>1426</v>
      </c>
      <c r="I243" s="632" t="s">
        <v>1427</v>
      </c>
      <c r="J243" s="632" t="s">
        <v>1428</v>
      </c>
      <c r="K243" s="632" t="s">
        <v>1281</v>
      </c>
      <c r="L243" s="634">
        <v>583.29930016581693</v>
      </c>
      <c r="M243" s="634">
        <v>40.521574000000008</v>
      </c>
      <c r="N243" s="635">
        <v>23636.205755817366</v>
      </c>
    </row>
    <row r="244" spans="1:14" ht="14.4" customHeight="1" x14ac:dyDescent="0.3">
      <c r="A244" s="630" t="s">
        <v>553</v>
      </c>
      <c r="B244" s="631" t="s">
        <v>554</v>
      </c>
      <c r="C244" s="632" t="s">
        <v>558</v>
      </c>
      <c r="D244" s="633" t="s">
        <v>3001</v>
      </c>
      <c r="E244" s="632" t="s">
        <v>578</v>
      </c>
      <c r="F244" s="633" t="s">
        <v>3007</v>
      </c>
      <c r="G244" s="632" t="s">
        <v>595</v>
      </c>
      <c r="H244" s="632" t="s">
        <v>1429</v>
      </c>
      <c r="I244" s="632" t="s">
        <v>1430</v>
      </c>
      <c r="J244" s="632" t="s">
        <v>1431</v>
      </c>
      <c r="K244" s="632" t="s">
        <v>1432</v>
      </c>
      <c r="L244" s="634">
        <v>124.30130592218704</v>
      </c>
      <c r="M244" s="634">
        <v>208.49651790000004</v>
      </c>
      <c r="N244" s="635">
        <v>25916.389455198652</v>
      </c>
    </row>
    <row r="245" spans="1:14" ht="14.4" customHeight="1" x14ac:dyDescent="0.3">
      <c r="A245" s="630" t="s">
        <v>553</v>
      </c>
      <c r="B245" s="631" t="s">
        <v>554</v>
      </c>
      <c r="C245" s="632" t="s">
        <v>558</v>
      </c>
      <c r="D245" s="633" t="s">
        <v>3001</v>
      </c>
      <c r="E245" s="632" t="s">
        <v>578</v>
      </c>
      <c r="F245" s="633" t="s">
        <v>3007</v>
      </c>
      <c r="G245" s="632" t="s">
        <v>595</v>
      </c>
      <c r="H245" s="632" t="s">
        <v>1433</v>
      </c>
      <c r="I245" s="632" t="s">
        <v>1434</v>
      </c>
      <c r="J245" s="632" t="s">
        <v>1431</v>
      </c>
      <c r="K245" s="632" t="s">
        <v>1435</v>
      </c>
      <c r="L245" s="634">
        <v>453.99596158152031</v>
      </c>
      <c r="M245" s="634">
        <v>208.89508430000006</v>
      </c>
      <c r="N245" s="635">
        <v>94837.524666431273</v>
      </c>
    </row>
    <row r="246" spans="1:14" ht="14.4" customHeight="1" x14ac:dyDescent="0.3">
      <c r="A246" s="630" t="s">
        <v>553</v>
      </c>
      <c r="B246" s="631" t="s">
        <v>554</v>
      </c>
      <c r="C246" s="632" t="s">
        <v>558</v>
      </c>
      <c r="D246" s="633" t="s">
        <v>3001</v>
      </c>
      <c r="E246" s="632" t="s">
        <v>578</v>
      </c>
      <c r="F246" s="633" t="s">
        <v>3007</v>
      </c>
      <c r="G246" s="632" t="s">
        <v>595</v>
      </c>
      <c r="H246" s="632" t="s">
        <v>1436</v>
      </c>
      <c r="I246" s="632" t="s">
        <v>1437</v>
      </c>
      <c r="J246" s="632" t="s">
        <v>1438</v>
      </c>
      <c r="K246" s="632" t="s">
        <v>1439</v>
      </c>
      <c r="L246" s="634">
        <v>95.855217391304336</v>
      </c>
      <c r="M246" s="634">
        <v>23</v>
      </c>
      <c r="N246" s="635">
        <v>2204.6699999999996</v>
      </c>
    </row>
    <row r="247" spans="1:14" ht="14.4" customHeight="1" x14ac:dyDescent="0.3">
      <c r="A247" s="630" t="s">
        <v>553</v>
      </c>
      <c r="B247" s="631" t="s">
        <v>554</v>
      </c>
      <c r="C247" s="632" t="s">
        <v>558</v>
      </c>
      <c r="D247" s="633" t="s">
        <v>3001</v>
      </c>
      <c r="E247" s="632" t="s">
        <v>578</v>
      </c>
      <c r="F247" s="633" t="s">
        <v>3007</v>
      </c>
      <c r="G247" s="632" t="s">
        <v>595</v>
      </c>
      <c r="H247" s="632" t="s">
        <v>1440</v>
      </c>
      <c r="I247" s="632" t="s">
        <v>1441</v>
      </c>
      <c r="J247" s="632" t="s">
        <v>1442</v>
      </c>
      <c r="K247" s="632" t="s">
        <v>1277</v>
      </c>
      <c r="L247" s="634">
        <v>430.12514687208932</v>
      </c>
      <c r="M247" s="634">
        <v>7.8588215999999989</v>
      </c>
      <c r="N247" s="635">
        <v>3380.2767949415475</v>
      </c>
    </row>
    <row r="248" spans="1:14" ht="14.4" customHeight="1" x14ac:dyDescent="0.3">
      <c r="A248" s="630" t="s">
        <v>553</v>
      </c>
      <c r="B248" s="631" t="s">
        <v>554</v>
      </c>
      <c r="C248" s="632" t="s">
        <v>558</v>
      </c>
      <c r="D248" s="633" t="s">
        <v>3001</v>
      </c>
      <c r="E248" s="632" t="s">
        <v>578</v>
      </c>
      <c r="F248" s="633" t="s">
        <v>3007</v>
      </c>
      <c r="G248" s="632" t="s">
        <v>595</v>
      </c>
      <c r="H248" s="632" t="s">
        <v>1443</v>
      </c>
      <c r="I248" s="632" t="s">
        <v>1444</v>
      </c>
      <c r="J248" s="632" t="s">
        <v>1445</v>
      </c>
      <c r="K248" s="632" t="s">
        <v>1281</v>
      </c>
      <c r="L248" s="634">
        <v>939.92660870553732</v>
      </c>
      <c r="M248" s="634">
        <v>12.600588899999998</v>
      </c>
      <c r="N248" s="635">
        <v>11843.628792469635</v>
      </c>
    </row>
    <row r="249" spans="1:14" ht="14.4" customHeight="1" x14ac:dyDescent="0.3">
      <c r="A249" s="630" t="s">
        <v>553</v>
      </c>
      <c r="B249" s="631" t="s">
        <v>554</v>
      </c>
      <c r="C249" s="632" t="s">
        <v>558</v>
      </c>
      <c r="D249" s="633" t="s">
        <v>3001</v>
      </c>
      <c r="E249" s="632" t="s">
        <v>578</v>
      </c>
      <c r="F249" s="633" t="s">
        <v>3007</v>
      </c>
      <c r="G249" s="632" t="s">
        <v>595</v>
      </c>
      <c r="H249" s="632" t="s">
        <v>1446</v>
      </c>
      <c r="I249" s="632" t="s">
        <v>1447</v>
      </c>
      <c r="J249" s="632" t="s">
        <v>1448</v>
      </c>
      <c r="K249" s="632" t="s">
        <v>1449</v>
      </c>
      <c r="L249" s="634">
        <v>1764.6359587330696</v>
      </c>
      <c r="M249" s="634">
        <v>25.936</v>
      </c>
      <c r="N249" s="635">
        <v>45767.598225700895</v>
      </c>
    </row>
    <row r="250" spans="1:14" ht="14.4" customHeight="1" x14ac:dyDescent="0.3">
      <c r="A250" s="630" t="s">
        <v>553</v>
      </c>
      <c r="B250" s="631" t="s">
        <v>554</v>
      </c>
      <c r="C250" s="632" t="s">
        <v>558</v>
      </c>
      <c r="D250" s="633" t="s">
        <v>3001</v>
      </c>
      <c r="E250" s="632" t="s">
        <v>578</v>
      </c>
      <c r="F250" s="633" t="s">
        <v>3007</v>
      </c>
      <c r="G250" s="632" t="s">
        <v>595</v>
      </c>
      <c r="H250" s="632" t="s">
        <v>1450</v>
      </c>
      <c r="I250" s="632" t="s">
        <v>1450</v>
      </c>
      <c r="J250" s="632" t="s">
        <v>1451</v>
      </c>
      <c r="K250" s="632" t="s">
        <v>1452</v>
      </c>
      <c r="L250" s="634">
        <v>383.60455261152288</v>
      </c>
      <c r="M250" s="634">
        <v>10.5103504</v>
      </c>
      <c r="N250" s="635">
        <v>4031.8182629823405</v>
      </c>
    </row>
    <row r="251" spans="1:14" ht="14.4" customHeight="1" x14ac:dyDescent="0.3">
      <c r="A251" s="630" t="s">
        <v>553</v>
      </c>
      <c r="B251" s="631" t="s">
        <v>554</v>
      </c>
      <c r="C251" s="632" t="s">
        <v>558</v>
      </c>
      <c r="D251" s="633" t="s">
        <v>3001</v>
      </c>
      <c r="E251" s="632" t="s">
        <v>578</v>
      </c>
      <c r="F251" s="633" t="s">
        <v>3007</v>
      </c>
      <c r="G251" s="632" t="s">
        <v>595</v>
      </c>
      <c r="H251" s="632" t="s">
        <v>1453</v>
      </c>
      <c r="I251" s="632" t="s">
        <v>1453</v>
      </c>
      <c r="J251" s="632" t="s">
        <v>1451</v>
      </c>
      <c r="K251" s="632" t="s">
        <v>1454</v>
      </c>
      <c r="L251" s="634">
        <v>2188.2312152222989</v>
      </c>
      <c r="M251" s="634">
        <v>7</v>
      </c>
      <c r="N251" s="635">
        <v>15317.618506556093</v>
      </c>
    </row>
    <row r="252" spans="1:14" ht="14.4" customHeight="1" x14ac:dyDescent="0.3">
      <c r="A252" s="630" t="s">
        <v>553</v>
      </c>
      <c r="B252" s="631" t="s">
        <v>554</v>
      </c>
      <c r="C252" s="632" t="s">
        <v>558</v>
      </c>
      <c r="D252" s="633" t="s">
        <v>3001</v>
      </c>
      <c r="E252" s="632" t="s">
        <v>578</v>
      </c>
      <c r="F252" s="633" t="s">
        <v>3007</v>
      </c>
      <c r="G252" s="632" t="s">
        <v>595</v>
      </c>
      <c r="H252" s="632" t="s">
        <v>1455</v>
      </c>
      <c r="I252" s="632" t="s">
        <v>1455</v>
      </c>
      <c r="J252" s="632" t="s">
        <v>1456</v>
      </c>
      <c r="K252" s="632" t="s">
        <v>1457</v>
      </c>
      <c r="L252" s="634">
        <v>412.20615596237405</v>
      </c>
      <c r="M252" s="634">
        <v>76.063629300000002</v>
      </c>
      <c r="N252" s="635">
        <v>31353.896242300005</v>
      </c>
    </row>
    <row r="253" spans="1:14" ht="14.4" customHeight="1" x14ac:dyDescent="0.3">
      <c r="A253" s="630" t="s">
        <v>553</v>
      </c>
      <c r="B253" s="631" t="s">
        <v>554</v>
      </c>
      <c r="C253" s="632" t="s">
        <v>558</v>
      </c>
      <c r="D253" s="633" t="s">
        <v>3001</v>
      </c>
      <c r="E253" s="632" t="s">
        <v>578</v>
      </c>
      <c r="F253" s="633" t="s">
        <v>3007</v>
      </c>
      <c r="G253" s="632" t="s">
        <v>595</v>
      </c>
      <c r="H253" s="632" t="s">
        <v>1458</v>
      </c>
      <c r="I253" s="632" t="s">
        <v>1459</v>
      </c>
      <c r="J253" s="632" t="s">
        <v>1460</v>
      </c>
      <c r="K253" s="632" t="s">
        <v>1461</v>
      </c>
      <c r="L253" s="634">
        <v>3373.3333333333298</v>
      </c>
      <c r="M253" s="634">
        <v>1</v>
      </c>
      <c r="N253" s="635">
        <v>3373.3333333333298</v>
      </c>
    </row>
    <row r="254" spans="1:14" ht="14.4" customHeight="1" x14ac:dyDescent="0.3">
      <c r="A254" s="630" t="s">
        <v>553</v>
      </c>
      <c r="B254" s="631" t="s">
        <v>554</v>
      </c>
      <c r="C254" s="632" t="s">
        <v>558</v>
      </c>
      <c r="D254" s="633" t="s">
        <v>3001</v>
      </c>
      <c r="E254" s="632" t="s">
        <v>578</v>
      </c>
      <c r="F254" s="633" t="s">
        <v>3007</v>
      </c>
      <c r="G254" s="632" t="s">
        <v>595</v>
      </c>
      <c r="H254" s="632" t="s">
        <v>1462</v>
      </c>
      <c r="I254" s="632" t="s">
        <v>1463</v>
      </c>
      <c r="J254" s="632" t="s">
        <v>1464</v>
      </c>
      <c r="K254" s="632" t="s">
        <v>1465</v>
      </c>
      <c r="L254" s="634">
        <v>108.55089745693415</v>
      </c>
      <c r="M254" s="634">
        <v>10.728397999999999</v>
      </c>
      <c r="N254" s="635">
        <v>1164.5772311751773</v>
      </c>
    </row>
    <row r="255" spans="1:14" ht="14.4" customHeight="1" x14ac:dyDescent="0.3">
      <c r="A255" s="630" t="s">
        <v>553</v>
      </c>
      <c r="B255" s="631" t="s">
        <v>554</v>
      </c>
      <c r="C255" s="632" t="s">
        <v>558</v>
      </c>
      <c r="D255" s="633" t="s">
        <v>3001</v>
      </c>
      <c r="E255" s="632" t="s">
        <v>578</v>
      </c>
      <c r="F255" s="633" t="s">
        <v>3007</v>
      </c>
      <c r="G255" s="632" t="s">
        <v>595</v>
      </c>
      <c r="H255" s="632" t="s">
        <v>1466</v>
      </c>
      <c r="I255" s="632" t="s">
        <v>1467</v>
      </c>
      <c r="J255" s="632" t="s">
        <v>1468</v>
      </c>
      <c r="K255" s="632" t="s">
        <v>767</v>
      </c>
      <c r="L255" s="634">
        <v>63.66</v>
      </c>
      <c r="M255" s="634">
        <v>1</v>
      </c>
      <c r="N255" s="635">
        <v>63.66</v>
      </c>
    </row>
    <row r="256" spans="1:14" ht="14.4" customHeight="1" x14ac:dyDescent="0.3">
      <c r="A256" s="630" t="s">
        <v>553</v>
      </c>
      <c r="B256" s="631" t="s">
        <v>554</v>
      </c>
      <c r="C256" s="632" t="s">
        <v>558</v>
      </c>
      <c r="D256" s="633" t="s">
        <v>3001</v>
      </c>
      <c r="E256" s="632" t="s">
        <v>578</v>
      </c>
      <c r="F256" s="633" t="s">
        <v>3007</v>
      </c>
      <c r="G256" s="632" t="s">
        <v>595</v>
      </c>
      <c r="H256" s="632" t="s">
        <v>1469</v>
      </c>
      <c r="I256" s="632" t="s">
        <v>1470</v>
      </c>
      <c r="J256" s="632" t="s">
        <v>1471</v>
      </c>
      <c r="K256" s="632"/>
      <c r="L256" s="634">
        <v>296.92816893812494</v>
      </c>
      <c r="M256" s="634">
        <v>11</v>
      </c>
      <c r="N256" s="635">
        <v>3266.2098583193742</v>
      </c>
    </row>
    <row r="257" spans="1:14" ht="14.4" customHeight="1" x14ac:dyDescent="0.3">
      <c r="A257" s="630" t="s">
        <v>553</v>
      </c>
      <c r="B257" s="631" t="s">
        <v>554</v>
      </c>
      <c r="C257" s="632" t="s">
        <v>558</v>
      </c>
      <c r="D257" s="633" t="s">
        <v>3001</v>
      </c>
      <c r="E257" s="632" t="s">
        <v>578</v>
      </c>
      <c r="F257" s="633" t="s">
        <v>3007</v>
      </c>
      <c r="G257" s="632" t="s">
        <v>595</v>
      </c>
      <c r="H257" s="632" t="s">
        <v>1472</v>
      </c>
      <c r="I257" s="632" t="s">
        <v>1473</v>
      </c>
      <c r="J257" s="632" t="s">
        <v>1474</v>
      </c>
      <c r="K257" s="632" t="s">
        <v>1475</v>
      </c>
      <c r="L257" s="634">
        <v>31.168316617052749</v>
      </c>
      <c r="M257" s="634">
        <v>6</v>
      </c>
      <c r="N257" s="635">
        <v>187.00989970231649</v>
      </c>
    </row>
    <row r="258" spans="1:14" ht="14.4" customHeight="1" x14ac:dyDescent="0.3">
      <c r="A258" s="630" t="s">
        <v>553</v>
      </c>
      <c r="B258" s="631" t="s">
        <v>554</v>
      </c>
      <c r="C258" s="632" t="s">
        <v>558</v>
      </c>
      <c r="D258" s="633" t="s">
        <v>3001</v>
      </c>
      <c r="E258" s="632" t="s">
        <v>578</v>
      </c>
      <c r="F258" s="633" t="s">
        <v>3007</v>
      </c>
      <c r="G258" s="632" t="s">
        <v>595</v>
      </c>
      <c r="H258" s="632" t="s">
        <v>1476</v>
      </c>
      <c r="I258" s="632" t="s">
        <v>1477</v>
      </c>
      <c r="J258" s="632" t="s">
        <v>1236</v>
      </c>
      <c r="K258" s="632" t="s">
        <v>1478</v>
      </c>
      <c r="L258" s="634">
        <v>152.54494387967014</v>
      </c>
      <c r="M258" s="634">
        <v>2</v>
      </c>
      <c r="N258" s="635">
        <v>305.08988775934029</v>
      </c>
    </row>
    <row r="259" spans="1:14" ht="14.4" customHeight="1" x14ac:dyDescent="0.3">
      <c r="A259" s="630" t="s">
        <v>553</v>
      </c>
      <c r="B259" s="631" t="s">
        <v>554</v>
      </c>
      <c r="C259" s="632" t="s">
        <v>558</v>
      </c>
      <c r="D259" s="633" t="s">
        <v>3001</v>
      </c>
      <c r="E259" s="632" t="s">
        <v>578</v>
      </c>
      <c r="F259" s="633" t="s">
        <v>3007</v>
      </c>
      <c r="G259" s="632" t="s">
        <v>595</v>
      </c>
      <c r="H259" s="632" t="s">
        <v>1479</v>
      </c>
      <c r="I259" s="632" t="s">
        <v>1480</v>
      </c>
      <c r="J259" s="632" t="s">
        <v>1481</v>
      </c>
      <c r="K259" s="632" t="s">
        <v>1482</v>
      </c>
      <c r="L259" s="634">
        <v>69.469449605231134</v>
      </c>
      <c r="M259" s="634">
        <v>1</v>
      </c>
      <c r="N259" s="635">
        <v>69.469449605231134</v>
      </c>
    </row>
    <row r="260" spans="1:14" ht="14.4" customHeight="1" x14ac:dyDescent="0.3">
      <c r="A260" s="630" t="s">
        <v>553</v>
      </c>
      <c r="B260" s="631" t="s">
        <v>554</v>
      </c>
      <c r="C260" s="632" t="s">
        <v>558</v>
      </c>
      <c r="D260" s="633" t="s">
        <v>3001</v>
      </c>
      <c r="E260" s="632" t="s">
        <v>578</v>
      </c>
      <c r="F260" s="633" t="s">
        <v>3007</v>
      </c>
      <c r="G260" s="632" t="s">
        <v>595</v>
      </c>
      <c r="H260" s="632" t="s">
        <v>1483</v>
      </c>
      <c r="I260" s="632" t="s">
        <v>1484</v>
      </c>
      <c r="J260" s="632" t="s">
        <v>1485</v>
      </c>
      <c r="K260" s="632" t="s">
        <v>1486</v>
      </c>
      <c r="L260" s="634">
        <v>141.06</v>
      </c>
      <c r="M260" s="634">
        <v>1</v>
      </c>
      <c r="N260" s="635">
        <v>141.06</v>
      </c>
    </row>
    <row r="261" spans="1:14" ht="14.4" customHeight="1" x14ac:dyDescent="0.3">
      <c r="A261" s="630" t="s">
        <v>553</v>
      </c>
      <c r="B261" s="631" t="s">
        <v>554</v>
      </c>
      <c r="C261" s="632" t="s">
        <v>558</v>
      </c>
      <c r="D261" s="633" t="s">
        <v>3001</v>
      </c>
      <c r="E261" s="632" t="s">
        <v>578</v>
      </c>
      <c r="F261" s="633" t="s">
        <v>3007</v>
      </c>
      <c r="G261" s="632" t="s">
        <v>595</v>
      </c>
      <c r="H261" s="632" t="s">
        <v>1487</v>
      </c>
      <c r="I261" s="632" t="s">
        <v>1488</v>
      </c>
      <c r="J261" s="632" t="s">
        <v>1489</v>
      </c>
      <c r="K261" s="632" t="s">
        <v>1490</v>
      </c>
      <c r="L261" s="634">
        <v>832.84999999999991</v>
      </c>
      <c r="M261" s="634">
        <v>1</v>
      </c>
      <c r="N261" s="635">
        <v>832.84999999999991</v>
      </c>
    </row>
    <row r="262" spans="1:14" ht="14.4" customHeight="1" x14ac:dyDescent="0.3">
      <c r="A262" s="630" t="s">
        <v>553</v>
      </c>
      <c r="B262" s="631" t="s">
        <v>554</v>
      </c>
      <c r="C262" s="632" t="s">
        <v>558</v>
      </c>
      <c r="D262" s="633" t="s">
        <v>3001</v>
      </c>
      <c r="E262" s="632" t="s">
        <v>578</v>
      </c>
      <c r="F262" s="633" t="s">
        <v>3007</v>
      </c>
      <c r="G262" s="632" t="s">
        <v>595</v>
      </c>
      <c r="H262" s="632" t="s">
        <v>1491</v>
      </c>
      <c r="I262" s="632" t="s">
        <v>1492</v>
      </c>
      <c r="J262" s="632" t="s">
        <v>1493</v>
      </c>
      <c r="K262" s="632" t="s">
        <v>1494</v>
      </c>
      <c r="L262" s="634">
        <v>744.4799999999999</v>
      </c>
      <c r="M262" s="634">
        <v>5</v>
      </c>
      <c r="N262" s="635">
        <v>3722.3999999999996</v>
      </c>
    </row>
    <row r="263" spans="1:14" ht="14.4" customHeight="1" x14ac:dyDescent="0.3">
      <c r="A263" s="630" t="s">
        <v>553</v>
      </c>
      <c r="B263" s="631" t="s">
        <v>554</v>
      </c>
      <c r="C263" s="632" t="s">
        <v>558</v>
      </c>
      <c r="D263" s="633" t="s">
        <v>3001</v>
      </c>
      <c r="E263" s="632" t="s">
        <v>578</v>
      </c>
      <c r="F263" s="633" t="s">
        <v>3007</v>
      </c>
      <c r="G263" s="632" t="s">
        <v>595</v>
      </c>
      <c r="H263" s="632" t="s">
        <v>1495</v>
      </c>
      <c r="I263" s="632" t="s">
        <v>1496</v>
      </c>
      <c r="J263" s="632" t="s">
        <v>600</v>
      </c>
      <c r="K263" s="632" t="s">
        <v>1497</v>
      </c>
      <c r="L263" s="634">
        <v>30.63873172166149</v>
      </c>
      <c r="M263" s="634">
        <v>39</v>
      </c>
      <c r="N263" s="635">
        <v>1194.9105371447981</v>
      </c>
    </row>
    <row r="264" spans="1:14" ht="14.4" customHeight="1" x14ac:dyDescent="0.3">
      <c r="A264" s="630" t="s">
        <v>553</v>
      </c>
      <c r="B264" s="631" t="s">
        <v>554</v>
      </c>
      <c r="C264" s="632" t="s">
        <v>558</v>
      </c>
      <c r="D264" s="633" t="s">
        <v>3001</v>
      </c>
      <c r="E264" s="632" t="s">
        <v>578</v>
      </c>
      <c r="F264" s="633" t="s">
        <v>3007</v>
      </c>
      <c r="G264" s="632" t="s">
        <v>595</v>
      </c>
      <c r="H264" s="632" t="s">
        <v>1498</v>
      </c>
      <c r="I264" s="632" t="s">
        <v>1499</v>
      </c>
      <c r="J264" s="632" t="s">
        <v>1500</v>
      </c>
      <c r="K264" s="632" t="s">
        <v>1501</v>
      </c>
      <c r="L264" s="634">
        <v>123.24999999999994</v>
      </c>
      <c r="M264" s="634">
        <v>2</v>
      </c>
      <c r="N264" s="635">
        <v>246.49999999999989</v>
      </c>
    </row>
    <row r="265" spans="1:14" ht="14.4" customHeight="1" x14ac:dyDescent="0.3">
      <c r="A265" s="630" t="s">
        <v>553</v>
      </c>
      <c r="B265" s="631" t="s">
        <v>554</v>
      </c>
      <c r="C265" s="632" t="s">
        <v>558</v>
      </c>
      <c r="D265" s="633" t="s">
        <v>3001</v>
      </c>
      <c r="E265" s="632" t="s">
        <v>578</v>
      </c>
      <c r="F265" s="633" t="s">
        <v>3007</v>
      </c>
      <c r="G265" s="632" t="s">
        <v>595</v>
      </c>
      <c r="H265" s="632" t="s">
        <v>1502</v>
      </c>
      <c r="I265" s="632" t="s">
        <v>1503</v>
      </c>
      <c r="J265" s="632" t="s">
        <v>1504</v>
      </c>
      <c r="K265" s="632" t="s">
        <v>1505</v>
      </c>
      <c r="L265" s="634">
        <v>141.37011119377317</v>
      </c>
      <c r="M265" s="634">
        <v>3</v>
      </c>
      <c r="N265" s="635">
        <v>424.11033358131954</v>
      </c>
    </row>
    <row r="266" spans="1:14" ht="14.4" customHeight="1" x14ac:dyDescent="0.3">
      <c r="A266" s="630" t="s">
        <v>553</v>
      </c>
      <c r="B266" s="631" t="s">
        <v>554</v>
      </c>
      <c r="C266" s="632" t="s">
        <v>558</v>
      </c>
      <c r="D266" s="633" t="s">
        <v>3001</v>
      </c>
      <c r="E266" s="632" t="s">
        <v>578</v>
      </c>
      <c r="F266" s="633" t="s">
        <v>3007</v>
      </c>
      <c r="G266" s="632" t="s">
        <v>595</v>
      </c>
      <c r="H266" s="632" t="s">
        <v>1506</v>
      </c>
      <c r="I266" s="632" t="s">
        <v>1506</v>
      </c>
      <c r="J266" s="632" t="s">
        <v>1507</v>
      </c>
      <c r="K266" s="632" t="s">
        <v>1508</v>
      </c>
      <c r="L266" s="634">
        <v>448.27006546917693</v>
      </c>
      <c r="M266" s="634">
        <v>86.926881599999959</v>
      </c>
      <c r="N266" s="635">
        <v>38966.718905863374</v>
      </c>
    </row>
    <row r="267" spans="1:14" ht="14.4" customHeight="1" x14ac:dyDescent="0.3">
      <c r="A267" s="630" t="s">
        <v>553</v>
      </c>
      <c r="B267" s="631" t="s">
        <v>554</v>
      </c>
      <c r="C267" s="632" t="s">
        <v>558</v>
      </c>
      <c r="D267" s="633" t="s">
        <v>3001</v>
      </c>
      <c r="E267" s="632" t="s">
        <v>578</v>
      </c>
      <c r="F267" s="633" t="s">
        <v>3007</v>
      </c>
      <c r="G267" s="632" t="s">
        <v>595</v>
      </c>
      <c r="H267" s="632" t="s">
        <v>1509</v>
      </c>
      <c r="I267" s="632" t="s">
        <v>1510</v>
      </c>
      <c r="J267" s="632" t="s">
        <v>1511</v>
      </c>
      <c r="K267" s="632" t="s">
        <v>1512</v>
      </c>
      <c r="L267" s="634">
        <v>653.90168837939086</v>
      </c>
      <c r="M267" s="634">
        <v>39.474303000000006</v>
      </c>
      <c r="N267" s="635">
        <v>25812.313379299656</v>
      </c>
    </row>
    <row r="268" spans="1:14" ht="14.4" customHeight="1" x14ac:dyDescent="0.3">
      <c r="A268" s="630" t="s">
        <v>553</v>
      </c>
      <c r="B268" s="631" t="s">
        <v>554</v>
      </c>
      <c r="C268" s="632" t="s">
        <v>558</v>
      </c>
      <c r="D268" s="633" t="s">
        <v>3001</v>
      </c>
      <c r="E268" s="632" t="s">
        <v>578</v>
      </c>
      <c r="F268" s="633" t="s">
        <v>3007</v>
      </c>
      <c r="G268" s="632" t="s">
        <v>595</v>
      </c>
      <c r="H268" s="632" t="s">
        <v>1513</v>
      </c>
      <c r="I268" s="632" t="s">
        <v>1514</v>
      </c>
      <c r="J268" s="632" t="s">
        <v>1515</v>
      </c>
      <c r="K268" s="632" t="s">
        <v>1516</v>
      </c>
      <c r="L268" s="634">
        <v>66.83</v>
      </c>
      <c r="M268" s="634">
        <v>4</v>
      </c>
      <c r="N268" s="635">
        <v>267.32</v>
      </c>
    </row>
    <row r="269" spans="1:14" ht="14.4" customHeight="1" x14ac:dyDescent="0.3">
      <c r="A269" s="630" t="s">
        <v>553</v>
      </c>
      <c r="B269" s="631" t="s">
        <v>554</v>
      </c>
      <c r="C269" s="632" t="s">
        <v>558</v>
      </c>
      <c r="D269" s="633" t="s">
        <v>3001</v>
      </c>
      <c r="E269" s="632" t="s">
        <v>578</v>
      </c>
      <c r="F269" s="633" t="s">
        <v>3007</v>
      </c>
      <c r="G269" s="632" t="s">
        <v>595</v>
      </c>
      <c r="H269" s="632" t="s">
        <v>1517</v>
      </c>
      <c r="I269" s="632" t="s">
        <v>1518</v>
      </c>
      <c r="J269" s="632" t="s">
        <v>1519</v>
      </c>
      <c r="K269" s="632" t="s">
        <v>895</v>
      </c>
      <c r="L269" s="634">
        <v>85.929874256040534</v>
      </c>
      <c r="M269" s="634">
        <v>10</v>
      </c>
      <c r="N269" s="635">
        <v>859.29874256040534</v>
      </c>
    </row>
    <row r="270" spans="1:14" ht="14.4" customHeight="1" x14ac:dyDescent="0.3">
      <c r="A270" s="630" t="s">
        <v>553</v>
      </c>
      <c r="B270" s="631" t="s">
        <v>554</v>
      </c>
      <c r="C270" s="632" t="s">
        <v>558</v>
      </c>
      <c r="D270" s="633" t="s">
        <v>3001</v>
      </c>
      <c r="E270" s="632" t="s">
        <v>578</v>
      </c>
      <c r="F270" s="633" t="s">
        <v>3007</v>
      </c>
      <c r="G270" s="632" t="s">
        <v>595</v>
      </c>
      <c r="H270" s="632" t="s">
        <v>1520</v>
      </c>
      <c r="I270" s="632" t="s">
        <v>238</v>
      </c>
      <c r="J270" s="632" t="s">
        <v>1521</v>
      </c>
      <c r="K270" s="632"/>
      <c r="L270" s="634">
        <v>114.369999996</v>
      </c>
      <c r="M270" s="634">
        <v>1</v>
      </c>
      <c r="N270" s="635">
        <v>114.369999996</v>
      </c>
    </row>
    <row r="271" spans="1:14" ht="14.4" customHeight="1" x14ac:dyDescent="0.3">
      <c r="A271" s="630" t="s">
        <v>553</v>
      </c>
      <c r="B271" s="631" t="s">
        <v>554</v>
      </c>
      <c r="C271" s="632" t="s">
        <v>558</v>
      </c>
      <c r="D271" s="633" t="s">
        <v>3001</v>
      </c>
      <c r="E271" s="632" t="s">
        <v>578</v>
      </c>
      <c r="F271" s="633" t="s">
        <v>3007</v>
      </c>
      <c r="G271" s="632" t="s">
        <v>595</v>
      </c>
      <c r="H271" s="632" t="s">
        <v>1522</v>
      </c>
      <c r="I271" s="632" t="s">
        <v>1522</v>
      </c>
      <c r="J271" s="632" t="s">
        <v>1523</v>
      </c>
      <c r="K271" s="632" t="s">
        <v>1524</v>
      </c>
      <c r="L271" s="634">
        <v>2785.7290217185305</v>
      </c>
      <c r="M271" s="634">
        <v>2.0357440000000002</v>
      </c>
      <c r="N271" s="635">
        <v>5671.0311415893684</v>
      </c>
    </row>
    <row r="272" spans="1:14" ht="14.4" customHeight="1" x14ac:dyDescent="0.3">
      <c r="A272" s="630" t="s">
        <v>553</v>
      </c>
      <c r="B272" s="631" t="s">
        <v>554</v>
      </c>
      <c r="C272" s="632" t="s">
        <v>558</v>
      </c>
      <c r="D272" s="633" t="s">
        <v>3001</v>
      </c>
      <c r="E272" s="632" t="s">
        <v>578</v>
      </c>
      <c r="F272" s="633" t="s">
        <v>3007</v>
      </c>
      <c r="G272" s="632" t="s">
        <v>595</v>
      </c>
      <c r="H272" s="632" t="s">
        <v>1525</v>
      </c>
      <c r="I272" s="632" t="s">
        <v>1526</v>
      </c>
      <c r="J272" s="632" t="s">
        <v>1527</v>
      </c>
      <c r="K272" s="632" t="s">
        <v>1170</v>
      </c>
      <c r="L272" s="634">
        <v>56.04999999999999</v>
      </c>
      <c r="M272" s="634">
        <v>6</v>
      </c>
      <c r="N272" s="635">
        <v>336.29999999999995</v>
      </c>
    </row>
    <row r="273" spans="1:14" ht="14.4" customHeight="1" x14ac:dyDescent="0.3">
      <c r="A273" s="630" t="s">
        <v>553</v>
      </c>
      <c r="B273" s="631" t="s">
        <v>554</v>
      </c>
      <c r="C273" s="632" t="s">
        <v>558</v>
      </c>
      <c r="D273" s="633" t="s">
        <v>3001</v>
      </c>
      <c r="E273" s="632" t="s">
        <v>578</v>
      </c>
      <c r="F273" s="633" t="s">
        <v>3007</v>
      </c>
      <c r="G273" s="632" t="s">
        <v>595</v>
      </c>
      <c r="H273" s="632" t="s">
        <v>1528</v>
      </c>
      <c r="I273" s="632" t="s">
        <v>1529</v>
      </c>
      <c r="J273" s="632" t="s">
        <v>1530</v>
      </c>
      <c r="K273" s="632" t="s">
        <v>1531</v>
      </c>
      <c r="L273" s="634">
        <v>4368.9866666666667</v>
      </c>
      <c r="M273" s="634">
        <v>3</v>
      </c>
      <c r="N273" s="635">
        <v>13106.96</v>
      </c>
    </row>
    <row r="274" spans="1:14" ht="14.4" customHeight="1" x14ac:dyDescent="0.3">
      <c r="A274" s="630" t="s">
        <v>553</v>
      </c>
      <c r="B274" s="631" t="s">
        <v>554</v>
      </c>
      <c r="C274" s="632" t="s">
        <v>558</v>
      </c>
      <c r="D274" s="633" t="s">
        <v>3001</v>
      </c>
      <c r="E274" s="632" t="s">
        <v>578</v>
      </c>
      <c r="F274" s="633" t="s">
        <v>3007</v>
      </c>
      <c r="G274" s="632" t="s">
        <v>595</v>
      </c>
      <c r="H274" s="632" t="s">
        <v>1532</v>
      </c>
      <c r="I274" s="632" t="s">
        <v>1533</v>
      </c>
      <c r="J274" s="632" t="s">
        <v>1534</v>
      </c>
      <c r="K274" s="632" t="s">
        <v>1535</v>
      </c>
      <c r="L274" s="634">
        <v>22.549999999999997</v>
      </c>
      <c r="M274" s="634">
        <v>3</v>
      </c>
      <c r="N274" s="635">
        <v>67.649999999999991</v>
      </c>
    </row>
    <row r="275" spans="1:14" ht="14.4" customHeight="1" x14ac:dyDescent="0.3">
      <c r="A275" s="630" t="s">
        <v>553</v>
      </c>
      <c r="B275" s="631" t="s">
        <v>554</v>
      </c>
      <c r="C275" s="632" t="s">
        <v>558</v>
      </c>
      <c r="D275" s="633" t="s">
        <v>3001</v>
      </c>
      <c r="E275" s="632" t="s">
        <v>578</v>
      </c>
      <c r="F275" s="633" t="s">
        <v>3007</v>
      </c>
      <c r="G275" s="632" t="s">
        <v>595</v>
      </c>
      <c r="H275" s="632" t="s">
        <v>1536</v>
      </c>
      <c r="I275" s="632" t="s">
        <v>238</v>
      </c>
      <c r="J275" s="632" t="s">
        <v>1537</v>
      </c>
      <c r="K275" s="632" t="s">
        <v>1538</v>
      </c>
      <c r="L275" s="634">
        <v>6441.36</v>
      </c>
      <c r="M275" s="634">
        <v>32</v>
      </c>
      <c r="N275" s="635">
        <v>206123.51999999999</v>
      </c>
    </row>
    <row r="276" spans="1:14" ht="14.4" customHeight="1" x14ac:dyDescent="0.3">
      <c r="A276" s="630" t="s">
        <v>553</v>
      </c>
      <c r="B276" s="631" t="s">
        <v>554</v>
      </c>
      <c r="C276" s="632" t="s">
        <v>558</v>
      </c>
      <c r="D276" s="633" t="s">
        <v>3001</v>
      </c>
      <c r="E276" s="632" t="s">
        <v>578</v>
      </c>
      <c r="F276" s="633" t="s">
        <v>3007</v>
      </c>
      <c r="G276" s="632" t="s">
        <v>595</v>
      </c>
      <c r="H276" s="632" t="s">
        <v>1539</v>
      </c>
      <c r="I276" s="632" t="s">
        <v>1539</v>
      </c>
      <c r="J276" s="632" t="s">
        <v>1540</v>
      </c>
      <c r="K276" s="632" t="s">
        <v>1541</v>
      </c>
      <c r="L276" s="634">
        <v>39183.592791152805</v>
      </c>
      <c r="M276" s="634">
        <v>2.6</v>
      </c>
      <c r="N276" s="635">
        <v>101877.3412569973</v>
      </c>
    </row>
    <row r="277" spans="1:14" ht="14.4" customHeight="1" x14ac:dyDescent="0.3">
      <c r="A277" s="630" t="s">
        <v>553</v>
      </c>
      <c r="B277" s="631" t="s">
        <v>554</v>
      </c>
      <c r="C277" s="632" t="s">
        <v>558</v>
      </c>
      <c r="D277" s="633" t="s">
        <v>3001</v>
      </c>
      <c r="E277" s="632" t="s">
        <v>578</v>
      </c>
      <c r="F277" s="633" t="s">
        <v>3007</v>
      </c>
      <c r="G277" s="632" t="s">
        <v>595</v>
      </c>
      <c r="H277" s="632" t="s">
        <v>1542</v>
      </c>
      <c r="I277" s="632" t="s">
        <v>1543</v>
      </c>
      <c r="J277" s="632" t="s">
        <v>1544</v>
      </c>
      <c r="K277" s="632" t="s">
        <v>1545</v>
      </c>
      <c r="L277" s="634">
        <v>997.28411190806912</v>
      </c>
      <c r="M277" s="634">
        <v>5</v>
      </c>
      <c r="N277" s="635">
        <v>4986.4205595403455</v>
      </c>
    </row>
    <row r="278" spans="1:14" ht="14.4" customHeight="1" x14ac:dyDescent="0.3">
      <c r="A278" s="630" t="s">
        <v>553</v>
      </c>
      <c r="B278" s="631" t="s">
        <v>554</v>
      </c>
      <c r="C278" s="632" t="s">
        <v>558</v>
      </c>
      <c r="D278" s="633" t="s">
        <v>3001</v>
      </c>
      <c r="E278" s="632" t="s">
        <v>578</v>
      </c>
      <c r="F278" s="633" t="s">
        <v>3007</v>
      </c>
      <c r="G278" s="632" t="s">
        <v>595</v>
      </c>
      <c r="H278" s="632" t="s">
        <v>1546</v>
      </c>
      <c r="I278" s="632" t="s">
        <v>238</v>
      </c>
      <c r="J278" s="632" t="s">
        <v>1547</v>
      </c>
      <c r="K278" s="632"/>
      <c r="L278" s="634">
        <v>26.649338658810397</v>
      </c>
      <c r="M278" s="634">
        <v>16</v>
      </c>
      <c r="N278" s="635">
        <v>426.38941854096635</v>
      </c>
    </row>
    <row r="279" spans="1:14" ht="14.4" customHeight="1" x14ac:dyDescent="0.3">
      <c r="A279" s="630" t="s">
        <v>553</v>
      </c>
      <c r="B279" s="631" t="s">
        <v>554</v>
      </c>
      <c r="C279" s="632" t="s">
        <v>558</v>
      </c>
      <c r="D279" s="633" t="s">
        <v>3001</v>
      </c>
      <c r="E279" s="632" t="s">
        <v>578</v>
      </c>
      <c r="F279" s="633" t="s">
        <v>3007</v>
      </c>
      <c r="G279" s="632" t="s">
        <v>595</v>
      </c>
      <c r="H279" s="632" t="s">
        <v>1548</v>
      </c>
      <c r="I279" s="632" t="s">
        <v>238</v>
      </c>
      <c r="J279" s="632" t="s">
        <v>1549</v>
      </c>
      <c r="K279" s="632"/>
      <c r="L279" s="634">
        <v>25.498517451961174</v>
      </c>
      <c r="M279" s="634">
        <v>7</v>
      </c>
      <c r="N279" s="635">
        <v>178.48962216372823</v>
      </c>
    </row>
    <row r="280" spans="1:14" ht="14.4" customHeight="1" x14ac:dyDescent="0.3">
      <c r="A280" s="630" t="s">
        <v>553</v>
      </c>
      <c r="B280" s="631" t="s">
        <v>554</v>
      </c>
      <c r="C280" s="632" t="s">
        <v>558</v>
      </c>
      <c r="D280" s="633" t="s">
        <v>3001</v>
      </c>
      <c r="E280" s="632" t="s">
        <v>578</v>
      </c>
      <c r="F280" s="633" t="s">
        <v>3007</v>
      </c>
      <c r="G280" s="632" t="s">
        <v>595</v>
      </c>
      <c r="H280" s="632" t="s">
        <v>1550</v>
      </c>
      <c r="I280" s="632" t="s">
        <v>1551</v>
      </c>
      <c r="J280" s="632" t="s">
        <v>1552</v>
      </c>
      <c r="K280" s="632" t="s">
        <v>1553</v>
      </c>
      <c r="L280" s="634">
        <v>38583.829918969837</v>
      </c>
      <c r="M280" s="634">
        <v>7.8</v>
      </c>
      <c r="N280" s="635">
        <v>300953.8733679647</v>
      </c>
    </row>
    <row r="281" spans="1:14" ht="14.4" customHeight="1" x14ac:dyDescent="0.3">
      <c r="A281" s="630" t="s">
        <v>553</v>
      </c>
      <c r="B281" s="631" t="s">
        <v>554</v>
      </c>
      <c r="C281" s="632" t="s">
        <v>558</v>
      </c>
      <c r="D281" s="633" t="s">
        <v>3001</v>
      </c>
      <c r="E281" s="632" t="s">
        <v>578</v>
      </c>
      <c r="F281" s="633" t="s">
        <v>3007</v>
      </c>
      <c r="G281" s="632" t="s">
        <v>595</v>
      </c>
      <c r="H281" s="632" t="s">
        <v>1554</v>
      </c>
      <c r="I281" s="632" t="s">
        <v>1459</v>
      </c>
      <c r="J281" s="632" t="s">
        <v>1555</v>
      </c>
      <c r="K281" s="632" t="s">
        <v>1556</v>
      </c>
      <c r="L281" s="634">
        <v>3487.5359999999982</v>
      </c>
      <c r="M281" s="634">
        <v>25.958000000000002</v>
      </c>
      <c r="N281" s="635">
        <v>90529.459487999964</v>
      </c>
    </row>
    <row r="282" spans="1:14" ht="14.4" customHeight="1" x14ac:dyDescent="0.3">
      <c r="A282" s="630" t="s">
        <v>553</v>
      </c>
      <c r="B282" s="631" t="s">
        <v>554</v>
      </c>
      <c r="C282" s="632" t="s">
        <v>558</v>
      </c>
      <c r="D282" s="633" t="s">
        <v>3001</v>
      </c>
      <c r="E282" s="632" t="s">
        <v>578</v>
      </c>
      <c r="F282" s="633" t="s">
        <v>3007</v>
      </c>
      <c r="G282" s="632" t="s">
        <v>595</v>
      </c>
      <c r="H282" s="632" t="s">
        <v>1557</v>
      </c>
      <c r="I282" s="632" t="s">
        <v>1558</v>
      </c>
      <c r="J282" s="632" t="s">
        <v>1559</v>
      </c>
      <c r="K282" s="632" t="s">
        <v>1560</v>
      </c>
      <c r="L282" s="634">
        <v>1.1499999999999999</v>
      </c>
      <c r="M282" s="634">
        <v>0.66666659999999989</v>
      </c>
      <c r="N282" s="635">
        <v>0.76666658999999981</v>
      </c>
    </row>
    <row r="283" spans="1:14" ht="14.4" customHeight="1" x14ac:dyDescent="0.3">
      <c r="A283" s="630" t="s">
        <v>553</v>
      </c>
      <c r="B283" s="631" t="s">
        <v>554</v>
      </c>
      <c r="C283" s="632" t="s">
        <v>558</v>
      </c>
      <c r="D283" s="633" t="s">
        <v>3001</v>
      </c>
      <c r="E283" s="632" t="s">
        <v>578</v>
      </c>
      <c r="F283" s="633" t="s">
        <v>3007</v>
      </c>
      <c r="G283" s="632" t="s">
        <v>595</v>
      </c>
      <c r="H283" s="632" t="s">
        <v>1561</v>
      </c>
      <c r="I283" s="632" t="s">
        <v>238</v>
      </c>
      <c r="J283" s="632" t="s">
        <v>1562</v>
      </c>
      <c r="K283" s="632"/>
      <c r="L283" s="634">
        <v>26.359917459721693</v>
      </c>
      <c r="M283" s="634">
        <v>1</v>
      </c>
      <c r="N283" s="635">
        <v>26.359917459721693</v>
      </c>
    </row>
    <row r="284" spans="1:14" ht="14.4" customHeight="1" x14ac:dyDescent="0.3">
      <c r="A284" s="630" t="s">
        <v>553</v>
      </c>
      <c r="B284" s="631" t="s">
        <v>554</v>
      </c>
      <c r="C284" s="632" t="s">
        <v>558</v>
      </c>
      <c r="D284" s="633" t="s">
        <v>3001</v>
      </c>
      <c r="E284" s="632" t="s">
        <v>578</v>
      </c>
      <c r="F284" s="633" t="s">
        <v>3007</v>
      </c>
      <c r="G284" s="632" t="s">
        <v>595</v>
      </c>
      <c r="H284" s="632" t="s">
        <v>1563</v>
      </c>
      <c r="I284" s="632" t="s">
        <v>238</v>
      </c>
      <c r="J284" s="632" t="s">
        <v>1564</v>
      </c>
      <c r="K284" s="632"/>
      <c r="L284" s="634">
        <v>5352.9511111111115</v>
      </c>
      <c r="M284" s="634">
        <v>18</v>
      </c>
      <c r="N284" s="635">
        <v>96353.12000000001</v>
      </c>
    </row>
    <row r="285" spans="1:14" ht="14.4" customHeight="1" x14ac:dyDescent="0.3">
      <c r="A285" s="630" t="s">
        <v>553</v>
      </c>
      <c r="B285" s="631" t="s">
        <v>554</v>
      </c>
      <c r="C285" s="632" t="s">
        <v>558</v>
      </c>
      <c r="D285" s="633" t="s">
        <v>3001</v>
      </c>
      <c r="E285" s="632" t="s">
        <v>578</v>
      </c>
      <c r="F285" s="633" t="s">
        <v>3007</v>
      </c>
      <c r="G285" s="632" t="s">
        <v>595</v>
      </c>
      <c r="H285" s="632" t="s">
        <v>1565</v>
      </c>
      <c r="I285" s="632" t="s">
        <v>238</v>
      </c>
      <c r="J285" s="632" t="s">
        <v>1566</v>
      </c>
      <c r="K285" s="632" t="s">
        <v>1567</v>
      </c>
      <c r="L285" s="634">
        <v>97.199999999999989</v>
      </c>
      <c r="M285" s="634">
        <v>119</v>
      </c>
      <c r="N285" s="635">
        <v>11566.8</v>
      </c>
    </row>
    <row r="286" spans="1:14" ht="14.4" customHeight="1" x14ac:dyDescent="0.3">
      <c r="A286" s="630" t="s">
        <v>553</v>
      </c>
      <c r="B286" s="631" t="s">
        <v>554</v>
      </c>
      <c r="C286" s="632" t="s">
        <v>558</v>
      </c>
      <c r="D286" s="633" t="s">
        <v>3001</v>
      </c>
      <c r="E286" s="632" t="s">
        <v>578</v>
      </c>
      <c r="F286" s="633" t="s">
        <v>3007</v>
      </c>
      <c r="G286" s="632" t="s">
        <v>595</v>
      </c>
      <c r="H286" s="632" t="s">
        <v>1568</v>
      </c>
      <c r="I286" s="632" t="s">
        <v>1569</v>
      </c>
      <c r="J286" s="632" t="s">
        <v>1570</v>
      </c>
      <c r="K286" s="632" t="s">
        <v>1571</v>
      </c>
      <c r="L286" s="634">
        <v>9150.5620000000199</v>
      </c>
      <c r="M286" s="634">
        <v>2</v>
      </c>
      <c r="N286" s="635">
        <v>18301.12400000004</v>
      </c>
    </row>
    <row r="287" spans="1:14" ht="14.4" customHeight="1" x14ac:dyDescent="0.3">
      <c r="A287" s="630" t="s">
        <v>553</v>
      </c>
      <c r="B287" s="631" t="s">
        <v>554</v>
      </c>
      <c r="C287" s="632" t="s">
        <v>558</v>
      </c>
      <c r="D287" s="633" t="s">
        <v>3001</v>
      </c>
      <c r="E287" s="632" t="s">
        <v>578</v>
      </c>
      <c r="F287" s="633" t="s">
        <v>3007</v>
      </c>
      <c r="G287" s="632" t="s">
        <v>595</v>
      </c>
      <c r="H287" s="632" t="s">
        <v>1572</v>
      </c>
      <c r="I287" s="632" t="s">
        <v>238</v>
      </c>
      <c r="J287" s="632" t="s">
        <v>1573</v>
      </c>
      <c r="K287" s="632"/>
      <c r="L287" s="634">
        <v>29.61</v>
      </c>
      <c r="M287" s="634">
        <v>3</v>
      </c>
      <c r="N287" s="635">
        <v>88.83</v>
      </c>
    </row>
    <row r="288" spans="1:14" ht="14.4" customHeight="1" x14ac:dyDescent="0.3">
      <c r="A288" s="630" t="s">
        <v>553</v>
      </c>
      <c r="B288" s="631" t="s">
        <v>554</v>
      </c>
      <c r="C288" s="632" t="s">
        <v>558</v>
      </c>
      <c r="D288" s="633" t="s">
        <v>3001</v>
      </c>
      <c r="E288" s="632" t="s">
        <v>578</v>
      </c>
      <c r="F288" s="633" t="s">
        <v>3007</v>
      </c>
      <c r="G288" s="632" t="s">
        <v>595</v>
      </c>
      <c r="H288" s="632" t="s">
        <v>1574</v>
      </c>
      <c r="I288" s="632" t="s">
        <v>238</v>
      </c>
      <c r="J288" s="632" t="s">
        <v>1575</v>
      </c>
      <c r="K288" s="632"/>
      <c r="L288" s="634">
        <v>33.789999999999992</v>
      </c>
      <c r="M288" s="634">
        <v>2</v>
      </c>
      <c r="N288" s="635">
        <v>67.579999999999984</v>
      </c>
    </row>
    <row r="289" spans="1:14" ht="14.4" customHeight="1" x14ac:dyDescent="0.3">
      <c r="A289" s="630" t="s">
        <v>553</v>
      </c>
      <c r="B289" s="631" t="s">
        <v>554</v>
      </c>
      <c r="C289" s="632" t="s">
        <v>558</v>
      </c>
      <c r="D289" s="633" t="s">
        <v>3001</v>
      </c>
      <c r="E289" s="632" t="s">
        <v>578</v>
      </c>
      <c r="F289" s="633" t="s">
        <v>3007</v>
      </c>
      <c r="G289" s="632" t="s">
        <v>595</v>
      </c>
      <c r="H289" s="632" t="s">
        <v>1576</v>
      </c>
      <c r="I289" s="632" t="s">
        <v>238</v>
      </c>
      <c r="J289" s="632" t="s">
        <v>1577</v>
      </c>
      <c r="K289" s="632"/>
      <c r="L289" s="634">
        <v>36.260022547961235</v>
      </c>
      <c r="M289" s="634">
        <v>4</v>
      </c>
      <c r="N289" s="635">
        <v>145.04009019184494</v>
      </c>
    </row>
    <row r="290" spans="1:14" ht="14.4" customHeight="1" x14ac:dyDescent="0.3">
      <c r="A290" s="630" t="s">
        <v>553</v>
      </c>
      <c r="B290" s="631" t="s">
        <v>554</v>
      </c>
      <c r="C290" s="632" t="s">
        <v>558</v>
      </c>
      <c r="D290" s="633" t="s">
        <v>3001</v>
      </c>
      <c r="E290" s="632" t="s">
        <v>578</v>
      </c>
      <c r="F290" s="633" t="s">
        <v>3007</v>
      </c>
      <c r="G290" s="632" t="s">
        <v>595</v>
      </c>
      <c r="H290" s="632" t="s">
        <v>1578</v>
      </c>
      <c r="I290" s="632" t="s">
        <v>238</v>
      </c>
      <c r="J290" s="632" t="s">
        <v>1579</v>
      </c>
      <c r="K290" s="632"/>
      <c r="L290" s="634">
        <v>36.043333333333322</v>
      </c>
      <c r="M290" s="634">
        <v>3</v>
      </c>
      <c r="N290" s="635">
        <v>108.12999999999997</v>
      </c>
    </row>
    <row r="291" spans="1:14" ht="14.4" customHeight="1" x14ac:dyDescent="0.3">
      <c r="A291" s="630" t="s">
        <v>553</v>
      </c>
      <c r="B291" s="631" t="s">
        <v>554</v>
      </c>
      <c r="C291" s="632" t="s">
        <v>558</v>
      </c>
      <c r="D291" s="633" t="s">
        <v>3001</v>
      </c>
      <c r="E291" s="632" t="s">
        <v>578</v>
      </c>
      <c r="F291" s="633" t="s">
        <v>3007</v>
      </c>
      <c r="G291" s="632" t="s">
        <v>595</v>
      </c>
      <c r="H291" s="632" t="s">
        <v>1580</v>
      </c>
      <c r="I291" s="632" t="s">
        <v>238</v>
      </c>
      <c r="J291" s="632" t="s">
        <v>1581</v>
      </c>
      <c r="K291" s="632"/>
      <c r="L291" s="634">
        <v>75.362361577516694</v>
      </c>
      <c r="M291" s="634">
        <v>6</v>
      </c>
      <c r="N291" s="635">
        <v>452.17416946510014</v>
      </c>
    </row>
    <row r="292" spans="1:14" ht="14.4" customHeight="1" x14ac:dyDescent="0.3">
      <c r="A292" s="630" t="s">
        <v>553</v>
      </c>
      <c r="B292" s="631" t="s">
        <v>554</v>
      </c>
      <c r="C292" s="632" t="s">
        <v>558</v>
      </c>
      <c r="D292" s="633" t="s">
        <v>3001</v>
      </c>
      <c r="E292" s="632" t="s">
        <v>578</v>
      </c>
      <c r="F292" s="633" t="s">
        <v>3007</v>
      </c>
      <c r="G292" s="632" t="s">
        <v>595</v>
      </c>
      <c r="H292" s="632" t="s">
        <v>1582</v>
      </c>
      <c r="I292" s="632" t="s">
        <v>1582</v>
      </c>
      <c r="J292" s="632" t="s">
        <v>1583</v>
      </c>
      <c r="K292" s="632" t="s">
        <v>1584</v>
      </c>
      <c r="L292" s="634">
        <v>18.689999999999994</v>
      </c>
      <c r="M292" s="634">
        <v>1</v>
      </c>
      <c r="N292" s="635">
        <v>18.689999999999994</v>
      </c>
    </row>
    <row r="293" spans="1:14" ht="14.4" customHeight="1" x14ac:dyDescent="0.3">
      <c r="A293" s="630" t="s">
        <v>553</v>
      </c>
      <c r="B293" s="631" t="s">
        <v>554</v>
      </c>
      <c r="C293" s="632" t="s">
        <v>558</v>
      </c>
      <c r="D293" s="633" t="s">
        <v>3001</v>
      </c>
      <c r="E293" s="632" t="s">
        <v>578</v>
      </c>
      <c r="F293" s="633" t="s">
        <v>3007</v>
      </c>
      <c r="G293" s="632" t="s">
        <v>595</v>
      </c>
      <c r="H293" s="632" t="s">
        <v>1585</v>
      </c>
      <c r="I293" s="632" t="s">
        <v>1585</v>
      </c>
      <c r="J293" s="632" t="s">
        <v>1586</v>
      </c>
      <c r="K293" s="632" t="s">
        <v>1501</v>
      </c>
      <c r="L293" s="634">
        <v>56.929999999999993</v>
      </c>
      <c r="M293" s="634">
        <v>2</v>
      </c>
      <c r="N293" s="635">
        <v>113.85999999999999</v>
      </c>
    </row>
    <row r="294" spans="1:14" ht="14.4" customHeight="1" x14ac:dyDescent="0.3">
      <c r="A294" s="630" t="s">
        <v>553</v>
      </c>
      <c r="B294" s="631" t="s">
        <v>554</v>
      </c>
      <c r="C294" s="632" t="s">
        <v>558</v>
      </c>
      <c r="D294" s="633" t="s">
        <v>3001</v>
      </c>
      <c r="E294" s="632" t="s">
        <v>578</v>
      </c>
      <c r="F294" s="633" t="s">
        <v>3007</v>
      </c>
      <c r="G294" s="632" t="s">
        <v>595</v>
      </c>
      <c r="H294" s="632" t="s">
        <v>1587</v>
      </c>
      <c r="I294" s="632" t="s">
        <v>238</v>
      </c>
      <c r="J294" s="632" t="s">
        <v>1588</v>
      </c>
      <c r="K294" s="632"/>
      <c r="L294" s="634">
        <v>34.559999999999995</v>
      </c>
      <c r="M294" s="634">
        <v>1</v>
      </c>
      <c r="N294" s="635">
        <v>34.559999999999995</v>
      </c>
    </row>
    <row r="295" spans="1:14" ht="14.4" customHeight="1" x14ac:dyDescent="0.3">
      <c r="A295" s="630" t="s">
        <v>553</v>
      </c>
      <c r="B295" s="631" t="s">
        <v>554</v>
      </c>
      <c r="C295" s="632" t="s">
        <v>558</v>
      </c>
      <c r="D295" s="633" t="s">
        <v>3001</v>
      </c>
      <c r="E295" s="632" t="s">
        <v>578</v>
      </c>
      <c r="F295" s="633" t="s">
        <v>3007</v>
      </c>
      <c r="G295" s="632" t="s">
        <v>595</v>
      </c>
      <c r="H295" s="632" t="s">
        <v>1589</v>
      </c>
      <c r="I295" s="632" t="s">
        <v>1590</v>
      </c>
      <c r="J295" s="632" t="s">
        <v>1591</v>
      </c>
      <c r="K295" s="632" t="s">
        <v>1592</v>
      </c>
      <c r="L295" s="634">
        <v>61.89</v>
      </c>
      <c r="M295" s="634">
        <v>1</v>
      </c>
      <c r="N295" s="635">
        <v>61.89</v>
      </c>
    </row>
    <row r="296" spans="1:14" ht="14.4" customHeight="1" x14ac:dyDescent="0.3">
      <c r="A296" s="630" t="s">
        <v>553</v>
      </c>
      <c r="B296" s="631" t="s">
        <v>554</v>
      </c>
      <c r="C296" s="632" t="s">
        <v>558</v>
      </c>
      <c r="D296" s="633" t="s">
        <v>3001</v>
      </c>
      <c r="E296" s="632" t="s">
        <v>578</v>
      </c>
      <c r="F296" s="633" t="s">
        <v>3007</v>
      </c>
      <c r="G296" s="632" t="s">
        <v>595</v>
      </c>
      <c r="H296" s="632" t="s">
        <v>1593</v>
      </c>
      <c r="I296" s="632" t="s">
        <v>238</v>
      </c>
      <c r="J296" s="632" t="s">
        <v>1594</v>
      </c>
      <c r="K296" s="632" t="s">
        <v>1595</v>
      </c>
      <c r="L296" s="634">
        <v>19.419811081864118</v>
      </c>
      <c r="M296" s="634">
        <v>1</v>
      </c>
      <c r="N296" s="635">
        <v>19.419811081864118</v>
      </c>
    </row>
    <row r="297" spans="1:14" ht="14.4" customHeight="1" x14ac:dyDescent="0.3">
      <c r="A297" s="630" t="s">
        <v>553</v>
      </c>
      <c r="B297" s="631" t="s">
        <v>554</v>
      </c>
      <c r="C297" s="632" t="s">
        <v>558</v>
      </c>
      <c r="D297" s="633" t="s">
        <v>3001</v>
      </c>
      <c r="E297" s="632" t="s">
        <v>578</v>
      </c>
      <c r="F297" s="633" t="s">
        <v>3007</v>
      </c>
      <c r="G297" s="632" t="s">
        <v>595</v>
      </c>
      <c r="H297" s="632" t="s">
        <v>1596</v>
      </c>
      <c r="I297" s="632" t="s">
        <v>238</v>
      </c>
      <c r="J297" s="632" t="s">
        <v>1597</v>
      </c>
      <c r="K297" s="632" t="s">
        <v>1598</v>
      </c>
      <c r="L297" s="634">
        <v>196.76000000000008</v>
      </c>
      <c r="M297" s="634">
        <v>2</v>
      </c>
      <c r="N297" s="635">
        <v>393.52000000000015</v>
      </c>
    </row>
    <row r="298" spans="1:14" ht="14.4" customHeight="1" x14ac:dyDescent="0.3">
      <c r="A298" s="630" t="s">
        <v>553</v>
      </c>
      <c r="B298" s="631" t="s">
        <v>554</v>
      </c>
      <c r="C298" s="632" t="s">
        <v>558</v>
      </c>
      <c r="D298" s="633" t="s">
        <v>3001</v>
      </c>
      <c r="E298" s="632" t="s">
        <v>578</v>
      </c>
      <c r="F298" s="633" t="s">
        <v>3007</v>
      </c>
      <c r="G298" s="632" t="s">
        <v>595</v>
      </c>
      <c r="H298" s="632" t="s">
        <v>1599</v>
      </c>
      <c r="I298" s="632" t="s">
        <v>238</v>
      </c>
      <c r="J298" s="632" t="s">
        <v>1600</v>
      </c>
      <c r="K298" s="632"/>
      <c r="L298" s="634">
        <v>268.11284232141367</v>
      </c>
      <c r="M298" s="634">
        <v>9</v>
      </c>
      <c r="N298" s="635">
        <v>2413.0155808927229</v>
      </c>
    </row>
    <row r="299" spans="1:14" ht="14.4" customHeight="1" x14ac:dyDescent="0.3">
      <c r="A299" s="630" t="s">
        <v>553</v>
      </c>
      <c r="B299" s="631" t="s">
        <v>554</v>
      </c>
      <c r="C299" s="632" t="s">
        <v>558</v>
      </c>
      <c r="D299" s="633" t="s">
        <v>3001</v>
      </c>
      <c r="E299" s="632" t="s">
        <v>578</v>
      </c>
      <c r="F299" s="633" t="s">
        <v>3007</v>
      </c>
      <c r="G299" s="632" t="s">
        <v>595</v>
      </c>
      <c r="H299" s="632" t="s">
        <v>1601</v>
      </c>
      <c r="I299" s="632" t="s">
        <v>1601</v>
      </c>
      <c r="J299" s="632" t="s">
        <v>766</v>
      </c>
      <c r="K299" s="632" t="s">
        <v>1066</v>
      </c>
      <c r="L299" s="634">
        <v>92.053844384436076</v>
      </c>
      <c r="M299" s="634">
        <v>10</v>
      </c>
      <c r="N299" s="635">
        <v>920.53844384436081</v>
      </c>
    </row>
    <row r="300" spans="1:14" ht="14.4" customHeight="1" x14ac:dyDescent="0.3">
      <c r="A300" s="630" t="s">
        <v>553</v>
      </c>
      <c r="B300" s="631" t="s">
        <v>554</v>
      </c>
      <c r="C300" s="632" t="s">
        <v>558</v>
      </c>
      <c r="D300" s="633" t="s">
        <v>3001</v>
      </c>
      <c r="E300" s="632" t="s">
        <v>578</v>
      </c>
      <c r="F300" s="633" t="s">
        <v>3007</v>
      </c>
      <c r="G300" s="632" t="s">
        <v>595</v>
      </c>
      <c r="H300" s="632" t="s">
        <v>1602</v>
      </c>
      <c r="I300" s="632" t="s">
        <v>1602</v>
      </c>
      <c r="J300" s="632" t="s">
        <v>1456</v>
      </c>
      <c r="K300" s="632" t="s">
        <v>1603</v>
      </c>
      <c r="L300" s="634">
        <v>247.25000000000003</v>
      </c>
      <c r="M300" s="634">
        <v>27.688139099999997</v>
      </c>
      <c r="N300" s="635">
        <v>6845.8923924749997</v>
      </c>
    </row>
    <row r="301" spans="1:14" ht="14.4" customHeight="1" x14ac:dyDescent="0.3">
      <c r="A301" s="630" t="s">
        <v>553</v>
      </c>
      <c r="B301" s="631" t="s">
        <v>554</v>
      </c>
      <c r="C301" s="632" t="s">
        <v>558</v>
      </c>
      <c r="D301" s="633" t="s">
        <v>3001</v>
      </c>
      <c r="E301" s="632" t="s">
        <v>578</v>
      </c>
      <c r="F301" s="633" t="s">
        <v>3007</v>
      </c>
      <c r="G301" s="632" t="s">
        <v>595</v>
      </c>
      <c r="H301" s="632" t="s">
        <v>1604</v>
      </c>
      <c r="I301" s="632" t="s">
        <v>1604</v>
      </c>
      <c r="J301" s="632" t="s">
        <v>1456</v>
      </c>
      <c r="K301" s="632" t="s">
        <v>1605</v>
      </c>
      <c r="L301" s="634">
        <v>746.34999999999991</v>
      </c>
      <c r="M301" s="634">
        <v>128.2741134</v>
      </c>
      <c r="N301" s="635">
        <v>95737.384536089987</v>
      </c>
    </row>
    <row r="302" spans="1:14" ht="14.4" customHeight="1" x14ac:dyDescent="0.3">
      <c r="A302" s="630" t="s">
        <v>553</v>
      </c>
      <c r="B302" s="631" t="s">
        <v>554</v>
      </c>
      <c r="C302" s="632" t="s">
        <v>558</v>
      </c>
      <c r="D302" s="633" t="s">
        <v>3001</v>
      </c>
      <c r="E302" s="632" t="s">
        <v>578</v>
      </c>
      <c r="F302" s="633" t="s">
        <v>3007</v>
      </c>
      <c r="G302" s="632" t="s">
        <v>595</v>
      </c>
      <c r="H302" s="632" t="s">
        <v>1606</v>
      </c>
      <c r="I302" s="632" t="s">
        <v>1607</v>
      </c>
      <c r="J302" s="632" t="s">
        <v>1608</v>
      </c>
      <c r="K302" s="632" t="s">
        <v>1609</v>
      </c>
      <c r="L302" s="634">
        <v>31.18</v>
      </c>
      <c r="M302" s="634">
        <v>2</v>
      </c>
      <c r="N302" s="635">
        <v>62.36</v>
      </c>
    </row>
    <row r="303" spans="1:14" ht="14.4" customHeight="1" x14ac:dyDescent="0.3">
      <c r="A303" s="630" t="s">
        <v>553</v>
      </c>
      <c r="B303" s="631" t="s">
        <v>554</v>
      </c>
      <c r="C303" s="632" t="s">
        <v>558</v>
      </c>
      <c r="D303" s="633" t="s">
        <v>3001</v>
      </c>
      <c r="E303" s="632" t="s">
        <v>578</v>
      </c>
      <c r="F303" s="633" t="s">
        <v>3007</v>
      </c>
      <c r="G303" s="632" t="s">
        <v>595</v>
      </c>
      <c r="H303" s="632" t="s">
        <v>1610</v>
      </c>
      <c r="I303" s="632" t="s">
        <v>1611</v>
      </c>
      <c r="J303" s="632" t="s">
        <v>1612</v>
      </c>
      <c r="K303" s="632" t="s">
        <v>1613</v>
      </c>
      <c r="L303" s="634">
        <v>101.86</v>
      </c>
      <c r="M303" s="634">
        <v>1</v>
      </c>
      <c r="N303" s="635">
        <v>101.86</v>
      </c>
    </row>
    <row r="304" spans="1:14" ht="14.4" customHeight="1" x14ac:dyDescent="0.3">
      <c r="A304" s="630" t="s">
        <v>553</v>
      </c>
      <c r="B304" s="631" t="s">
        <v>554</v>
      </c>
      <c r="C304" s="632" t="s">
        <v>558</v>
      </c>
      <c r="D304" s="633" t="s">
        <v>3001</v>
      </c>
      <c r="E304" s="632" t="s">
        <v>578</v>
      </c>
      <c r="F304" s="633" t="s">
        <v>3007</v>
      </c>
      <c r="G304" s="632" t="s">
        <v>595</v>
      </c>
      <c r="H304" s="632" t="s">
        <v>1614</v>
      </c>
      <c r="I304" s="632" t="s">
        <v>1614</v>
      </c>
      <c r="J304" s="632" t="s">
        <v>636</v>
      </c>
      <c r="K304" s="632" t="s">
        <v>1615</v>
      </c>
      <c r="L304" s="634">
        <v>60.131428571428572</v>
      </c>
      <c r="M304" s="634">
        <v>7</v>
      </c>
      <c r="N304" s="635">
        <v>420.92</v>
      </c>
    </row>
    <row r="305" spans="1:14" ht="14.4" customHeight="1" x14ac:dyDescent="0.3">
      <c r="A305" s="630" t="s">
        <v>553</v>
      </c>
      <c r="B305" s="631" t="s">
        <v>554</v>
      </c>
      <c r="C305" s="632" t="s">
        <v>558</v>
      </c>
      <c r="D305" s="633" t="s">
        <v>3001</v>
      </c>
      <c r="E305" s="632" t="s">
        <v>578</v>
      </c>
      <c r="F305" s="633" t="s">
        <v>3007</v>
      </c>
      <c r="G305" s="632" t="s">
        <v>595</v>
      </c>
      <c r="H305" s="632" t="s">
        <v>1616</v>
      </c>
      <c r="I305" s="632" t="s">
        <v>238</v>
      </c>
      <c r="J305" s="632" t="s">
        <v>1617</v>
      </c>
      <c r="K305" s="632"/>
      <c r="L305" s="634">
        <v>160.33000000000001</v>
      </c>
      <c r="M305" s="634">
        <v>3</v>
      </c>
      <c r="N305" s="635">
        <v>480.99</v>
      </c>
    </row>
    <row r="306" spans="1:14" ht="14.4" customHeight="1" x14ac:dyDescent="0.3">
      <c r="A306" s="630" t="s">
        <v>553</v>
      </c>
      <c r="B306" s="631" t="s">
        <v>554</v>
      </c>
      <c r="C306" s="632" t="s">
        <v>558</v>
      </c>
      <c r="D306" s="633" t="s">
        <v>3001</v>
      </c>
      <c r="E306" s="632" t="s">
        <v>578</v>
      </c>
      <c r="F306" s="633" t="s">
        <v>3007</v>
      </c>
      <c r="G306" s="632" t="s">
        <v>595</v>
      </c>
      <c r="H306" s="632" t="s">
        <v>1618</v>
      </c>
      <c r="I306" s="632" t="s">
        <v>1618</v>
      </c>
      <c r="J306" s="632" t="s">
        <v>1619</v>
      </c>
      <c r="K306" s="632" t="s">
        <v>1196</v>
      </c>
      <c r="L306" s="634">
        <v>68.699184933456678</v>
      </c>
      <c r="M306" s="634">
        <v>1</v>
      </c>
      <c r="N306" s="635">
        <v>68.699184933456678</v>
      </c>
    </row>
    <row r="307" spans="1:14" ht="14.4" customHeight="1" x14ac:dyDescent="0.3">
      <c r="A307" s="630" t="s">
        <v>553</v>
      </c>
      <c r="B307" s="631" t="s">
        <v>554</v>
      </c>
      <c r="C307" s="632" t="s">
        <v>558</v>
      </c>
      <c r="D307" s="633" t="s">
        <v>3001</v>
      </c>
      <c r="E307" s="632" t="s">
        <v>578</v>
      </c>
      <c r="F307" s="633" t="s">
        <v>3007</v>
      </c>
      <c r="G307" s="632" t="s">
        <v>595</v>
      </c>
      <c r="H307" s="632" t="s">
        <v>1620</v>
      </c>
      <c r="I307" s="632" t="s">
        <v>238</v>
      </c>
      <c r="J307" s="632" t="s">
        <v>1621</v>
      </c>
      <c r="K307" s="632"/>
      <c r="L307" s="634">
        <v>36.043333333333329</v>
      </c>
      <c r="M307" s="634">
        <v>6</v>
      </c>
      <c r="N307" s="635">
        <v>216.25999999999996</v>
      </c>
    </row>
    <row r="308" spans="1:14" ht="14.4" customHeight="1" x14ac:dyDescent="0.3">
      <c r="A308" s="630" t="s">
        <v>553</v>
      </c>
      <c r="B308" s="631" t="s">
        <v>554</v>
      </c>
      <c r="C308" s="632" t="s">
        <v>558</v>
      </c>
      <c r="D308" s="633" t="s">
        <v>3001</v>
      </c>
      <c r="E308" s="632" t="s">
        <v>578</v>
      </c>
      <c r="F308" s="633" t="s">
        <v>3007</v>
      </c>
      <c r="G308" s="632" t="s">
        <v>595</v>
      </c>
      <c r="H308" s="632" t="s">
        <v>1622</v>
      </c>
      <c r="I308" s="632" t="s">
        <v>238</v>
      </c>
      <c r="J308" s="632" t="s">
        <v>1623</v>
      </c>
      <c r="K308" s="632"/>
      <c r="L308" s="634">
        <v>37.700000000000003</v>
      </c>
      <c r="M308" s="634">
        <v>3</v>
      </c>
      <c r="N308" s="635">
        <v>113.10000000000001</v>
      </c>
    </row>
    <row r="309" spans="1:14" ht="14.4" customHeight="1" x14ac:dyDescent="0.3">
      <c r="A309" s="630" t="s">
        <v>553</v>
      </c>
      <c r="B309" s="631" t="s">
        <v>554</v>
      </c>
      <c r="C309" s="632" t="s">
        <v>558</v>
      </c>
      <c r="D309" s="633" t="s">
        <v>3001</v>
      </c>
      <c r="E309" s="632" t="s">
        <v>578</v>
      </c>
      <c r="F309" s="633" t="s">
        <v>3007</v>
      </c>
      <c r="G309" s="632" t="s">
        <v>595</v>
      </c>
      <c r="H309" s="632" t="s">
        <v>1624</v>
      </c>
      <c r="I309" s="632" t="s">
        <v>238</v>
      </c>
      <c r="J309" s="632" t="s">
        <v>1625</v>
      </c>
      <c r="K309" s="632"/>
      <c r="L309" s="634">
        <v>62.97</v>
      </c>
      <c r="M309" s="634">
        <v>3</v>
      </c>
      <c r="N309" s="635">
        <v>188.91</v>
      </c>
    </row>
    <row r="310" spans="1:14" ht="14.4" customHeight="1" x14ac:dyDescent="0.3">
      <c r="A310" s="630" t="s">
        <v>553</v>
      </c>
      <c r="B310" s="631" t="s">
        <v>554</v>
      </c>
      <c r="C310" s="632" t="s">
        <v>558</v>
      </c>
      <c r="D310" s="633" t="s">
        <v>3001</v>
      </c>
      <c r="E310" s="632" t="s">
        <v>578</v>
      </c>
      <c r="F310" s="633" t="s">
        <v>3007</v>
      </c>
      <c r="G310" s="632" t="s">
        <v>1626</v>
      </c>
      <c r="H310" s="632" t="s">
        <v>1627</v>
      </c>
      <c r="I310" s="632" t="s">
        <v>1627</v>
      </c>
      <c r="J310" s="632" t="s">
        <v>1628</v>
      </c>
      <c r="K310" s="632" t="s">
        <v>1629</v>
      </c>
      <c r="L310" s="634">
        <v>24.3498247843184</v>
      </c>
      <c r="M310" s="634">
        <v>1</v>
      </c>
      <c r="N310" s="635">
        <v>24.3498247843184</v>
      </c>
    </row>
    <row r="311" spans="1:14" ht="14.4" customHeight="1" x14ac:dyDescent="0.3">
      <c r="A311" s="630" t="s">
        <v>553</v>
      </c>
      <c r="B311" s="631" t="s">
        <v>554</v>
      </c>
      <c r="C311" s="632" t="s">
        <v>558</v>
      </c>
      <c r="D311" s="633" t="s">
        <v>3001</v>
      </c>
      <c r="E311" s="632" t="s">
        <v>578</v>
      </c>
      <c r="F311" s="633" t="s">
        <v>3007</v>
      </c>
      <c r="G311" s="632" t="s">
        <v>1626</v>
      </c>
      <c r="H311" s="632" t="s">
        <v>1630</v>
      </c>
      <c r="I311" s="632" t="s">
        <v>1631</v>
      </c>
      <c r="J311" s="632" t="s">
        <v>1632</v>
      </c>
      <c r="K311" s="632" t="s">
        <v>1633</v>
      </c>
      <c r="L311" s="634">
        <v>106.84953303907001</v>
      </c>
      <c r="M311" s="634">
        <v>3</v>
      </c>
      <c r="N311" s="635">
        <v>320.54859911721002</v>
      </c>
    </row>
    <row r="312" spans="1:14" ht="14.4" customHeight="1" x14ac:dyDescent="0.3">
      <c r="A312" s="630" t="s">
        <v>553</v>
      </c>
      <c r="B312" s="631" t="s">
        <v>554</v>
      </c>
      <c r="C312" s="632" t="s">
        <v>558</v>
      </c>
      <c r="D312" s="633" t="s">
        <v>3001</v>
      </c>
      <c r="E312" s="632" t="s">
        <v>578</v>
      </c>
      <c r="F312" s="633" t="s">
        <v>3007</v>
      </c>
      <c r="G312" s="632" t="s">
        <v>1626</v>
      </c>
      <c r="H312" s="632" t="s">
        <v>1634</v>
      </c>
      <c r="I312" s="632" t="s">
        <v>1635</v>
      </c>
      <c r="J312" s="632" t="s">
        <v>1636</v>
      </c>
      <c r="K312" s="632" t="s">
        <v>1637</v>
      </c>
      <c r="L312" s="634">
        <v>234.53590181072087</v>
      </c>
      <c r="M312" s="634">
        <v>17</v>
      </c>
      <c r="N312" s="635">
        <v>3987.110330782255</v>
      </c>
    </row>
    <row r="313" spans="1:14" ht="14.4" customHeight="1" x14ac:dyDescent="0.3">
      <c r="A313" s="630" t="s">
        <v>553</v>
      </c>
      <c r="B313" s="631" t="s">
        <v>554</v>
      </c>
      <c r="C313" s="632" t="s">
        <v>558</v>
      </c>
      <c r="D313" s="633" t="s">
        <v>3001</v>
      </c>
      <c r="E313" s="632" t="s">
        <v>578</v>
      </c>
      <c r="F313" s="633" t="s">
        <v>3007</v>
      </c>
      <c r="G313" s="632" t="s">
        <v>1626</v>
      </c>
      <c r="H313" s="632" t="s">
        <v>1638</v>
      </c>
      <c r="I313" s="632" t="s">
        <v>1639</v>
      </c>
      <c r="J313" s="632" t="s">
        <v>1640</v>
      </c>
      <c r="K313" s="632" t="s">
        <v>1641</v>
      </c>
      <c r="L313" s="634">
        <v>36.329975782939499</v>
      </c>
      <c r="M313" s="634">
        <v>75</v>
      </c>
      <c r="N313" s="635">
        <v>2724.7481837204623</v>
      </c>
    </row>
    <row r="314" spans="1:14" ht="14.4" customHeight="1" x14ac:dyDescent="0.3">
      <c r="A314" s="630" t="s">
        <v>553</v>
      </c>
      <c r="B314" s="631" t="s">
        <v>554</v>
      </c>
      <c r="C314" s="632" t="s">
        <v>558</v>
      </c>
      <c r="D314" s="633" t="s">
        <v>3001</v>
      </c>
      <c r="E314" s="632" t="s">
        <v>578</v>
      </c>
      <c r="F314" s="633" t="s">
        <v>3007</v>
      </c>
      <c r="G314" s="632" t="s">
        <v>1626</v>
      </c>
      <c r="H314" s="632" t="s">
        <v>1642</v>
      </c>
      <c r="I314" s="632" t="s">
        <v>1643</v>
      </c>
      <c r="J314" s="632" t="s">
        <v>1644</v>
      </c>
      <c r="K314" s="632" t="s">
        <v>1645</v>
      </c>
      <c r="L314" s="634">
        <v>130.69307455631744</v>
      </c>
      <c r="M314" s="634">
        <v>6</v>
      </c>
      <c r="N314" s="635">
        <v>784.15844733790459</v>
      </c>
    </row>
    <row r="315" spans="1:14" ht="14.4" customHeight="1" x14ac:dyDescent="0.3">
      <c r="A315" s="630" t="s">
        <v>553</v>
      </c>
      <c r="B315" s="631" t="s">
        <v>554</v>
      </c>
      <c r="C315" s="632" t="s">
        <v>558</v>
      </c>
      <c r="D315" s="633" t="s">
        <v>3001</v>
      </c>
      <c r="E315" s="632" t="s">
        <v>578</v>
      </c>
      <c r="F315" s="633" t="s">
        <v>3007</v>
      </c>
      <c r="G315" s="632" t="s">
        <v>1626</v>
      </c>
      <c r="H315" s="632" t="s">
        <v>1646</v>
      </c>
      <c r="I315" s="632" t="s">
        <v>1647</v>
      </c>
      <c r="J315" s="632" t="s">
        <v>1648</v>
      </c>
      <c r="K315" s="632" t="s">
        <v>1649</v>
      </c>
      <c r="L315" s="634">
        <v>110.36499999999999</v>
      </c>
      <c r="M315" s="634">
        <v>4</v>
      </c>
      <c r="N315" s="635">
        <v>441.46</v>
      </c>
    </row>
    <row r="316" spans="1:14" ht="14.4" customHeight="1" x14ac:dyDescent="0.3">
      <c r="A316" s="630" t="s">
        <v>553</v>
      </c>
      <c r="B316" s="631" t="s">
        <v>554</v>
      </c>
      <c r="C316" s="632" t="s">
        <v>558</v>
      </c>
      <c r="D316" s="633" t="s">
        <v>3001</v>
      </c>
      <c r="E316" s="632" t="s">
        <v>578</v>
      </c>
      <c r="F316" s="633" t="s">
        <v>3007</v>
      </c>
      <c r="G316" s="632" t="s">
        <v>1626</v>
      </c>
      <c r="H316" s="632" t="s">
        <v>1650</v>
      </c>
      <c r="I316" s="632" t="s">
        <v>1651</v>
      </c>
      <c r="J316" s="632" t="s">
        <v>1652</v>
      </c>
      <c r="K316" s="632" t="s">
        <v>1653</v>
      </c>
      <c r="L316" s="634">
        <v>329.13999999999993</v>
      </c>
      <c r="M316" s="634">
        <v>3</v>
      </c>
      <c r="N316" s="635">
        <v>987.41999999999985</v>
      </c>
    </row>
    <row r="317" spans="1:14" ht="14.4" customHeight="1" x14ac:dyDescent="0.3">
      <c r="A317" s="630" t="s">
        <v>553</v>
      </c>
      <c r="B317" s="631" t="s">
        <v>554</v>
      </c>
      <c r="C317" s="632" t="s">
        <v>558</v>
      </c>
      <c r="D317" s="633" t="s">
        <v>3001</v>
      </c>
      <c r="E317" s="632" t="s">
        <v>578</v>
      </c>
      <c r="F317" s="633" t="s">
        <v>3007</v>
      </c>
      <c r="G317" s="632" t="s">
        <v>1626</v>
      </c>
      <c r="H317" s="632" t="s">
        <v>1654</v>
      </c>
      <c r="I317" s="632" t="s">
        <v>1655</v>
      </c>
      <c r="J317" s="632" t="s">
        <v>1656</v>
      </c>
      <c r="K317" s="632" t="s">
        <v>1657</v>
      </c>
      <c r="L317" s="634">
        <v>492.19986397345059</v>
      </c>
      <c r="M317" s="634">
        <v>15</v>
      </c>
      <c r="N317" s="635">
        <v>7382.9979596017592</v>
      </c>
    </row>
    <row r="318" spans="1:14" ht="14.4" customHeight="1" x14ac:dyDescent="0.3">
      <c r="A318" s="630" t="s">
        <v>553</v>
      </c>
      <c r="B318" s="631" t="s">
        <v>554</v>
      </c>
      <c r="C318" s="632" t="s">
        <v>558</v>
      </c>
      <c r="D318" s="633" t="s">
        <v>3001</v>
      </c>
      <c r="E318" s="632" t="s">
        <v>578</v>
      </c>
      <c r="F318" s="633" t="s">
        <v>3007</v>
      </c>
      <c r="G318" s="632" t="s">
        <v>1626</v>
      </c>
      <c r="H318" s="632" t="s">
        <v>1658</v>
      </c>
      <c r="I318" s="632" t="s">
        <v>1659</v>
      </c>
      <c r="J318" s="632" t="s">
        <v>1656</v>
      </c>
      <c r="K318" s="632" t="s">
        <v>1660</v>
      </c>
      <c r="L318" s="634">
        <v>942.99949609463295</v>
      </c>
      <c r="M318" s="634">
        <v>4</v>
      </c>
      <c r="N318" s="635">
        <v>3771.9979843785318</v>
      </c>
    </row>
    <row r="319" spans="1:14" ht="14.4" customHeight="1" x14ac:dyDescent="0.3">
      <c r="A319" s="630" t="s">
        <v>553</v>
      </c>
      <c r="B319" s="631" t="s">
        <v>554</v>
      </c>
      <c r="C319" s="632" t="s">
        <v>558</v>
      </c>
      <c r="D319" s="633" t="s">
        <v>3001</v>
      </c>
      <c r="E319" s="632" t="s">
        <v>578</v>
      </c>
      <c r="F319" s="633" t="s">
        <v>3007</v>
      </c>
      <c r="G319" s="632" t="s">
        <v>1626</v>
      </c>
      <c r="H319" s="632" t="s">
        <v>1661</v>
      </c>
      <c r="I319" s="632" t="s">
        <v>1662</v>
      </c>
      <c r="J319" s="632" t="s">
        <v>1663</v>
      </c>
      <c r="K319" s="632" t="s">
        <v>1664</v>
      </c>
      <c r="L319" s="634">
        <v>40.336652755174519</v>
      </c>
      <c r="M319" s="634">
        <v>6</v>
      </c>
      <c r="N319" s="635">
        <v>242.01991653104713</v>
      </c>
    </row>
    <row r="320" spans="1:14" ht="14.4" customHeight="1" x14ac:dyDescent="0.3">
      <c r="A320" s="630" t="s">
        <v>553</v>
      </c>
      <c r="B320" s="631" t="s">
        <v>554</v>
      </c>
      <c r="C320" s="632" t="s">
        <v>558</v>
      </c>
      <c r="D320" s="633" t="s">
        <v>3001</v>
      </c>
      <c r="E320" s="632" t="s">
        <v>578</v>
      </c>
      <c r="F320" s="633" t="s">
        <v>3007</v>
      </c>
      <c r="G320" s="632" t="s">
        <v>1626</v>
      </c>
      <c r="H320" s="632" t="s">
        <v>1665</v>
      </c>
      <c r="I320" s="632" t="s">
        <v>1666</v>
      </c>
      <c r="J320" s="632" t="s">
        <v>1667</v>
      </c>
      <c r="K320" s="632" t="s">
        <v>1668</v>
      </c>
      <c r="L320" s="634">
        <v>61.340075640795334</v>
      </c>
      <c r="M320" s="634">
        <v>3</v>
      </c>
      <c r="N320" s="635">
        <v>184.020226922386</v>
      </c>
    </row>
    <row r="321" spans="1:14" ht="14.4" customHeight="1" x14ac:dyDescent="0.3">
      <c r="A321" s="630" t="s">
        <v>553</v>
      </c>
      <c r="B321" s="631" t="s">
        <v>554</v>
      </c>
      <c r="C321" s="632" t="s">
        <v>558</v>
      </c>
      <c r="D321" s="633" t="s">
        <v>3001</v>
      </c>
      <c r="E321" s="632" t="s">
        <v>578</v>
      </c>
      <c r="F321" s="633" t="s">
        <v>3007</v>
      </c>
      <c r="G321" s="632" t="s">
        <v>1626</v>
      </c>
      <c r="H321" s="632" t="s">
        <v>1669</v>
      </c>
      <c r="I321" s="632" t="s">
        <v>1670</v>
      </c>
      <c r="J321" s="632" t="s">
        <v>1671</v>
      </c>
      <c r="K321" s="632" t="s">
        <v>1672</v>
      </c>
      <c r="L321" s="634">
        <v>58.80648579526089</v>
      </c>
      <c r="M321" s="634">
        <v>21</v>
      </c>
      <c r="N321" s="635">
        <v>1234.9362017004787</v>
      </c>
    </row>
    <row r="322" spans="1:14" ht="14.4" customHeight="1" x14ac:dyDescent="0.3">
      <c r="A322" s="630" t="s">
        <v>553</v>
      </c>
      <c r="B322" s="631" t="s">
        <v>554</v>
      </c>
      <c r="C322" s="632" t="s">
        <v>558</v>
      </c>
      <c r="D322" s="633" t="s">
        <v>3001</v>
      </c>
      <c r="E322" s="632" t="s">
        <v>578</v>
      </c>
      <c r="F322" s="633" t="s">
        <v>3007</v>
      </c>
      <c r="G322" s="632" t="s">
        <v>1626</v>
      </c>
      <c r="H322" s="632" t="s">
        <v>1673</v>
      </c>
      <c r="I322" s="632" t="s">
        <v>1674</v>
      </c>
      <c r="J322" s="632" t="s">
        <v>1675</v>
      </c>
      <c r="K322" s="632" t="s">
        <v>1676</v>
      </c>
      <c r="L322" s="634">
        <v>54.460004722651888</v>
      </c>
      <c r="M322" s="634">
        <v>3</v>
      </c>
      <c r="N322" s="635">
        <v>163.38001416795566</v>
      </c>
    </row>
    <row r="323" spans="1:14" ht="14.4" customHeight="1" x14ac:dyDescent="0.3">
      <c r="A323" s="630" t="s">
        <v>553</v>
      </c>
      <c r="B323" s="631" t="s">
        <v>554</v>
      </c>
      <c r="C323" s="632" t="s">
        <v>558</v>
      </c>
      <c r="D323" s="633" t="s">
        <v>3001</v>
      </c>
      <c r="E323" s="632" t="s">
        <v>578</v>
      </c>
      <c r="F323" s="633" t="s">
        <v>3007</v>
      </c>
      <c r="G323" s="632" t="s">
        <v>1626</v>
      </c>
      <c r="H323" s="632" t="s">
        <v>1677</v>
      </c>
      <c r="I323" s="632" t="s">
        <v>1678</v>
      </c>
      <c r="J323" s="632" t="s">
        <v>1679</v>
      </c>
      <c r="K323" s="632" t="s">
        <v>1680</v>
      </c>
      <c r="L323" s="634">
        <v>48.94</v>
      </c>
      <c r="M323" s="634">
        <v>1</v>
      </c>
      <c r="N323" s="635">
        <v>48.94</v>
      </c>
    </row>
    <row r="324" spans="1:14" ht="14.4" customHeight="1" x14ac:dyDescent="0.3">
      <c r="A324" s="630" t="s">
        <v>553</v>
      </c>
      <c r="B324" s="631" t="s">
        <v>554</v>
      </c>
      <c r="C324" s="632" t="s">
        <v>558</v>
      </c>
      <c r="D324" s="633" t="s">
        <v>3001</v>
      </c>
      <c r="E324" s="632" t="s">
        <v>578</v>
      </c>
      <c r="F324" s="633" t="s">
        <v>3007</v>
      </c>
      <c r="G324" s="632" t="s">
        <v>1626</v>
      </c>
      <c r="H324" s="632" t="s">
        <v>1681</v>
      </c>
      <c r="I324" s="632" t="s">
        <v>1682</v>
      </c>
      <c r="J324" s="632" t="s">
        <v>1683</v>
      </c>
      <c r="K324" s="632" t="s">
        <v>1684</v>
      </c>
      <c r="L324" s="634">
        <v>112.75000000000003</v>
      </c>
      <c r="M324" s="634">
        <v>1</v>
      </c>
      <c r="N324" s="635">
        <v>112.75000000000003</v>
      </c>
    </row>
    <row r="325" spans="1:14" ht="14.4" customHeight="1" x14ac:dyDescent="0.3">
      <c r="A325" s="630" t="s">
        <v>553</v>
      </c>
      <c r="B325" s="631" t="s">
        <v>554</v>
      </c>
      <c r="C325" s="632" t="s">
        <v>558</v>
      </c>
      <c r="D325" s="633" t="s">
        <v>3001</v>
      </c>
      <c r="E325" s="632" t="s">
        <v>578</v>
      </c>
      <c r="F325" s="633" t="s">
        <v>3007</v>
      </c>
      <c r="G325" s="632" t="s">
        <v>1626</v>
      </c>
      <c r="H325" s="632" t="s">
        <v>1685</v>
      </c>
      <c r="I325" s="632" t="s">
        <v>1686</v>
      </c>
      <c r="J325" s="632" t="s">
        <v>1687</v>
      </c>
      <c r="K325" s="632" t="s">
        <v>1085</v>
      </c>
      <c r="L325" s="634">
        <v>61.593333333333327</v>
      </c>
      <c r="M325" s="634">
        <v>3</v>
      </c>
      <c r="N325" s="635">
        <v>184.77999999999997</v>
      </c>
    </row>
    <row r="326" spans="1:14" ht="14.4" customHeight="1" x14ac:dyDescent="0.3">
      <c r="A326" s="630" t="s">
        <v>553</v>
      </c>
      <c r="B326" s="631" t="s">
        <v>554</v>
      </c>
      <c r="C326" s="632" t="s">
        <v>558</v>
      </c>
      <c r="D326" s="633" t="s">
        <v>3001</v>
      </c>
      <c r="E326" s="632" t="s">
        <v>578</v>
      </c>
      <c r="F326" s="633" t="s">
        <v>3007</v>
      </c>
      <c r="G326" s="632" t="s">
        <v>1626</v>
      </c>
      <c r="H326" s="632" t="s">
        <v>1688</v>
      </c>
      <c r="I326" s="632" t="s">
        <v>1689</v>
      </c>
      <c r="J326" s="632" t="s">
        <v>1690</v>
      </c>
      <c r="K326" s="632" t="s">
        <v>1691</v>
      </c>
      <c r="L326" s="634">
        <v>73.44</v>
      </c>
      <c r="M326" s="634">
        <v>1</v>
      </c>
      <c r="N326" s="635">
        <v>73.44</v>
      </c>
    </row>
    <row r="327" spans="1:14" ht="14.4" customHeight="1" x14ac:dyDescent="0.3">
      <c r="A327" s="630" t="s">
        <v>553</v>
      </c>
      <c r="B327" s="631" t="s">
        <v>554</v>
      </c>
      <c r="C327" s="632" t="s">
        <v>558</v>
      </c>
      <c r="D327" s="633" t="s">
        <v>3001</v>
      </c>
      <c r="E327" s="632" t="s">
        <v>578</v>
      </c>
      <c r="F327" s="633" t="s">
        <v>3007</v>
      </c>
      <c r="G327" s="632" t="s">
        <v>1626</v>
      </c>
      <c r="H327" s="632" t="s">
        <v>1692</v>
      </c>
      <c r="I327" s="632" t="s">
        <v>1693</v>
      </c>
      <c r="J327" s="632" t="s">
        <v>1694</v>
      </c>
      <c r="K327" s="632" t="s">
        <v>1695</v>
      </c>
      <c r="L327" s="634">
        <v>50.600047764466375</v>
      </c>
      <c r="M327" s="634">
        <v>6</v>
      </c>
      <c r="N327" s="635">
        <v>303.60028658679823</v>
      </c>
    </row>
    <row r="328" spans="1:14" ht="14.4" customHeight="1" x14ac:dyDescent="0.3">
      <c r="A328" s="630" t="s">
        <v>553</v>
      </c>
      <c r="B328" s="631" t="s">
        <v>554</v>
      </c>
      <c r="C328" s="632" t="s">
        <v>558</v>
      </c>
      <c r="D328" s="633" t="s">
        <v>3001</v>
      </c>
      <c r="E328" s="632" t="s">
        <v>578</v>
      </c>
      <c r="F328" s="633" t="s">
        <v>3007</v>
      </c>
      <c r="G328" s="632" t="s">
        <v>1626</v>
      </c>
      <c r="H328" s="632" t="s">
        <v>1696</v>
      </c>
      <c r="I328" s="632" t="s">
        <v>1697</v>
      </c>
      <c r="J328" s="632" t="s">
        <v>1698</v>
      </c>
      <c r="K328" s="632" t="s">
        <v>1699</v>
      </c>
      <c r="L328" s="634">
        <v>122.96978767791175</v>
      </c>
      <c r="M328" s="634">
        <v>2</v>
      </c>
      <c r="N328" s="635">
        <v>245.93957535582351</v>
      </c>
    </row>
    <row r="329" spans="1:14" ht="14.4" customHeight="1" x14ac:dyDescent="0.3">
      <c r="A329" s="630" t="s">
        <v>553</v>
      </c>
      <c r="B329" s="631" t="s">
        <v>554</v>
      </c>
      <c r="C329" s="632" t="s">
        <v>558</v>
      </c>
      <c r="D329" s="633" t="s">
        <v>3001</v>
      </c>
      <c r="E329" s="632" t="s">
        <v>578</v>
      </c>
      <c r="F329" s="633" t="s">
        <v>3007</v>
      </c>
      <c r="G329" s="632" t="s">
        <v>1626</v>
      </c>
      <c r="H329" s="632" t="s">
        <v>1700</v>
      </c>
      <c r="I329" s="632" t="s">
        <v>1701</v>
      </c>
      <c r="J329" s="632" t="s">
        <v>1702</v>
      </c>
      <c r="K329" s="632" t="s">
        <v>1703</v>
      </c>
      <c r="L329" s="634">
        <v>1964</v>
      </c>
      <c r="M329" s="634">
        <v>3</v>
      </c>
      <c r="N329" s="635">
        <v>5892</v>
      </c>
    </row>
    <row r="330" spans="1:14" ht="14.4" customHeight="1" x14ac:dyDescent="0.3">
      <c r="A330" s="630" t="s">
        <v>553</v>
      </c>
      <c r="B330" s="631" t="s">
        <v>554</v>
      </c>
      <c r="C330" s="632" t="s">
        <v>558</v>
      </c>
      <c r="D330" s="633" t="s">
        <v>3001</v>
      </c>
      <c r="E330" s="632" t="s">
        <v>578</v>
      </c>
      <c r="F330" s="633" t="s">
        <v>3007</v>
      </c>
      <c r="G330" s="632" t="s">
        <v>1626</v>
      </c>
      <c r="H330" s="632" t="s">
        <v>1704</v>
      </c>
      <c r="I330" s="632" t="s">
        <v>1705</v>
      </c>
      <c r="J330" s="632" t="s">
        <v>1636</v>
      </c>
      <c r="K330" s="632" t="s">
        <v>1706</v>
      </c>
      <c r="L330" s="634">
        <v>108.92</v>
      </c>
      <c r="M330" s="634">
        <v>6</v>
      </c>
      <c r="N330" s="635">
        <v>653.52</v>
      </c>
    </row>
    <row r="331" spans="1:14" ht="14.4" customHeight="1" x14ac:dyDescent="0.3">
      <c r="A331" s="630" t="s">
        <v>553</v>
      </c>
      <c r="B331" s="631" t="s">
        <v>554</v>
      </c>
      <c r="C331" s="632" t="s">
        <v>558</v>
      </c>
      <c r="D331" s="633" t="s">
        <v>3001</v>
      </c>
      <c r="E331" s="632" t="s">
        <v>578</v>
      </c>
      <c r="F331" s="633" t="s">
        <v>3007</v>
      </c>
      <c r="G331" s="632" t="s">
        <v>1626</v>
      </c>
      <c r="H331" s="632" t="s">
        <v>1707</v>
      </c>
      <c r="I331" s="632" t="s">
        <v>1708</v>
      </c>
      <c r="J331" s="632" t="s">
        <v>1709</v>
      </c>
      <c r="K331" s="632" t="s">
        <v>1710</v>
      </c>
      <c r="L331" s="634">
        <v>337.8</v>
      </c>
      <c r="M331" s="634">
        <v>1</v>
      </c>
      <c r="N331" s="635">
        <v>337.8</v>
      </c>
    </row>
    <row r="332" spans="1:14" ht="14.4" customHeight="1" x14ac:dyDescent="0.3">
      <c r="A332" s="630" t="s">
        <v>553</v>
      </c>
      <c r="B332" s="631" t="s">
        <v>554</v>
      </c>
      <c r="C332" s="632" t="s">
        <v>558</v>
      </c>
      <c r="D332" s="633" t="s">
        <v>3001</v>
      </c>
      <c r="E332" s="632" t="s">
        <v>578</v>
      </c>
      <c r="F332" s="633" t="s">
        <v>3007</v>
      </c>
      <c r="G332" s="632" t="s">
        <v>1626</v>
      </c>
      <c r="H332" s="632" t="s">
        <v>1711</v>
      </c>
      <c r="I332" s="632" t="s">
        <v>1712</v>
      </c>
      <c r="J332" s="632" t="s">
        <v>1713</v>
      </c>
      <c r="K332" s="632" t="s">
        <v>1714</v>
      </c>
      <c r="L332" s="634">
        <v>98.07</v>
      </c>
      <c r="M332" s="634">
        <v>1</v>
      </c>
      <c r="N332" s="635">
        <v>98.07</v>
      </c>
    </row>
    <row r="333" spans="1:14" ht="14.4" customHeight="1" x14ac:dyDescent="0.3">
      <c r="A333" s="630" t="s">
        <v>553</v>
      </c>
      <c r="B333" s="631" t="s">
        <v>554</v>
      </c>
      <c r="C333" s="632" t="s">
        <v>558</v>
      </c>
      <c r="D333" s="633" t="s">
        <v>3001</v>
      </c>
      <c r="E333" s="632" t="s">
        <v>578</v>
      </c>
      <c r="F333" s="633" t="s">
        <v>3007</v>
      </c>
      <c r="G333" s="632" t="s">
        <v>1626</v>
      </c>
      <c r="H333" s="632" t="s">
        <v>1715</v>
      </c>
      <c r="I333" s="632" t="s">
        <v>1716</v>
      </c>
      <c r="J333" s="632" t="s">
        <v>1717</v>
      </c>
      <c r="K333" s="632" t="s">
        <v>1718</v>
      </c>
      <c r="L333" s="634">
        <v>63.042342105157509</v>
      </c>
      <c r="M333" s="634">
        <v>13</v>
      </c>
      <c r="N333" s="635">
        <v>819.55044736704758</v>
      </c>
    </row>
    <row r="334" spans="1:14" ht="14.4" customHeight="1" x14ac:dyDescent="0.3">
      <c r="A334" s="630" t="s">
        <v>553</v>
      </c>
      <c r="B334" s="631" t="s">
        <v>554</v>
      </c>
      <c r="C334" s="632" t="s">
        <v>558</v>
      </c>
      <c r="D334" s="633" t="s">
        <v>3001</v>
      </c>
      <c r="E334" s="632" t="s">
        <v>578</v>
      </c>
      <c r="F334" s="633" t="s">
        <v>3007</v>
      </c>
      <c r="G334" s="632" t="s">
        <v>1626</v>
      </c>
      <c r="H334" s="632" t="s">
        <v>1719</v>
      </c>
      <c r="I334" s="632" t="s">
        <v>1720</v>
      </c>
      <c r="J334" s="632" t="s">
        <v>1721</v>
      </c>
      <c r="K334" s="632" t="s">
        <v>1722</v>
      </c>
      <c r="L334" s="634">
        <v>470.19</v>
      </c>
      <c r="M334" s="634">
        <v>1</v>
      </c>
      <c r="N334" s="635">
        <v>470.19</v>
      </c>
    </row>
    <row r="335" spans="1:14" ht="14.4" customHeight="1" x14ac:dyDescent="0.3">
      <c r="A335" s="630" t="s">
        <v>553</v>
      </c>
      <c r="B335" s="631" t="s">
        <v>554</v>
      </c>
      <c r="C335" s="632" t="s">
        <v>558</v>
      </c>
      <c r="D335" s="633" t="s">
        <v>3001</v>
      </c>
      <c r="E335" s="632" t="s">
        <v>578</v>
      </c>
      <c r="F335" s="633" t="s">
        <v>3007</v>
      </c>
      <c r="G335" s="632" t="s">
        <v>1626</v>
      </c>
      <c r="H335" s="632" t="s">
        <v>1723</v>
      </c>
      <c r="I335" s="632" t="s">
        <v>1724</v>
      </c>
      <c r="J335" s="632" t="s">
        <v>1721</v>
      </c>
      <c r="K335" s="632" t="s">
        <v>961</v>
      </c>
      <c r="L335" s="634">
        <v>151.33999999999997</v>
      </c>
      <c r="M335" s="634">
        <v>3</v>
      </c>
      <c r="N335" s="635">
        <v>454.01999999999992</v>
      </c>
    </row>
    <row r="336" spans="1:14" ht="14.4" customHeight="1" x14ac:dyDescent="0.3">
      <c r="A336" s="630" t="s">
        <v>553</v>
      </c>
      <c r="B336" s="631" t="s">
        <v>554</v>
      </c>
      <c r="C336" s="632" t="s">
        <v>558</v>
      </c>
      <c r="D336" s="633" t="s">
        <v>3001</v>
      </c>
      <c r="E336" s="632" t="s">
        <v>578</v>
      </c>
      <c r="F336" s="633" t="s">
        <v>3007</v>
      </c>
      <c r="G336" s="632" t="s">
        <v>1626</v>
      </c>
      <c r="H336" s="632" t="s">
        <v>1725</v>
      </c>
      <c r="I336" s="632" t="s">
        <v>1726</v>
      </c>
      <c r="J336" s="632" t="s">
        <v>1727</v>
      </c>
      <c r="K336" s="632" t="s">
        <v>1728</v>
      </c>
      <c r="L336" s="634">
        <v>256.53944460869604</v>
      </c>
      <c r="M336" s="634">
        <v>2</v>
      </c>
      <c r="N336" s="635">
        <v>513.07888921739209</v>
      </c>
    </row>
    <row r="337" spans="1:14" ht="14.4" customHeight="1" x14ac:dyDescent="0.3">
      <c r="A337" s="630" t="s">
        <v>553</v>
      </c>
      <c r="B337" s="631" t="s">
        <v>554</v>
      </c>
      <c r="C337" s="632" t="s">
        <v>558</v>
      </c>
      <c r="D337" s="633" t="s">
        <v>3001</v>
      </c>
      <c r="E337" s="632" t="s">
        <v>578</v>
      </c>
      <c r="F337" s="633" t="s">
        <v>3007</v>
      </c>
      <c r="G337" s="632" t="s">
        <v>1626</v>
      </c>
      <c r="H337" s="632" t="s">
        <v>1729</v>
      </c>
      <c r="I337" s="632" t="s">
        <v>1730</v>
      </c>
      <c r="J337" s="632" t="s">
        <v>1731</v>
      </c>
      <c r="K337" s="632" t="s">
        <v>582</v>
      </c>
      <c r="L337" s="634">
        <v>65.477203214586979</v>
      </c>
      <c r="M337" s="634">
        <v>7</v>
      </c>
      <c r="N337" s="635">
        <v>458.34042250210888</v>
      </c>
    </row>
    <row r="338" spans="1:14" ht="14.4" customHeight="1" x14ac:dyDescent="0.3">
      <c r="A338" s="630" t="s">
        <v>553</v>
      </c>
      <c r="B338" s="631" t="s">
        <v>554</v>
      </c>
      <c r="C338" s="632" t="s">
        <v>558</v>
      </c>
      <c r="D338" s="633" t="s">
        <v>3001</v>
      </c>
      <c r="E338" s="632" t="s">
        <v>578</v>
      </c>
      <c r="F338" s="633" t="s">
        <v>3007</v>
      </c>
      <c r="G338" s="632" t="s">
        <v>1626</v>
      </c>
      <c r="H338" s="632" t="s">
        <v>1732</v>
      </c>
      <c r="I338" s="632" t="s">
        <v>1733</v>
      </c>
      <c r="J338" s="632" t="s">
        <v>1644</v>
      </c>
      <c r="K338" s="632" t="s">
        <v>1734</v>
      </c>
      <c r="L338" s="634">
        <v>74.109999999999985</v>
      </c>
      <c r="M338" s="634">
        <v>2</v>
      </c>
      <c r="N338" s="635">
        <v>148.21999999999997</v>
      </c>
    </row>
    <row r="339" spans="1:14" ht="14.4" customHeight="1" x14ac:dyDescent="0.3">
      <c r="A339" s="630" t="s">
        <v>553</v>
      </c>
      <c r="B339" s="631" t="s">
        <v>554</v>
      </c>
      <c r="C339" s="632" t="s">
        <v>558</v>
      </c>
      <c r="D339" s="633" t="s">
        <v>3001</v>
      </c>
      <c r="E339" s="632" t="s">
        <v>578</v>
      </c>
      <c r="F339" s="633" t="s">
        <v>3007</v>
      </c>
      <c r="G339" s="632" t="s">
        <v>1626</v>
      </c>
      <c r="H339" s="632" t="s">
        <v>1735</v>
      </c>
      <c r="I339" s="632" t="s">
        <v>1736</v>
      </c>
      <c r="J339" s="632" t="s">
        <v>1737</v>
      </c>
      <c r="K339" s="632" t="s">
        <v>1738</v>
      </c>
      <c r="L339" s="634">
        <v>121.62616303783298</v>
      </c>
      <c r="M339" s="634">
        <v>8</v>
      </c>
      <c r="N339" s="635">
        <v>973.00930430266385</v>
      </c>
    </row>
    <row r="340" spans="1:14" ht="14.4" customHeight="1" x14ac:dyDescent="0.3">
      <c r="A340" s="630" t="s">
        <v>553</v>
      </c>
      <c r="B340" s="631" t="s">
        <v>554</v>
      </c>
      <c r="C340" s="632" t="s">
        <v>558</v>
      </c>
      <c r="D340" s="633" t="s">
        <v>3001</v>
      </c>
      <c r="E340" s="632" t="s">
        <v>578</v>
      </c>
      <c r="F340" s="633" t="s">
        <v>3007</v>
      </c>
      <c r="G340" s="632" t="s">
        <v>1626</v>
      </c>
      <c r="H340" s="632" t="s">
        <v>1739</v>
      </c>
      <c r="I340" s="632" t="s">
        <v>1740</v>
      </c>
      <c r="J340" s="632" t="s">
        <v>1741</v>
      </c>
      <c r="K340" s="632" t="s">
        <v>1742</v>
      </c>
      <c r="L340" s="634">
        <v>70.955013305440332</v>
      </c>
      <c r="M340" s="634">
        <v>248</v>
      </c>
      <c r="N340" s="635">
        <v>17596.843299749202</v>
      </c>
    </row>
    <row r="341" spans="1:14" ht="14.4" customHeight="1" x14ac:dyDescent="0.3">
      <c r="A341" s="630" t="s">
        <v>553</v>
      </c>
      <c r="B341" s="631" t="s">
        <v>554</v>
      </c>
      <c r="C341" s="632" t="s">
        <v>558</v>
      </c>
      <c r="D341" s="633" t="s">
        <v>3001</v>
      </c>
      <c r="E341" s="632" t="s">
        <v>578</v>
      </c>
      <c r="F341" s="633" t="s">
        <v>3007</v>
      </c>
      <c r="G341" s="632" t="s">
        <v>1626</v>
      </c>
      <c r="H341" s="632" t="s">
        <v>1743</v>
      </c>
      <c r="I341" s="632" t="s">
        <v>1744</v>
      </c>
      <c r="J341" s="632" t="s">
        <v>1745</v>
      </c>
      <c r="K341" s="632" t="s">
        <v>1746</v>
      </c>
      <c r="L341" s="634">
        <v>46.839999999999982</v>
      </c>
      <c r="M341" s="634">
        <v>1</v>
      </c>
      <c r="N341" s="635">
        <v>46.839999999999982</v>
      </c>
    </row>
    <row r="342" spans="1:14" ht="14.4" customHeight="1" x14ac:dyDescent="0.3">
      <c r="A342" s="630" t="s">
        <v>553</v>
      </c>
      <c r="B342" s="631" t="s">
        <v>554</v>
      </c>
      <c r="C342" s="632" t="s">
        <v>558</v>
      </c>
      <c r="D342" s="633" t="s">
        <v>3001</v>
      </c>
      <c r="E342" s="632" t="s">
        <v>578</v>
      </c>
      <c r="F342" s="633" t="s">
        <v>3007</v>
      </c>
      <c r="G342" s="632" t="s">
        <v>1626</v>
      </c>
      <c r="H342" s="632" t="s">
        <v>1747</v>
      </c>
      <c r="I342" s="632" t="s">
        <v>1748</v>
      </c>
      <c r="J342" s="632" t="s">
        <v>1749</v>
      </c>
      <c r="K342" s="632" t="s">
        <v>1750</v>
      </c>
      <c r="L342" s="634">
        <v>129.47</v>
      </c>
      <c r="M342" s="634">
        <v>1</v>
      </c>
      <c r="N342" s="635">
        <v>129.47</v>
      </c>
    </row>
    <row r="343" spans="1:14" ht="14.4" customHeight="1" x14ac:dyDescent="0.3">
      <c r="A343" s="630" t="s">
        <v>553</v>
      </c>
      <c r="B343" s="631" t="s">
        <v>554</v>
      </c>
      <c r="C343" s="632" t="s">
        <v>558</v>
      </c>
      <c r="D343" s="633" t="s">
        <v>3001</v>
      </c>
      <c r="E343" s="632" t="s">
        <v>578</v>
      </c>
      <c r="F343" s="633" t="s">
        <v>3007</v>
      </c>
      <c r="G343" s="632" t="s">
        <v>1626</v>
      </c>
      <c r="H343" s="632" t="s">
        <v>1751</v>
      </c>
      <c r="I343" s="632" t="s">
        <v>1752</v>
      </c>
      <c r="J343" s="632" t="s">
        <v>1636</v>
      </c>
      <c r="K343" s="632" t="s">
        <v>1753</v>
      </c>
      <c r="L343" s="634">
        <v>313.74</v>
      </c>
      <c r="M343" s="634">
        <v>2</v>
      </c>
      <c r="N343" s="635">
        <v>627.48</v>
      </c>
    </row>
    <row r="344" spans="1:14" ht="14.4" customHeight="1" x14ac:dyDescent="0.3">
      <c r="A344" s="630" t="s">
        <v>553</v>
      </c>
      <c r="B344" s="631" t="s">
        <v>554</v>
      </c>
      <c r="C344" s="632" t="s">
        <v>558</v>
      </c>
      <c r="D344" s="633" t="s">
        <v>3001</v>
      </c>
      <c r="E344" s="632" t="s">
        <v>578</v>
      </c>
      <c r="F344" s="633" t="s">
        <v>3007</v>
      </c>
      <c r="G344" s="632" t="s">
        <v>1626</v>
      </c>
      <c r="H344" s="632" t="s">
        <v>1754</v>
      </c>
      <c r="I344" s="632" t="s">
        <v>1755</v>
      </c>
      <c r="J344" s="632" t="s">
        <v>1656</v>
      </c>
      <c r="K344" s="632" t="s">
        <v>1756</v>
      </c>
      <c r="L344" s="634">
        <v>356.49944891324657</v>
      </c>
      <c r="M344" s="634">
        <v>45</v>
      </c>
      <c r="N344" s="635">
        <v>16042.475201096096</v>
      </c>
    </row>
    <row r="345" spans="1:14" ht="14.4" customHeight="1" x14ac:dyDescent="0.3">
      <c r="A345" s="630" t="s">
        <v>553</v>
      </c>
      <c r="B345" s="631" t="s">
        <v>554</v>
      </c>
      <c r="C345" s="632" t="s">
        <v>558</v>
      </c>
      <c r="D345" s="633" t="s">
        <v>3001</v>
      </c>
      <c r="E345" s="632" t="s">
        <v>578</v>
      </c>
      <c r="F345" s="633" t="s">
        <v>3007</v>
      </c>
      <c r="G345" s="632" t="s">
        <v>1626</v>
      </c>
      <c r="H345" s="632" t="s">
        <v>1757</v>
      </c>
      <c r="I345" s="632" t="s">
        <v>1758</v>
      </c>
      <c r="J345" s="632" t="s">
        <v>1656</v>
      </c>
      <c r="K345" s="632" t="s">
        <v>1759</v>
      </c>
      <c r="L345" s="634">
        <v>414.00004506991246</v>
      </c>
      <c r="M345" s="634">
        <v>38</v>
      </c>
      <c r="N345" s="635">
        <v>15732.001712656674</v>
      </c>
    </row>
    <row r="346" spans="1:14" ht="14.4" customHeight="1" x14ac:dyDescent="0.3">
      <c r="A346" s="630" t="s">
        <v>553</v>
      </c>
      <c r="B346" s="631" t="s">
        <v>554</v>
      </c>
      <c r="C346" s="632" t="s">
        <v>558</v>
      </c>
      <c r="D346" s="633" t="s">
        <v>3001</v>
      </c>
      <c r="E346" s="632" t="s">
        <v>578</v>
      </c>
      <c r="F346" s="633" t="s">
        <v>3007</v>
      </c>
      <c r="G346" s="632" t="s">
        <v>1626</v>
      </c>
      <c r="H346" s="632" t="s">
        <v>1760</v>
      </c>
      <c r="I346" s="632" t="s">
        <v>1761</v>
      </c>
      <c r="J346" s="632" t="s">
        <v>1762</v>
      </c>
      <c r="K346" s="632" t="s">
        <v>1763</v>
      </c>
      <c r="L346" s="634">
        <v>254.5199999999999</v>
      </c>
      <c r="M346" s="634">
        <v>1</v>
      </c>
      <c r="N346" s="635">
        <v>254.5199999999999</v>
      </c>
    </row>
    <row r="347" spans="1:14" ht="14.4" customHeight="1" x14ac:dyDescent="0.3">
      <c r="A347" s="630" t="s">
        <v>553</v>
      </c>
      <c r="B347" s="631" t="s">
        <v>554</v>
      </c>
      <c r="C347" s="632" t="s">
        <v>558</v>
      </c>
      <c r="D347" s="633" t="s">
        <v>3001</v>
      </c>
      <c r="E347" s="632" t="s">
        <v>578</v>
      </c>
      <c r="F347" s="633" t="s">
        <v>3007</v>
      </c>
      <c r="G347" s="632" t="s">
        <v>1626</v>
      </c>
      <c r="H347" s="632" t="s">
        <v>1764</v>
      </c>
      <c r="I347" s="632" t="s">
        <v>1765</v>
      </c>
      <c r="J347" s="632" t="s">
        <v>1766</v>
      </c>
      <c r="K347" s="632" t="s">
        <v>1767</v>
      </c>
      <c r="L347" s="634">
        <v>380.85188698233424</v>
      </c>
      <c r="M347" s="634">
        <v>78</v>
      </c>
      <c r="N347" s="635">
        <v>29706.447184622069</v>
      </c>
    </row>
    <row r="348" spans="1:14" ht="14.4" customHeight="1" x14ac:dyDescent="0.3">
      <c r="A348" s="630" t="s">
        <v>553</v>
      </c>
      <c r="B348" s="631" t="s">
        <v>554</v>
      </c>
      <c r="C348" s="632" t="s">
        <v>558</v>
      </c>
      <c r="D348" s="633" t="s">
        <v>3001</v>
      </c>
      <c r="E348" s="632" t="s">
        <v>578</v>
      </c>
      <c r="F348" s="633" t="s">
        <v>3007</v>
      </c>
      <c r="G348" s="632" t="s">
        <v>1626</v>
      </c>
      <c r="H348" s="632" t="s">
        <v>1768</v>
      </c>
      <c r="I348" s="632" t="s">
        <v>1769</v>
      </c>
      <c r="J348" s="632" t="s">
        <v>1652</v>
      </c>
      <c r="K348" s="632" t="s">
        <v>1770</v>
      </c>
      <c r="L348" s="634">
        <v>162.25403102435726</v>
      </c>
      <c r="M348" s="634">
        <v>6</v>
      </c>
      <c r="N348" s="635">
        <v>973.52418614614351</v>
      </c>
    </row>
    <row r="349" spans="1:14" ht="14.4" customHeight="1" x14ac:dyDescent="0.3">
      <c r="A349" s="630" t="s">
        <v>553</v>
      </c>
      <c r="B349" s="631" t="s">
        <v>554</v>
      </c>
      <c r="C349" s="632" t="s">
        <v>558</v>
      </c>
      <c r="D349" s="633" t="s">
        <v>3001</v>
      </c>
      <c r="E349" s="632" t="s">
        <v>578</v>
      </c>
      <c r="F349" s="633" t="s">
        <v>3007</v>
      </c>
      <c r="G349" s="632" t="s">
        <v>1626</v>
      </c>
      <c r="H349" s="632" t="s">
        <v>1771</v>
      </c>
      <c r="I349" s="632" t="s">
        <v>1772</v>
      </c>
      <c r="J349" s="632" t="s">
        <v>589</v>
      </c>
      <c r="K349" s="632" t="s">
        <v>1773</v>
      </c>
      <c r="L349" s="634">
        <v>318.32000000000005</v>
      </c>
      <c r="M349" s="634">
        <v>1</v>
      </c>
      <c r="N349" s="635">
        <v>318.32000000000005</v>
      </c>
    </row>
    <row r="350" spans="1:14" ht="14.4" customHeight="1" x14ac:dyDescent="0.3">
      <c r="A350" s="630" t="s">
        <v>553</v>
      </c>
      <c r="B350" s="631" t="s">
        <v>554</v>
      </c>
      <c r="C350" s="632" t="s">
        <v>558</v>
      </c>
      <c r="D350" s="633" t="s">
        <v>3001</v>
      </c>
      <c r="E350" s="632" t="s">
        <v>578</v>
      </c>
      <c r="F350" s="633" t="s">
        <v>3007</v>
      </c>
      <c r="G350" s="632" t="s">
        <v>1626</v>
      </c>
      <c r="H350" s="632" t="s">
        <v>1774</v>
      </c>
      <c r="I350" s="632" t="s">
        <v>1774</v>
      </c>
      <c r="J350" s="632" t="s">
        <v>1775</v>
      </c>
      <c r="K350" s="632" t="s">
        <v>1776</v>
      </c>
      <c r="L350" s="634">
        <v>107.20349012001114</v>
      </c>
      <c r="M350" s="634">
        <v>46.068647300000009</v>
      </c>
      <c r="N350" s="635">
        <v>4938.7197756678288</v>
      </c>
    </row>
    <row r="351" spans="1:14" ht="14.4" customHeight="1" x14ac:dyDescent="0.3">
      <c r="A351" s="630" t="s">
        <v>553</v>
      </c>
      <c r="B351" s="631" t="s">
        <v>554</v>
      </c>
      <c r="C351" s="632" t="s">
        <v>558</v>
      </c>
      <c r="D351" s="633" t="s">
        <v>3001</v>
      </c>
      <c r="E351" s="632" t="s">
        <v>578</v>
      </c>
      <c r="F351" s="633" t="s">
        <v>3007</v>
      </c>
      <c r="G351" s="632" t="s">
        <v>1626</v>
      </c>
      <c r="H351" s="632" t="s">
        <v>1777</v>
      </c>
      <c r="I351" s="632" t="s">
        <v>1778</v>
      </c>
      <c r="J351" s="632" t="s">
        <v>1775</v>
      </c>
      <c r="K351" s="632" t="s">
        <v>1779</v>
      </c>
      <c r="L351" s="634">
        <v>249.45577705294033</v>
      </c>
      <c r="M351" s="634">
        <v>182.9544429</v>
      </c>
      <c r="N351" s="635">
        <v>45639.042718907302</v>
      </c>
    </row>
    <row r="352" spans="1:14" ht="14.4" customHeight="1" x14ac:dyDescent="0.3">
      <c r="A352" s="630" t="s">
        <v>553</v>
      </c>
      <c r="B352" s="631" t="s">
        <v>554</v>
      </c>
      <c r="C352" s="632" t="s">
        <v>558</v>
      </c>
      <c r="D352" s="633" t="s">
        <v>3001</v>
      </c>
      <c r="E352" s="632" t="s">
        <v>578</v>
      </c>
      <c r="F352" s="633" t="s">
        <v>3007</v>
      </c>
      <c r="G352" s="632" t="s">
        <v>1626</v>
      </c>
      <c r="H352" s="632" t="s">
        <v>1780</v>
      </c>
      <c r="I352" s="632" t="s">
        <v>1780</v>
      </c>
      <c r="J352" s="632" t="s">
        <v>1781</v>
      </c>
      <c r="K352" s="632" t="s">
        <v>1782</v>
      </c>
      <c r="L352" s="634">
        <v>624.77494393960001</v>
      </c>
      <c r="M352" s="634">
        <v>4.7105000000000006</v>
      </c>
      <c r="N352" s="635">
        <v>2943.002373427486</v>
      </c>
    </row>
    <row r="353" spans="1:14" ht="14.4" customHeight="1" x14ac:dyDescent="0.3">
      <c r="A353" s="630" t="s">
        <v>553</v>
      </c>
      <c r="B353" s="631" t="s">
        <v>554</v>
      </c>
      <c r="C353" s="632" t="s">
        <v>558</v>
      </c>
      <c r="D353" s="633" t="s">
        <v>3001</v>
      </c>
      <c r="E353" s="632" t="s">
        <v>578</v>
      </c>
      <c r="F353" s="633" t="s">
        <v>3007</v>
      </c>
      <c r="G353" s="632" t="s">
        <v>1626</v>
      </c>
      <c r="H353" s="632" t="s">
        <v>1783</v>
      </c>
      <c r="I353" s="632" t="s">
        <v>1784</v>
      </c>
      <c r="J353" s="632" t="s">
        <v>1785</v>
      </c>
      <c r="K353" s="632" t="s">
        <v>1786</v>
      </c>
      <c r="L353" s="634">
        <v>550.61</v>
      </c>
      <c r="M353" s="634">
        <v>1</v>
      </c>
      <c r="N353" s="635">
        <v>550.61</v>
      </c>
    </row>
    <row r="354" spans="1:14" ht="14.4" customHeight="1" x14ac:dyDescent="0.3">
      <c r="A354" s="630" t="s">
        <v>553</v>
      </c>
      <c r="B354" s="631" t="s">
        <v>554</v>
      </c>
      <c r="C354" s="632" t="s">
        <v>558</v>
      </c>
      <c r="D354" s="633" t="s">
        <v>3001</v>
      </c>
      <c r="E354" s="632" t="s">
        <v>578</v>
      </c>
      <c r="F354" s="633" t="s">
        <v>3007</v>
      </c>
      <c r="G354" s="632" t="s">
        <v>1626</v>
      </c>
      <c r="H354" s="632" t="s">
        <v>1787</v>
      </c>
      <c r="I354" s="632" t="s">
        <v>1787</v>
      </c>
      <c r="J354" s="632" t="s">
        <v>1788</v>
      </c>
      <c r="K354" s="632" t="s">
        <v>1789</v>
      </c>
      <c r="L354" s="634">
        <v>173.06011899685879</v>
      </c>
      <c r="M354" s="634">
        <v>107.9262222</v>
      </c>
      <c r="N354" s="635">
        <v>18677.724856813424</v>
      </c>
    </row>
    <row r="355" spans="1:14" ht="14.4" customHeight="1" x14ac:dyDescent="0.3">
      <c r="A355" s="630" t="s">
        <v>553</v>
      </c>
      <c r="B355" s="631" t="s">
        <v>554</v>
      </c>
      <c r="C355" s="632" t="s">
        <v>558</v>
      </c>
      <c r="D355" s="633" t="s">
        <v>3001</v>
      </c>
      <c r="E355" s="632" t="s">
        <v>578</v>
      </c>
      <c r="F355" s="633" t="s">
        <v>3007</v>
      </c>
      <c r="G355" s="632" t="s">
        <v>1626</v>
      </c>
      <c r="H355" s="632" t="s">
        <v>1790</v>
      </c>
      <c r="I355" s="632" t="s">
        <v>1791</v>
      </c>
      <c r="J355" s="632" t="s">
        <v>1632</v>
      </c>
      <c r="K355" s="632" t="s">
        <v>1792</v>
      </c>
      <c r="L355" s="634">
        <v>150.93939667270601</v>
      </c>
      <c r="M355" s="634">
        <v>2</v>
      </c>
      <c r="N355" s="635">
        <v>301.87879334541202</v>
      </c>
    </row>
    <row r="356" spans="1:14" ht="14.4" customHeight="1" x14ac:dyDescent="0.3">
      <c r="A356" s="630" t="s">
        <v>553</v>
      </c>
      <c r="B356" s="631" t="s">
        <v>554</v>
      </c>
      <c r="C356" s="632" t="s">
        <v>558</v>
      </c>
      <c r="D356" s="633" t="s">
        <v>3001</v>
      </c>
      <c r="E356" s="632" t="s">
        <v>578</v>
      </c>
      <c r="F356" s="633" t="s">
        <v>3007</v>
      </c>
      <c r="G356" s="632" t="s">
        <v>1626</v>
      </c>
      <c r="H356" s="632" t="s">
        <v>1793</v>
      </c>
      <c r="I356" s="632" t="s">
        <v>1793</v>
      </c>
      <c r="J356" s="632" t="s">
        <v>1794</v>
      </c>
      <c r="K356" s="632" t="s">
        <v>1795</v>
      </c>
      <c r="L356" s="634">
        <v>230.99</v>
      </c>
      <c r="M356" s="634">
        <v>2</v>
      </c>
      <c r="N356" s="635">
        <v>461.98</v>
      </c>
    </row>
    <row r="357" spans="1:14" ht="14.4" customHeight="1" x14ac:dyDescent="0.3">
      <c r="A357" s="630" t="s">
        <v>553</v>
      </c>
      <c r="B357" s="631" t="s">
        <v>554</v>
      </c>
      <c r="C357" s="632" t="s">
        <v>558</v>
      </c>
      <c r="D357" s="633" t="s">
        <v>3001</v>
      </c>
      <c r="E357" s="632" t="s">
        <v>578</v>
      </c>
      <c r="F357" s="633" t="s">
        <v>3007</v>
      </c>
      <c r="G357" s="632" t="s">
        <v>1626</v>
      </c>
      <c r="H357" s="632" t="s">
        <v>1796</v>
      </c>
      <c r="I357" s="632" t="s">
        <v>1796</v>
      </c>
      <c r="J357" s="632" t="s">
        <v>1797</v>
      </c>
      <c r="K357" s="632" t="s">
        <v>1798</v>
      </c>
      <c r="L357" s="634">
        <v>690.26268624884699</v>
      </c>
      <c r="M357" s="634">
        <v>3.4120000000000008</v>
      </c>
      <c r="N357" s="635">
        <v>2355.1762854810663</v>
      </c>
    </row>
    <row r="358" spans="1:14" ht="14.4" customHeight="1" x14ac:dyDescent="0.3">
      <c r="A358" s="630" t="s">
        <v>553</v>
      </c>
      <c r="B358" s="631" t="s">
        <v>554</v>
      </c>
      <c r="C358" s="632" t="s">
        <v>558</v>
      </c>
      <c r="D358" s="633" t="s">
        <v>3001</v>
      </c>
      <c r="E358" s="632" t="s">
        <v>578</v>
      </c>
      <c r="F358" s="633" t="s">
        <v>3007</v>
      </c>
      <c r="G358" s="632" t="s">
        <v>1626</v>
      </c>
      <c r="H358" s="632" t="s">
        <v>1799</v>
      </c>
      <c r="I358" s="632" t="s">
        <v>1799</v>
      </c>
      <c r="J358" s="632" t="s">
        <v>1800</v>
      </c>
      <c r="K358" s="632" t="s">
        <v>1801</v>
      </c>
      <c r="L358" s="634">
        <v>286.76083814644625</v>
      </c>
      <c r="M358" s="634">
        <v>27.024856999999997</v>
      </c>
      <c r="N358" s="635">
        <v>7749.6706441078541</v>
      </c>
    </row>
    <row r="359" spans="1:14" ht="14.4" customHeight="1" x14ac:dyDescent="0.3">
      <c r="A359" s="630" t="s">
        <v>553</v>
      </c>
      <c r="B359" s="631" t="s">
        <v>554</v>
      </c>
      <c r="C359" s="632" t="s">
        <v>558</v>
      </c>
      <c r="D359" s="633" t="s">
        <v>3001</v>
      </c>
      <c r="E359" s="632" t="s">
        <v>578</v>
      </c>
      <c r="F359" s="633" t="s">
        <v>3007</v>
      </c>
      <c r="G359" s="632" t="s">
        <v>1626</v>
      </c>
      <c r="H359" s="632" t="s">
        <v>1802</v>
      </c>
      <c r="I359" s="632" t="s">
        <v>1803</v>
      </c>
      <c r="J359" s="632" t="s">
        <v>1804</v>
      </c>
      <c r="K359" s="632" t="s">
        <v>1805</v>
      </c>
      <c r="L359" s="634">
        <v>1103.0200000000002</v>
      </c>
      <c r="M359" s="634">
        <v>1</v>
      </c>
      <c r="N359" s="635">
        <v>1103.0200000000002</v>
      </c>
    </row>
    <row r="360" spans="1:14" ht="14.4" customHeight="1" x14ac:dyDescent="0.3">
      <c r="A360" s="630" t="s">
        <v>553</v>
      </c>
      <c r="B360" s="631" t="s">
        <v>554</v>
      </c>
      <c r="C360" s="632" t="s">
        <v>558</v>
      </c>
      <c r="D360" s="633" t="s">
        <v>3001</v>
      </c>
      <c r="E360" s="632" t="s">
        <v>578</v>
      </c>
      <c r="F360" s="633" t="s">
        <v>3007</v>
      </c>
      <c r="G360" s="632" t="s">
        <v>1626</v>
      </c>
      <c r="H360" s="632" t="s">
        <v>1806</v>
      </c>
      <c r="I360" s="632" t="s">
        <v>1807</v>
      </c>
      <c r="J360" s="632" t="s">
        <v>1808</v>
      </c>
      <c r="K360" s="632" t="s">
        <v>1809</v>
      </c>
      <c r="L360" s="634">
        <v>1063.7683329118299</v>
      </c>
      <c r="M360" s="634">
        <v>2</v>
      </c>
      <c r="N360" s="635">
        <v>2127.5366658236599</v>
      </c>
    </row>
    <row r="361" spans="1:14" ht="14.4" customHeight="1" x14ac:dyDescent="0.3">
      <c r="A361" s="630" t="s">
        <v>553</v>
      </c>
      <c r="B361" s="631" t="s">
        <v>554</v>
      </c>
      <c r="C361" s="632" t="s">
        <v>558</v>
      </c>
      <c r="D361" s="633" t="s">
        <v>3001</v>
      </c>
      <c r="E361" s="632" t="s">
        <v>578</v>
      </c>
      <c r="F361" s="633" t="s">
        <v>3007</v>
      </c>
      <c r="G361" s="632" t="s">
        <v>1626</v>
      </c>
      <c r="H361" s="632" t="s">
        <v>1810</v>
      </c>
      <c r="I361" s="632" t="s">
        <v>1811</v>
      </c>
      <c r="J361" s="632" t="s">
        <v>1812</v>
      </c>
      <c r="K361" s="632" t="s">
        <v>1813</v>
      </c>
      <c r="L361" s="634">
        <v>160.02999999999997</v>
      </c>
      <c r="M361" s="634">
        <v>2</v>
      </c>
      <c r="N361" s="635">
        <v>320.05999999999995</v>
      </c>
    </row>
    <row r="362" spans="1:14" ht="14.4" customHeight="1" x14ac:dyDescent="0.3">
      <c r="A362" s="630" t="s">
        <v>553</v>
      </c>
      <c r="B362" s="631" t="s">
        <v>554</v>
      </c>
      <c r="C362" s="632" t="s">
        <v>558</v>
      </c>
      <c r="D362" s="633" t="s">
        <v>3001</v>
      </c>
      <c r="E362" s="632" t="s">
        <v>578</v>
      </c>
      <c r="F362" s="633" t="s">
        <v>3007</v>
      </c>
      <c r="G362" s="632" t="s">
        <v>1626</v>
      </c>
      <c r="H362" s="632" t="s">
        <v>1814</v>
      </c>
      <c r="I362" s="632" t="s">
        <v>1814</v>
      </c>
      <c r="J362" s="632" t="s">
        <v>1815</v>
      </c>
      <c r="K362" s="632" t="s">
        <v>1816</v>
      </c>
      <c r="L362" s="634">
        <v>2702.64526244729</v>
      </c>
      <c r="M362" s="634">
        <v>9.1248875000000034</v>
      </c>
      <c r="N362" s="635">
        <v>24661.333972239503</v>
      </c>
    </row>
    <row r="363" spans="1:14" ht="14.4" customHeight="1" x14ac:dyDescent="0.3">
      <c r="A363" s="630" t="s">
        <v>553</v>
      </c>
      <c r="B363" s="631" t="s">
        <v>554</v>
      </c>
      <c r="C363" s="632" t="s">
        <v>558</v>
      </c>
      <c r="D363" s="633" t="s">
        <v>3001</v>
      </c>
      <c r="E363" s="632" t="s">
        <v>578</v>
      </c>
      <c r="F363" s="633" t="s">
        <v>3007</v>
      </c>
      <c r="G363" s="632" t="s">
        <v>1626</v>
      </c>
      <c r="H363" s="632" t="s">
        <v>1817</v>
      </c>
      <c r="I363" s="632" t="s">
        <v>1817</v>
      </c>
      <c r="J363" s="632" t="s">
        <v>1788</v>
      </c>
      <c r="K363" s="632" t="s">
        <v>1818</v>
      </c>
      <c r="L363" s="634">
        <v>622.24824764586799</v>
      </c>
      <c r="M363" s="634">
        <v>1.0010000000000001</v>
      </c>
      <c r="N363" s="635">
        <v>622.87049589351398</v>
      </c>
    </row>
    <row r="364" spans="1:14" ht="14.4" customHeight="1" x14ac:dyDescent="0.3">
      <c r="A364" s="630" t="s">
        <v>553</v>
      </c>
      <c r="B364" s="631" t="s">
        <v>554</v>
      </c>
      <c r="C364" s="632" t="s">
        <v>558</v>
      </c>
      <c r="D364" s="633" t="s">
        <v>3001</v>
      </c>
      <c r="E364" s="632" t="s">
        <v>578</v>
      </c>
      <c r="F364" s="633" t="s">
        <v>3007</v>
      </c>
      <c r="G364" s="632" t="s">
        <v>1626</v>
      </c>
      <c r="H364" s="632" t="s">
        <v>1819</v>
      </c>
      <c r="I364" s="632" t="s">
        <v>1820</v>
      </c>
      <c r="J364" s="632" t="s">
        <v>1821</v>
      </c>
      <c r="K364" s="632" t="s">
        <v>1822</v>
      </c>
      <c r="L364" s="634">
        <v>263.41399999999999</v>
      </c>
      <c r="M364" s="634">
        <v>5</v>
      </c>
      <c r="N364" s="635">
        <v>1317.07</v>
      </c>
    </row>
    <row r="365" spans="1:14" ht="14.4" customHeight="1" x14ac:dyDescent="0.3">
      <c r="A365" s="630" t="s">
        <v>553</v>
      </c>
      <c r="B365" s="631" t="s">
        <v>554</v>
      </c>
      <c r="C365" s="632" t="s">
        <v>558</v>
      </c>
      <c r="D365" s="633" t="s">
        <v>3001</v>
      </c>
      <c r="E365" s="632" t="s">
        <v>578</v>
      </c>
      <c r="F365" s="633" t="s">
        <v>3007</v>
      </c>
      <c r="G365" s="632" t="s">
        <v>1626</v>
      </c>
      <c r="H365" s="632" t="s">
        <v>1823</v>
      </c>
      <c r="I365" s="632" t="s">
        <v>1824</v>
      </c>
      <c r="J365" s="632" t="s">
        <v>593</v>
      </c>
      <c r="K365" s="632" t="s">
        <v>1825</v>
      </c>
      <c r="L365" s="634">
        <v>101.91937962474825</v>
      </c>
      <c r="M365" s="634">
        <v>4</v>
      </c>
      <c r="N365" s="635">
        <v>407.67751849899298</v>
      </c>
    </row>
    <row r="366" spans="1:14" ht="14.4" customHeight="1" x14ac:dyDescent="0.3">
      <c r="A366" s="630" t="s">
        <v>553</v>
      </c>
      <c r="B366" s="631" t="s">
        <v>554</v>
      </c>
      <c r="C366" s="632" t="s">
        <v>558</v>
      </c>
      <c r="D366" s="633" t="s">
        <v>3001</v>
      </c>
      <c r="E366" s="632" t="s">
        <v>578</v>
      </c>
      <c r="F366" s="633" t="s">
        <v>3007</v>
      </c>
      <c r="G366" s="632" t="s">
        <v>1626</v>
      </c>
      <c r="H366" s="632" t="s">
        <v>1826</v>
      </c>
      <c r="I366" s="632" t="s">
        <v>1827</v>
      </c>
      <c r="J366" s="632" t="s">
        <v>1828</v>
      </c>
      <c r="K366" s="632" t="s">
        <v>1829</v>
      </c>
      <c r="L366" s="634">
        <v>230.24023124963637</v>
      </c>
      <c r="M366" s="634">
        <v>3</v>
      </c>
      <c r="N366" s="635">
        <v>690.72069374890907</v>
      </c>
    </row>
    <row r="367" spans="1:14" ht="14.4" customHeight="1" x14ac:dyDescent="0.3">
      <c r="A367" s="630" t="s">
        <v>553</v>
      </c>
      <c r="B367" s="631" t="s">
        <v>554</v>
      </c>
      <c r="C367" s="632" t="s">
        <v>558</v>
      </c>
      <c r="D367" s="633" t="s">
        <v>3001</v>
      </c>
      <c r="E367" s="632" t="s">
        <v>578</v>
      </c>
      <c r="F367" s="633" t="s">
        <v>3007</v>
      </c>
      <c r="G367" s="632" t="s">
        <v>1626</v>
      </c>
      <c r="H367" s="632" t="s">
        <v>1830</v>
      </c>
      <c r="I367" s="632" t="s">
        <v>1830</v>
      </c>
      <c r="J367" s="632" t="s">
        <v>1831</v>
      </c>
      <c r="K367" s="632" t="s">
        <v>1832</v>
      </c>
      <c r="L367" s="634">
        <v>99.262805678725698</v>
      </c>
      <c r="M367" s="634">
        <v>7</v>
      </c>
      <c r="N367" s="635">
        <v>694.83963975107986</v>
      </c>
    </row>
    <row r="368" spans="1:14" ht="14.4" customHeight="1" x14ac:dyDescent="0.3">
      <c r="A368" s="630" t="s">
        <v>553</v>
      </c>
      <c r="B368" s="631" t="s">
        <v>554</v>
      </c>
      <c r="C368" s="632" t="s">
        <v>558</v>
      </c>
      <c r="D368" s="633" t="s">
        <v>3001</v>
      </c>
      <c r="E368" s="632" t="s">
        <v>1833</v>
      </c>
      <c r="F368" s="633" t="s">
        <v>3008</v>
      </c>
      <c r="G368" s="632" t="s">
        <v>595</v>
      </c>
      <c r="H368" s="632" t="s">
        <v>1834</v>
      </c>
      <c r="I368" s="632" t="s">
        <v>1835</v>
      </c>
      <c r="J368" s="632" t="s">
        <v>1836</v>
      </c>
      <c r="K368" s="632" t="s">
        <v>1837</v>
      </c>
      <c r="L368" s="634">
        <v>2369</v>
      </c>
      <c r="M368" s="634">
        <v>2</v>
      </c>
      <c r="N368" s="635">
        <v>4738</v>
      </c>
    </row>
    <row r="369" spans="1:14" ht="14.4" customHeight="1" x14ac:dyDescent="0.3">
      <c r="A369" s="630" t="s">
        <v>553</v>
      </c>
      <c r="B369" s="631" t="s">
        <v>554</v>
      </c>
      <c r="C369" s="632" t="s">
        <v>558</v>
      </c>
      <c r="D369" s="633" t="s">
        <v>3001</v>
      </c>
      <c r="E369" s="632" t="s">
        <v>1833</v>
      </c>
      <c r="F369" s="633" t="s">
        <v>3008</v>
      </c>
      <c r="G369" s="632" t="s">
        <v>595</v>
      </c>
      <c r="H369" s="632" t="s">
        <v>1838</v>
      </c>
      <c r="I369" s="632" t="s">
        <v>1839</v>
      </c>
      <c r="J369" s="632" t="s">
        <v>1840</v>
      </c>
      <c r="K369" s="632" t="s">
        <v>1841</v>
      </c>
      <c r="L369" s="634">
        <v>323.98000000000008</v>
      </c>
      <c r="M369" s="634">
        <v>30</v>
      </c>
      <c r="N369" s="635">
        <v>9719.4000000000015</v>
      </c>
    </row>
    <row r="370" spans="1:14" ht="14.4" customHeight="1" x14ac:dyDescent="0.3">
      <c r="A370" s="630" t="s">
        <v>553</v>
      </c>
      <c r="B370" s="631" t="s">
        <v>554</v>
      </c>
      <c r="C370" s="632" t="s">
        <v>558</v>
      </c>
      <c r="D370" s="633" t="s">
        <v>3001</v>
      </c>
      <c r="E370" s="632" t="s">
        <v>1833</v>
      </c>
      <c r="F370" s="633" t="s">
        <v>3008</v>
      </c>
      <c r="G370" s="632" t="s">
        <v>595</v>
      </c>
      <c r="H370" s="632" t="s">
        <v>1842</v>
      </c>
      <c r="I370" s="632" t="s">
        <v>1843</v>
      </c>
      <c r="J370" s="632" t="s">
        <v>1844</v>
      </c>
      <c r="K370" s="632" t="s">
        <v>1845</v>
      </c>
      <c r="L370" s="634">
        <v>2332.29</v>
      </c>
      <c r="M370" s="634">
        <v>1</v>
      </c>
      <c r="N370" s="635">
        <v>2332.29</v>
      </c>
    </row>
    <row r="371" spans="1:14" ht="14.4" customHeight="1" x14ac:dyDescent="0.3">
      <c r="A371" s="630" t="s">
        <v>553</v>
      </c>
      <c r="B371" s="631" t="s">
        <v>554</v>
      </c>
      <c r="C371" s="632" t="s">
        <v>558</v>
      </c>
      <c r="D371" s="633" t="s">
        <v>3001</v>
      </c>
      <c r="E371" s="632" t="s">
        <v>1833</v>
      </c>
      <c r="F371" s="633" t="s">
        <v>3008</v>
      </c>
      <c r="G371" s="632" t="s">
        <v>595</v>
      </c>
      <c r="H371" s="632" t="s">
        <v>1846</v>
      </c>
      <c r="I371" s="632" t="s">
        <v>1847</v>
      </c>
      <c r="J371" s="632" t="s">
        <v>1848</v>
      </c>
      <c r="K371" s="632" t="s">
        <v>1837</v>
      </c>
      <c r="L371" s="634">
        <v>2713.9741195916326</v>
      </c>
      <c r="M371" s="634">
        <v>3</v>
      </c>
      <c r="N371" s="635">
        <v>8141.9223587748984</v>
      </c>
    </row>
    <row r="372" spans="1:14" ht="14.4" customHeight="1" x14ac:dyDescent="0.3">
      <c r="A372" s="630" t="s">
        <v>553</v>
      </c>
      <c r="B372" s="631" t="s">
        <v>554</v>
      </c>
      <c r="C372" s="632" t="s">
        <v>558</v>
      </c>
      <c r="D372" s="633" t="s">
        <v>3001</v>
      </c>
      <c r="E372" s="632" t="s">
        <v>1833</v>
      </c>
      <c r="F372" s="633" t="s">
        <v>3008</v>
      </c>
      <c r="G372" s="632" t="s">
        <v>1626</v>
      </c>
      <c r="H372" s="632" t="s">
        <v>1849</v>
      </c>
      <c r="I372" s="632" t="s">
        <v>1850</v>
      </c>
      <c r="J372" s="632" t="s">
        <v>1851</v>
      </c>
      <c r="K372" s="632" t="s">
        <v>1852</v>
      </c>
      <c r="L372" s="634">
        <v>202.86000000000004</v>
      </c>
      <c r="M372" s="634">
        <v>2</v>
      </c>
      <c r="N372" s="635">
        <v>405.72000000000008</v>
      </c>
    </row>
    <row r="373" spans="1:14" ht="14.4" customHeight="1" x14ac:dyDescent="0.3">
      <c r="A373" s="630" t="s">
        <v>553</v>
      </c>
      <c r="B373" s="631" t="s">
        <v>554</v>
      </c>
      <c r="C373" s="632" t="s">
        <v>558</v>
      </c>
      <c r="D373" s="633" t="s">
        <v>3001</v>
      </c>
      <c r="E373" s="632" t="s">
        <v>1833</v>
      </c>
      <c r="F373" s="633" t="s">
        <v>3008</v>
      </c>
      <c r="G373" s="632" t="s">
        <v>1626</v>
      </c>
      <c r="H373" s="632" t="s">
        <v>1853</v>
      </c>
      <c r="I373" s="632" t="s">
        <v>1854</v>
      </c>
      <c r="J373" s="632" t="s">
        <v>1855</v>
      </c>
      <c r="K373" s="632" t="s">
        <v>1676</v>
      </c>
      <c r="L373" s="634">
        <v>54.46</v>
      </c>
      <c r="M373" s="634">
        <v>3</v>
      </c>
      <c r="N373" s="635">
        <v>163.38</v>
      </c>
    </row>
    <row r="374" spans="1:14" ht="14.4" customHeight="1" x14ac:dyDescent="0.3">
      <c r="A374" s="630" t="s">
        <v>553</v>
      </c>
      <c r="B374" s="631" t="s">
        <v>554</v>
      </c>
      <c r="C374" s="632" t="s">
        <v>558</v>
      </c>
      <c r="D374" s="633" t="s">
        <v>3001</v>
      </c>
      <c r="E374" s="632" t="s">
        <v>1833</v>
      </c>
      <c r="F374" s="633" t="s">
        <v>3008</v>
      </c>
      <c r="G374" s="632" t="s">
        <v>1626</v>
      </c>
      <c r="H374" s="632" t="s">
        <v>1856</v>
      </c>
      <c r="I374" s="632" t="s">
        <v>1857</v>
      </c>
      <c r="J374" s="632" t="s">
        <v>1858</v>
      </c>
      <c r="K374" s="632" t="s">
        <v>1676</v>
      </c>
      <c r="L374" s="634">
        <v>54.460004722651881</v>
      </c>
      <c r="M374" s="634">
        <v>3</v>
      </c>
      <c r="N374" s="635">
        <v>163.38001416795564</v>
      </c>
    </row>
    <row r="375" spans="1:14" ht="14.4" customHeight="1" x14ac:dyDescent="0.3">
      <c r="A375" s="630" t="s">
        <v>553</v>
      </c>
      <c r="B375" s="631" t="s">
        <v>554</v>
      </c>
      <c r="C375" s="632" t="s">
        <v>558</v>
      </c>
      <c r="D375" s="633" t="s">
        <v>3001</v>
      </c>
      <c r="E375" s="632" t="s">
        <v>1833</v>
      </c>
      <c r="F375" s="633" t="s">
        <v>3008</v>
      </c>
      <c r="G375" s="632" t="s">
        <v>1626</v>
      </c>
      <c r="H375" s="632" t="s">
        <v>1859</v>
      </c>
      <c r="I375" s="632" t="s">
        <v>1859</v>
      </c>
      <c r="J375" s="632" t="s">
        <v>1860</v>
      </c>
      <c r="K375" s="632" t="s">
        <v>1861</v>
      </c>
      <c r="L375" s="634">
        <v>197.03960501174197</v>
      </c>
      <c r="M375" s="634">
        <v>5</v>
      </c>
      <c r="N375" s="635">
        <v>985.19802505870985</v>
      </c>
    </row>
    <row r="376" spans="1:14" ht="14.4" customHeight="1" x14ac:dyDescent="0.3">
      <c r="A376" s="630" t="s">
        <v>553</v>
      </c>
      <c r="B376" s="631" t="s">
        <v>554</v>
      </c>
      <c r="C376" s="632" t="s">
        <v>558</v>
      </c>
      <c r="D376" s="633" t="s">
        <v>3001</v>
      </c>
      <c r="E376" s="632" t="s">
        <v>1833</v>
      </c>
      <c r="F376" s="633" t="s">
        <v>3008</v>
      </c>
      <c r="G376" s="632" t="s">
        <v>1626</v>
      </c>
      <c r="H376" s="632" t="s">
        <v>1862</v>
      </c>
      <c r="I376" s="632" t="s">
        <v>1862</v>
      </c>
      <c r="J376" s="632" t="s">
        <v>1863</v>
      </c>
      <c r="K376" s="632" t="s">
        <v>1861</v>
      </c>
      <c r="L376" s="634">
        <v>197.04096319526894</v>
      </c>
      <c r="M376" s="634">
        <v>1</v>
      </c>
      <c r="N376" s="635">
        <v>197.04096319526894</v>
      </c>
    </row>
    <row r="377" spans="1:14" ht="14.4" customHeight="1" x14ac:dyDescent="0.3">
      <c r="A377" s="630" t="s">
        <v>553</v>
      </c>
      <c r="B377" s="631" t="s">
        <v>554</v>
      </c>
      <c r="C377" s="632" t="s">
        <v>558</v>
      </c>
      <c r="D377" s="633" t="s">
        <v>3001</v>
      </c>
      <c r="E377" s="632" t="s">
        <v>1833</v>
      </c>
      <c r="F377" s="633" t="s">
        <v>3008</v>
      </c>
      <c r="G377" s="632" t="s">
        <v>1626</v>
      </c>
      <c r="H377" s="632" t="s">
        <v>1864</v>
      </c>
      <c r="I377" s="632" t="s">
        <v>1864</v>
      </c>
      <c r="J377" s="632" t="s">
        <v>1865</v>
      </c>
      <c r="K377" s="632" t="s">
        <v>1861</v>
      </c>
      <c r="L377" s="634">
        <v>197.03979765079575</v>
      </c>
      <c r="M377" s="634">
        <v>5</v>
      </c>
      <c r="N377" s="635">
        <v>985.19898825397877</v>
      </c>
    </row>
    <row r="378" spans="1:14" ht="14.4" customHeight="1" x14ac:dyDescent="0.3">
      <c r="A378" s="630" t="s">
        <v>553</v>
      </c>
      <c r="B378" s="631" t="s">
        <v>554</v>
      </c>
      <c r="C378" s="632" t="s">
        <v>558</v>
      </c>
      <c r="D378" s="633" t="s">
        <v>3001</v>
      </c>
      <c r="E378" s="632" t="s">
        <v>1833</v>
      </c>
      <c r="F378" s="633" t="s">
        <v>3008</v>
      </c>
      <c r="G378" s="632" t="s">
        <v>1626</v>
      </c>
      <c r="H378" s="632" t="s">
        <v>1866</v>
      </c>
      <c r="I378" s="632" t="s">
        <v>1866</v>
      </c>
      <c r="J378" s="632" t="s">
        <v>1867</v>
      </c>
      <c r="K378" s="632" t="s">
        <v>1868</v>
      </c>
      <c r="L378" s="634">
        <v>148.07271106759927</v>
      </c>
      <c r="M378" s="634">
        <v>6</v>
      </c>
      <c r="N378" s="635">
        <v>888.43626640559569</v>
      </c>
    </row>
    <row r="379" spans="1:14" ht="14.4" customHeight="1" x14ac:dyDescent="0.3">
      <c r="A379" s="630" t="s">
        <v>553</v>
      </c>
      <c r="B379" s="631" t="s">
        <v>554</v>
      </c>
      <c r="C379" s="632" t="s">
        <v>558</v>
      </c>
      <c r="D379" s="633" t="s">
        <v>3001</v>
      </c>
      <c r="E379" s="632" t="s">
        <v>1833</v>
      </c>
      <c r="F379" s="633" t="s">
        <v>3008</v>
      </c>
      <c r="G379" s="632" t="s">
        <v>1626</v>
      </c>
      <c r="H379" s="632" t="s">
        <v>1869</v>
      </c>
      <c r="I379" s="632" t="s">
        <v>1870</v>
      </c>
      <c r="J379" s="632" t="s">
        <v>1871</v>
      </c>
      <c r="K379" s="632" t="s">
        <v>1676</v>
      </c>
      <c r="L379" s="634">
        <v>40.569977200202437</v>
      </c>
      <c r="M379" s="634">
        <v>5</v>
      </c>
      <c r="N379" s="635">
        <v>202.84988600101218</v>
      </c>
    </row>
    <row r="380" spans="1:14" ht="14.4" customHeight="1" x14ac:dyDescent="0.3">
      <c r="A380" s="630" t="s">
        <v>553</v>
      </c>
      <c r="B380" s="631" t="s">
        <v>554</v>
      </c>
      <c r="C380" s="632" t="s">
        <v>558</v>
      </c>
      <c r="D380" s="633" t="s">
        <v>3001</v>
      </c>
      <c r="E380" s="632" t="s">
        <v>1833</v>
      </c>
      <c r="F380" s="633" t="s">
        <v>3008</v>
      </c>
      <c r="G380" s="632" t="s">
        <v>1626</v>
      </c>
      <c r="H380" s="632" t="s">
        <v>1872</v>
      </c>
      <c r="I380" s="632" t="s">
        <v>1873</v>
      </c>
      <c r="J380" s="632" t="s">
        <v>1874</v>
      </c>
      <c r="K380" s="632" t="s">
        <v>1676</v>
      </c>
      <c r="L380" s="634">
        <v>40.57</v>
      </c>
      <c r="M380" s="634">
        <v>14</v>
      </c>
      <c r="N380" s="635">
        <v>567.98</v>
      </c>
    </row>
    <row r="381" spans="1:14" ht="14.4" customHeight="1" x14ac:dyDescent="0.3">
      <c r="A381" s="630" t="s">
        <v>553</v>
      </c>
      <c r="B381" s="631" t="s">
        <v>554</v>
      </c>
      <c r="C381" s="632" t="s">
        <v>558</v>
      </c>
      <c r="D381" s="633" t="s">
        <v>3001</v>
      </c>
      <c r="E381" s="632" t="s">
        <v>1833</v>
      </c>
      <c r="F381" s="633" t="s">
        <v>3008</v>
      </c>
      <c r="G381" s="632" t="s">
        <v>1626</v>
      </c>
      <c r="H381" s="632" t="s">
        <v>1875</v>
      </c>
      <c r="I381" s="632" t="s">
        <v>1876</v>
      </c>
      <c r="J381" s="632" t="s">
        <v>1877</v>
      </c>
      <c r="K381" s="632" t="s">
        <v>1676</v>
      </c>
      <c r="L381" s="634">
        <v>49.250000000000007</v>
      </c>
      <c r="M381" s="634">
        <v>5</v>
      </c>
      <c r="N381" s="635">
        <v>246.25000000000003</v>
      </c>
    </row>
    <row r="382" spans="1:14" ht="14.4" customHeight="1" x14ac:dyDescent="0.3">
      <c r="A382" s="630" t="s">
        <v>553</v>
      </c>
      <c r="B382" s="631" t="s">
        <v>554</v>
      </c>
      <c r="C382" s="632" t="s">
        <v>558</v>
      </c>
      <c r="D382" s="633" t="s">
        <v>3001</v>
      </c>
      <c r="E382" s="632" t="s">
        <v>1833</v>
      </c>
      <c r="F382" s="633" t="s">
        <v>3008</v>
      </c>
      <c r="G382" s="632" t="s">
        <v>1626</v>
      </c>
      <c r="H382" s="632" t="s">
        <v>1878</v>
      </c>
      <c r="I382" s="632" t="s">
        <v>1879</v>
      </c>
      <c r="J382" s="632" t="s">
        <v>1880</v>
      </c>
      <c r="K382" s="632"/>
      <c r="L382" s="634">
        <v>40.570000000000007</v>
      </c>
      <c r="M382" s="634">
        <v>5</v>
      </c>
      <c r="N382" s="635">
        <v>202.85000000000002</v>
      </c>
    </row>
    <row r="383" spans="1:14" ht="14.4" customHeight="1" x14ac:dyDescent="0.3">
      <c r="A383" s="630" t="s">
        <v>553</v>
      </c>
      <c r="B383" s="631" t="s">
        <v>554</v>
      </c>
      <c r="C383" s="632" t="s">
        <v>558</v>
      </c>
      <c r="D383" s="633" t="s">
        <v>3001</v>
      </c>
      <c r="E383" s="632" t="s">
        <v>1833</v>
      </c>
      <c r="F383" s="633" t="s">
        <v>3008</v>
      </c>
      <c r="G383" s="632" t="s">
        <v>1626</v>
      </c>
      <c r="H383" s="632" t="s">
        <v>1881</v>
      </c>
      <c r="I383" s="632" t="s">
        <v>1882</v>
      </c>
      <c r="J383" s="632" t="s">
        <v>1883</v>
      </c>
      <c r="K383" s="632" t="s">
        <v>1676</v>
      </c>
      <c r="L383" s="634">
        <v>49.250006332036605</v>
      </c>
      <c r="M383" s="634">
        <v>5</v>
      </c>
      <c r="N383" s="635">
        <v>246.25003166018303</v>
      </c>
    </row>
    <row r="384" spans="1:14" ht="14.4" customHeight="1" x14ac:dyDescent="0.3">
      <c r="A384" s="630" t="s">
        <v>553</v>
      </c>
      <c r="B384" s="631" t="s">
        <v>554</v>
      </c>
      <c r="C384" s="632" t="s">
        <v>558</v>
      </c>
      <c r="D384" s="633" t="s">
        <v>3001</v>
      </c>
      <c r="E384" s="632" t="s">
        <v>1833</v>
      </c>
      <c r="F384" s="633" t="s">
        <v>3008</v>
      </c>
      <c r="G384" s="632" t="s">
        <v>1626</v>
      </c>
      <c r="H384" s="632" t="s">
        <v>1884</v>
      </c>
      <c r="I384" s="632" t="s">
        <v>1885</v>
      </c>
      <c r="J384" s="632" t="s">
        <v>1886</v>
      </c>
      <c r="K384" s="632" t="s">
        <v>1676</v>
      </c>
      <c r="L384" s="634">
        <v>49.25</v>
      </c>
      <c r="M384" s="634">
        <v>10</v>
      </c>
      <c r="N384" s="635">
        <v>492.5</v>
      </c>
    </row>
    <row r="385" spans="1:14" ht="14.4" customHeight="1" x14ac:dyDescent="0.3">
      <c r="A385" s="630" t="s">
        <v>553</v>
      </c>
      <c r="B385" s="631" t="s">
        <v>554</v>
      </c>
      <c r="C385" s="632" t="s">
        <v>558</v>
      </c>
      <c r="D385" s="633" t="s">
        <v>3001</v>
      </c>
      <c r="E385" s="632" t="s">
        <v>1833</v>
      </c>
      <c r="F385" s="633" t="s">
        <v>3008</v>
      </c>
      <c r="G385" s="632" t="s">
        <v>1626</v>
      </c>
      <c r="H385" s="632" t="s">
        <v>1887</v>
      </c>
      <c r="I385" s="632" t="s">
        <v>1888</v>
      </c>
      <c r="J385" s="632" t="s">
        <v>1889</v>
      </c>
      <c r="K385" s="632" t="s">
        <v>1861</v>
      </c>
      <c r="L385" s="634">
        <v>179.36999999999998</v>
      </c>
      <c r="M385" s="634">
        <v>5</v>
      </c>
      <c r="N385" s="635">
        <v>896.84999999999991</v>
      </c>
    </row>
    <row r="386" spans="1:14" ht="14.4" customHeight="1" x14ac:dyDescent="0.3">
      <c r="A386" s="630" t="s">
        <v>553</v>
      </c>
      <c r="B386" s="631" t="s">
        <v>554</v>
      </c>
      <c r="C386" s="632" t="s">
        <v>558</v>
      </c>
      <c r="D386" s="633" t="s">
        <v>3001</v>
      </c>
      <c r="E386" s="632" t="s">
        <v>1833</v>
      </c>
      <c r="F386" s="633" t="s">
        <v>3008</v>
      </c>
      <c r="G386" s="632" t="s">
        <v>1626</v>
      </c>
      <c r="H386" s="632" t="s">
        <v>1890</v>
      </c>
      <c r="I386" s="632" t="s">
        <v>1891</v>
      </c>
      <c r="J386" s="632" t="s">
        <v>1892</v>
      </c>
      <c r="K386" s="632" t="s">
        <v>1861</v>
      </c>
      <c r="L386" s="634">
        <v>179.36999999999998</v>
      </c>
      <c r="M386" s="634">
        <v>5</v>
      </c>
      <c r="N386" s="635">
        <v>896.84999999999991</v>
      </c>
    </row>
    <row r="387" spans="1:14" ht="14.4" customHeight="1" x14ac:dyDescent="0.3">
      <c r="A387" s="630" t="s">
        <v>553</v>
      </c>
      <c r="B387" s="631" t="s">
        <v>554</v>
      </c>
      <c r="C387" s="632" t="s">
        <v>558</v>
      </c>
      <c r="D387" s="633" t="s">
        <v>3001</v>
      </c>
      <c r="E387" s="632" t="s">
        <v>1893</v>
      </c>
      <c r="F387" s="633" t="s">
        <v>3009</v>
      </c>
      <c r="G387" s="632" t="s">
        <v>595</v>
      </c>
      <c r="H387" s="632" t="s">
        <v>1894</v>
      </c>
      <c r="I387" s="632" t="s">
        <v>1895</v>
      </c>
      <c r="J387" s="632" t="s">
        <v>1896</v>
      </c>
      <c r="K387" s="632" t="s">
        <v>1281</v>
      </c>
      <c r="L387" s="634">
        <v>35.26</v>
      </c>
      <c r="M387" s="634">
        <v>20</v>
      </c>
      <c r="N387" s="635">
        <v>705.19999999999993</v>
      </c>
    </row>
    <row r="388" spans="1:14" ht="14.4" customHeight="1" x14ac:dyDescent="0.3">
      <c r="A388" s="630" t="s">
        <v>553</v>
      </c>
      <c r="B388" s="631" t="s">
        <v>554</v>
      </c>
      <c r="C388" s="632" t="s">
        <v>558</v>
      </c>
      <c r="D388" s="633" t="s">
        <v>3001</v>
      </c>
      <c r="E388" s="632" t="s">
        <v>1893</v>
      </c>
      <c r="F388" s="633" t="s">
        <v>3009</v>
      </c>
      <c r="G388" s="632" t="s">
        <v>595</v>
      </c>
      <c r="H388" s="632" t="s">
        <v>1897</v>
      </c>
      <c r="I388" s="632" t="s">
        <v>1897</v>
      </c>
      <c r="J388" s="632" t="s">
        <v>1898</v>
      </c>
      <c r="K388" s="632" t="s">
        <v>1899</v>
      </c>
      <c r="L388" s="634">
        <v>72.84</v>
      </c>
      <c r="M388" s="634">
        <v>4</v>
      </c>
      <c r="N388" s="635">
        <v>291.36</v>
      </c>
    </row>
    <row r="389" spans="1:14" ht="14.4" customHeight="1" x14ac:dyDescent="0.3">
      <c r="A389" s="630" t="s">
        <v>553</v>
      </c>
      <c r="B389" s="631" t="s">
        <v>554</v>
      </c>
      <c r="C389" s="632" t="s">
        <v>558</v>
      </c>
      <c r="D389" s="633" t="s">
        <v>3001</v>
      </c>
      <c r="E389" s="632" t="s">
        <v>1893</v>
      </c>
      <c r="F389" s="633" t="s">
        <v>3009</v>
      </c>
      <c r="G389" s="632" t="s">
        <v>595</v>
      </c>
      <c r="H389" s="632" t="s">
        <v>1900</v>
      </c>
      <c r="I389" s="632" t="s">
        <v>1901</v>
      </c>
      <c r="J389" s="632" t="s">
        <v>1902</v>
      </c>
      <c r="K389" s="632" t="s">
        <v>1903</v>
      </c>
      <c r="L389" s="634">
        <v>39.290016916280777</v>
      </c>
      <c r="M389" s="634">
        <v>20</v>
      </c>
      <c r="N389" s="635">
        <v>785.8003383256156</v>
      </c>
    </row>
    <row r="390" spans="1:14" ht="14.4" customHeight="1" x14ac:dyDescent="0.3">
      <c r="A390" s="630" t="s">
        <v>553</v>
      </c>
      <c r="B390" s="631" t="s">
        <v>554</v>
      </c>
      <c r="C390" s="632" t="s">
        <v>558</v>
      </c>
      <c r="D390" s="633" t="s">
        <v>3001</v>
      </c>
      <c r="E390" s="632" t="s">
        <v>1893</v>
      </c>
      <c r="F390" s="633" t="s">
        <v>3009</v>
      </c>
      <c r="G390" s="632" t="s">
        <v>595</v>
      </c>
      <c r="H390" s="632" t="s">
        <v>1904</v>
      </c>
      <c r="I390" s="632" t="s">
        <v>1905</v>
      </c>
      <c r="J390" s="632" t="s">
        <v>1906</v>
      </c>
      <c r="K390" s="632" t="s">
        <v>1907</v>
      </c>
      <c r="L390" s="634">
        <v>26.799999999999976</v>
      </c>
      <c r="M390" s="634">
        <v>4</v>
      </c>
      <c r="N390" s="635">
        <v>107.1999999999999</v>
      </c>
    </row>
    <row r="391" spans="1:14" ht="14.4" customHeight="1" x14ac:dyDescent="0.3">
      <c r="A391" s="630" t="s">
        <v>553</v>
      </c>
      <c r="B391" s="631" t="s">
        <v>554</v>
      </c>
      <c r="C391" s="632" t="s">
        <v>558</v>
      </c>
      <c r="D391" s="633" t="s">
        <v>3001</v>
      </c>
      <c r="E391" s="632" t="s">
        <v>1893</v>
      </c>
      <c r="F391" s="633" t="s">
        <v>3009</v>
      </c>
      <c r="G391" s="632" t="s">
        <v>595</v>
      </c>
      <c r="H391" s="632" t="s">
        <v>1908</v>
      </c>
      <c r="I391" s="632" t="s">
        <v>1909</v>
      </c>
      <c r="J391" s="632" t="s">
        <v>1910</v>
      </c>
      <c r="K391" s="632" t="s">
        <v>1911</v>
      </c>
      <c r="L391" s="634">
        <v>85.1</v>
      </c>
      <c r="M391" s="634">
        <v>2</v>
      </c>
      <c r="N391" s="635">
        <v>170.2</v>
      </c>
    </row>
    <row r="392" spans="1:14" ht="14.4" customHeight="1" x14ac:dyDescent="0.3">
      <c r="A392" s="630" t="s">
        <v>553</v>
      </c>
      <c r="B392" s="631" t="s">
        <v>554</v>
      </c>
      <c r="C392" s="632" t="s">
        <v>558</v>
      </c>
      <c r="D392" s="633" t="s">
        <v>3001</v>
      </c>
      <c r="E392" s="632" t="s">
        <v>1893</v>
      </c>
      <c r="F392" s="633" t="s">
        <v>3009</v>
      </c>
      <c r="G392" s="632" t="s">
        <v>595</v>
      </c>
      <c r="H392" s="632" t="s">
        <v>1912</v>
      </c>
      <c r="I392" s="632" t="s">
        <v>1913</v>
      </c>
      <c r="J392" s="632" t="s">
        <v>1914</v>
      </c>
      <c r="K392" s="632" t="s">
        <v>1915</v>
      </c>
      <c r="L392" s="634">
        <v>33.410000000000004</v>
      </c>
      <c r="M392" s="634">
        <v>5</v>
      </c>
      <c r="N392" s="635">
        <v>167.05</v>
      </c>
    </row>
    <row r="393" spans="1:14" ht="14.4" customHeight="1" x14ac:dyDescent="0.3">
      <c r="A393" s="630" t="s">
        <v>553</v>
      </c>
      <c r="B393" s="631" t="s">
        <v>554</v>
      </c>
      <c r="C393" s="632" t="s">
        <v>558</v>
      </c>
      <c r="D393" s="633" t="s">
        <v>3001</v>
      </c>
      <c r="E393" s="632" t="s">
        <v>1893</v>
      </c>
      <c r="F393" s="633" t="s">
        <v>3009</v>
      </c>
      <c r="G393" s="632" t="s">
        <v>595</v>
      </c>
      <c r="H393" s="632" t="s">
        <v>1916</v>
      </c>
      <c r="I393" s="632" t="s">
        <v>1917</v>
      </c>
      <c r="J393" s="632" t="s">
        <v>1918</v>
      </c>
      <c r="K393" s="632" t="s">
        <v>1919</v>
      </c>
      <c r="L393" s="634">
        <v>181.79999999999993</v>
      </c>
      <c r="M393" s="634">
        <v>1</v>
      </c>
      <c r="N393" s="635">
        <v>181.79999999999993</v>
      </c>
    </row>
    <row r="394" spans="1:14" ht="14.4" customHeight="1" x14ac:dyDescent="0.3">
      <c r="A394" s="630" t="s">
        <v>553</v>
      </c>
      <c r="B394" s="631" t="s">
        <v>554</v>
      </c>
      <c r="C394" s="632" t="s">
        <v>558</v>
      </c>
      <c r="D394" s="633" t="s">
        <v>3001</v>
      </c>
      <c r="E394" s="632" t="s">
        <v>1893</v>
      </c>
      <c r="F394" s="633" t="s">
        <v>3009</v>
      </c>
      <c r="G394" s="632" t="s">
        <v>595</v>
      </c>
      <c r="H394" s="632" t="s">
        <v>1920</v>
      </c>
      <c r="I394" s="632" t="s">
        <v>1921</v>
      </c>
      <c r="J394" s="632" t="s">
        <v>1922</v>
      </c>
      <c r="K394" s="632" t="s">
        <v>1923</v>
      </c>
      <c r="L394" s="634">
        <v>1117.8042527196483</v>
      </c>
      <c r="M394" s="634">
        <v>43.6997</v>
      </c>
      <c r="N394" s="635">
        <v>48847.710502572816</v>
      </c>
    </row>
    <row r="395" spans="1:14" ht="14.4" customHeight="1" x14ac:dyDescent="0.3">
      <c r="A395" s="630" t="s">
        <v>553</v>
      </c>
      <c r="B395" s="631" t="s">
        <v>554</v>
      </c>
      <c r="C395" s="632" t="s">
        <v>558</v>
      </c>
      <c r="D395" s="633" t="s">
        <v>3001</v>
      </c>
      <c r="E395" s="632" t="s">
        <v>1893</v>
      </c>
      <c r="F395" s="633" t="s">
        <v>3009</v>
      </c>
      <c r="G395" s="632" t="s">
        <v>595</v>
      </c>
      <c r="H395" s="632" t="s">
        <v>1924</v>
      </c>
      <c r="I395" s="632" t="s">
        <v>1925</v>
      </c>
      <c r="J395" s="632" t="s">
        <v>1926</v>
      </c>
      <c r="K395" s="632" t="s">
        <v>1927</v>
      </c>
      <c r="L395" s="634">
        <v>641.99</v>
      </c>
      <c r="M395" s="634">
        <v>8</v>
      </c>
      <c r="N395" s="635">
        <v>5135.92</v>
      </c>
    </row>
    <row r="396" spans="1:14" ht="14.4" customHeight="1" x14ac:dyDescent="0.3">
      <c r="A396" s="630" t="s">
        <v>553</v>
      </c>
      <c r="B396" s="631" t="s">
        <v>554</v>
      </c>
      <c r="C396" s="632" t="s">
        <v>558</v>
      </c>
      <c r="D396" s="633" t="s">
        <v>3001</v>
      </c>
      <c r="E396" s="632" t="s">
        <v>1893</v>
      </c>
      <c r="F396" s="633" t="s">
        <v>3009</v>
      </c>
      <c r="G396" s="632" t="s">
        <v>595</v>
      </c>
      <c r="H396" s="632" t="s">
        <v>1928</v>
      </c>
      <c r="I396" s="632" t="s">
        <v>1928</v>
      </c>
      <c r="J396" s="632" t="s">
        <v>1929</v>
      </c>
      <c r="K396" s="632" t="s">
        <v>1930</v>
      </c>
      <c r="L396" s="634">
        <v>610.95000000000005</v>
      </c>
      <c r="M396" s="634">
        <v>2</v>
      </c>
      <c r="N396" s="635">
        <v>1221.9000000000001</v>
      </c>
    </row>
    <row r="397" spans="1:14" ht="14.4" customHeight="1" x14ac:dyDescent="0.3">
      <c r="A397" s="630" t="s">
        <v>553</v>
      </c>
      <c r="B397" s="631" t="s">
        <v>554</v>
      </c>
      <c r="C397" s="632" t="s">
        <v>558</v>
      </c>
      <c r="D397" s="633" t="s">
        <v>3001</v>
      </c>
      <c r="E397" s="632" t="s">
        <v>1893</v>
      </c>
      <c r="F397" s="633" t="s">
        <v>3009</v>
      </c>
      <c r="G397" s="632" t="s">
        <v>595</v>
      </c>
      <c r="H397" s="632" t="s">
        <v>1931</v>
      </c>
      <c r="I397" s="632" t="s">
        <v>1932</v>
      </c>
      <c r="J397" s="632" t="s">
        <v>1933</v>
      </c>
      <c r="K397" s="632" t="s">
        <v>1934</v>
      </c>
      <c r="L397" s="634">
        <v>2899.2106024977015</v>
      </c>
      <c r="M397" s="634">
        <v>56</v>
      </c>
      <c r="N397" s="635">
        <v>162355.7937398713</v>
      </c>
    </row>
    <row r="398" spans="1:14" ht="14.4" customHeight="1" x14ac:dyDescent="0.3">
      <c r="A398" s="630" t="s">
        <v>553</v>
      </c>
      <c r="B398" s="631" t="s">
        <v>554</v>
      </c>
      <c r="C398" s="632" t="s">
        <v>558</v>
      </c>
      <c r="D398" s="633" t="s">
        <v>3001</v>
      </c>
      <c r="E398" s="632" t="s">
        <v>1893</v>
      </c>
      <c r="F398" s="633" t="s">
        <v>3009</v>
      </c>
      <c r="G398" s="632" t="s">
        <v>595</v>
      </c>
      <c r="H398" s="632" t="s">
        <v>1935</v>
      </c>
      <c r="I398" s="632" t="s">
        <v>1936</v>
      </c>
      <c r="J398" s="632" t="s">
        <v>1937</v>
      </c>
      <c r="K398" s="632" t="s">
        <v>1938</v>
      </c>
      <c r="L398" s="634">
        <v>86.645692295205251</v>
      </c>
      <c r="M398" s="634">
        <v>9</v>
      </c>
      <c r="N398" s="635">
        <v>779.81123065684721</v>
      </c>
    </row>
    <row r="399" spans="1:14" ht="14.4" customHeight="1" x14ac:dyDescent="0.3">
      <c r="A399" s="630" t="s">
        <v>553</v>
      </c>
      <c r="B399" s="631" t="s">
        <v>554</v>
      </c>
      <c r="C399" s="632" t="s">
        <v>558</v>
      </c>
      <c r="D399" s="633" t="s">
        <v>3001</v>
      </c>
      <c r="E399" s="632" t="s">
        <v>1893</v>
      </c>
      <c r="F399" s="633" t="s">
        <v>3009</v>
      </c>
      <c r="G399" s="632" t="s">
        <v>595</v>
      </c>
      <c r="H399" s="632" t="s">
        <v>1939</v>
      </c>
      <c r="I399" s="632" t="s">
        <v>1940</v>
      </c>
      <c r="J399" s="632" t="s">
        <v>1941</v>
      </c>
      <c r="K399" s="632" t="s">
        <v>1942</v>
      </c>
      <c r="L399" s="634">
        <v>81.099952519359405</v>
      </c>
      <c r="M399" s="634">
        <v>250</v>
      </c>
      <c r="N399" s="635">
        <v>20274.98812983985</v>
      </c>
    </row>
    <row r="400" spans="1:14" ht="14.4" customHeight="1" x14ac:dyDescent="0.3">
      <c r="A400" s="630" t="s">
        <v>553</v>
      </c>
      <c r="B400" s="631" t="s">
        <v>554</v>
      </c>
      <c r="C400" s="632" t="s">
        <v>558</v>
      </c>
      <c r="D400" s="633" t="s">
        <v>3001</v>
      </c>
      <c r="E400" s="632" t="s">
        <v>1893</v>
      </c>
      <c r="F400" s="633" t="s">
        <v>3009</v>
      </c>
      <c r="G400" s="632" t="s">
        <v>595</v>
      </c>
      <c r="H400" s="632" t="s">
        <v>1943</v>
      </c>
      <c r="I400" s="632" t="s">
        <v>1944</v>
      </c>
      <c r="J400" s="632" t="s">
        <v>1945</v>
      </c>
      <c r="K400" s="632" t="s">
        <v>1946</v>
      </c>
      <c r="L400" s="634">
        <v>605.2683133635378</v>
      </c>
      <c r="M400" s="634">
        <v>6</v>
      </c>
      <c r="N400" s="635">
        <v>3631.6098801812268</v>
      </c>
    </row>
    <row r="401" spans="1:14" ht="14.4" customHeight="1" x14ac:dyDescent="0.3">
      <c r="A401" s="630" t="s">
        <v>553</v>
      </c>
      <c r="B401" s="631" t="s">
        <v>554</v>
      </c>
      <c r="C401" s="632" t="s">
        <v>558</v>
      </c>
      <c r="D401" s="633" t="s">
        <v>3001</v>
      </c>
      <c r="E401" s="632" t="s">
        <v>1893</v>
      </c>
      <c r="F401" s="633" t="s">
        <v>3009</v>
      </c>
      <c r="G401" s="632" t="s">
        <v>595</v>
      </c>
      <c r="H401" s="632" t="s">
        <v>1947</v>
      </c>
      <c r="I401" s="632" t="s">
        <v>1948</v>
      </c>
      <c r="J401" s="632" t="s">
        <v>1949</v>
      </c>
      <c r="K401" s="632" t="s">
        <v>1950</v>
      </c>
      <c r="L401" s="634">
        <v>517.5</v>
      </c>
      <c r="M401" s="634">
        <v>1</v>
      </c>
      <c r="N401" s="635">
        <v>517.5</v>
      </c>
    </row>
    <row r="402" spans="1:14" ht="14.4" customHeight="1" x14ac:dyDescent="0.3">
      <c r="A402" s="630" t="s">
        <v>553</v>
      </c>
      <c r="B402" s="631" t="s">
        <v>554</v>
      </c>
      <c r="C402" s="632" t="s">
        <v>558</v>
      </c>
      <c r="D402" s="633" t="s">
        <v>3001</v>
      </c>
      <c r="E402" s="632" t="s">
        <v>1893</v>
      </c>
      <c r="F402" s="633" t="s">
        <v>3009</v>
      </c>
      <c r="G402" s="632" t="s">
        <v>595</v>
      </c>
      <c r="H402" s="632" t="s">
        <v>1951</v>
      </c>
      <c r="I402" s="632" t="s">
        <v>1952</v>
      </c>
      <c r="J402" s="632" t="s">
        <v>1953</v>
      </c>
      <c r="K402" s="632" t="s">
        <v>1954</v>
      </c>
      <c r="L402" s="634">
        <v>155.65990022603199</v>
      </c>
      <c r="M402" s="634">
        <v>7</v>
      </c>
      <c r="N402" s="635">
        <v>1089.6193015822239</v>
      </c>
    </row>
    <row r="403" spans="1:14" ht="14.4" customHeight="1" x14ac:dyDescent="0.3">
      <c r="A403" s="630" t="s">
        <v>553</v>
      </c>
      <c r="B403" s="631" t="s">
        <v>554</v>
      </c>
      <c r="C403" s="632" t="s">
        <v>558</v>
      </c>
      <c r="D403" s="633" t="s">
        <v>3001</v>
      </c>
      <c r="E403" s="632" t="s">
        <v>1893</v>
      </c>
      <c r="F403" s="633" t="s">
        <v>3009</v>
      </c>
      <c r="G403" s="632" t="s">
        <v>595</v>
      </c>
      <c r="H403" s="632" t="s">
        <v>1955</v>
      </c>
      <c r="I403" s="632" t="s">
        <v>1955</v>
      </c>
      <c r="J403" s="632" t="s">
        <v>1956</v>
      </c>
      <c r="K403" s="632" t="s">
        <v>1957</v>
      </c>
      <c r="L403" s="634">
        <v>814.62999999999988</v>
      </c>
      <c r="M403" s="634">
        <v>4</v>
      </c>
      <c r="N403" s="635">
        <v>3258.5199999999995</v>
      </c>
    </row>
    <row r="404" spans="1:14" ht="14.4" customHeight="1" x14ac:dyDescent="0.3">
      <c r="A404" s="630" t="s">
        <v>553</v>
      </c>
      <c r="B404" s="631" t="s">
        <v>554</v>
      </c>
      <c r="C404" s="632" t="s">
        <v>558</v>
      </c>
      <c r="D404" s="633" t="s">
        <v>3001</v>
      </c>
      <c r="E404" s="632" t="s">
        <v>1893</v>
      </c>
      <c r="F404" s="633" t="s">
        <v>3009</v>
      </c>
      <c r="G404" s="632" t="s">
        <v>595</v>
      </c>
      <c r="H404" s="632" t="s">
        <v>1958</v>
      </c>
      <c r="I404" s="632" t="s">
        <v>238</v>
      </c>
      <c r="J404" s="632" t="s">
        <v>1959</v>
      </c>
      <c r="K404" s="632" t="s">
        <v>1960</v>
      </c>
      <c r="L404" s="634">
        <v>1577.7432002817561</v>
      </c>
      <c r="M404" s="634">
        <v>2</v>
      </c>
      <c r="N404" s="635">
        <v>3155.4864005635122</v>
      </c>
    </row>
    <row r="405" spans="1:14" ht="14.4" customHeight="1" x14ac:dyDescent="0.3">
      <c r="A405" s="630" t="s">
        <v>553</v>
      </c>
      <c r="B405" s="631" t="s">
        <v>554</v>
      </c>
      <c r="C405" s="632" t="s">
        <v>558</v>
      </c>
      <c r="D405" s="633" t="s">
        <v>3001</v>
      </c>
      <c r="E405" s="632" t="s">
        <v>1893</v>
      </c>
      <c r="F405" s="633" t="s">
        <v>3009</v>
      </c>
      <c r="G405" s="632" t="s">
        <v>595</v>
      </c>
      <c r="H405" s="632" t="s">
        <v>1961</v>
      </c>
      <c r="I405" s="632" t="s">
        <v>1962</v>
      </c>
      <c r="J405" s="632" t="s">
        <v>1963</v>
      </c>
      <c r="K405" s="632" t="s">
        <v>1964</v>
      </c>
      <c r="L405" s="634">
        <v>52.609974518622089</v>
      </c>
      <c r="M405" s="634">
        <v>7</v>
      </c>
      <c r="N405" s="635">
        <v>368.26982163035461</v>
      </c>
    </row>
    <row r="406" spans="1:14" ht="14.4" customHeight="1" x14ac:dyDescent="0.3">
      <c r="A406" s="630" t="s">
        <v>553</v>
      </c>
      <c r="B406" s="631" t="s">
        <v>554</v>
      </c>
      <c r="C406" s="632" t="s">
        <v>558</v>
      </c>
      <c r="D406" s="633" t="s">
        <v>3001</v>
      </c>
      <c r="E406" s="632" t="s">
        <v>1893</v>
      </c>
      <c r="F406" s="633" t="s">
        <v>3009</v>
      </c>
      <c r="G406" s="632" t="s">
        <v>595</v>
      </c>
      <c r="H406" s="632" t="s">
        <v>1965</v>
      </c>
      <c r="I406" s="632" t="s">
        <v>1965</v>
      </c>
      <c r="J406" s="632" t="s">
        <v>1966</v>
      </c>
      <c r="K406" s="632" t="s">
        <v>1967</v>
      </c>
      <c r="L406" s="634">
        <v>158.80000000000001</v>
      </c>
      <c r="M406" s="634">
        <v>2</v>
      </c>
      <c r="N406" s="635">
        <v>317.60000000000002</v>
      </c>
    </row>
    <row r="407" spans="1:14" ht="14.4" customHeight="1" x14ac:dyDescent="0.3">
      <c r="A407" s="630" t="s">
        <v>553</v>
      </c>
      <c r="B407" s="631" t="s">
        <v>554</v>
      </c>
      <c r="C407" s="632" t="s">
        <v>558</v>
      </c>
      <c r="D407" s="633" t="s">
        <v>3001</v>
      </c>
      <c r="E407" s="632" t="s">
        <v>1893</v>
      </c>
      <c r="F407" s="633" t="s">
        <v>3009</v>
      </c>
      <c r="G407" s="632" t="s">
        <v>595</v>
      </c>
      <c r="H407" s="632" t="s">
        <v>1968</v>
      </c>
      <c r="I407" s="632" t="s">
        <v>1969</v>
      </c>
      <c r="J407" s="632" t="s">
        <v>1970</v>
      </c>
      <c r="K407" s="632" t="s">
        <v>1971</v>
      </c>
      <c r="L407" s="634">
        <v>82.690257676543439</v>
      </c>
      <c r="M407" s="634">
        <v>174</v>
      </c>
      <c r="N407" s="635">
        <v>14388.104835718557</v>
      </c>
    </row>
    <row r="408" spans="1:14" ht="14.4" customHeight="1" x14ac:dyDescent="0.3">
      <c r="A408" s="630" t="s">
        <v>553</v>
      </c>
      <c r="B408" s="631" t="s">
        <v>554</v>
      </c>
      <c r="C408" s="632" t="s">
        <v>558</v>
      </c>
      <c r="D408" s="633" t="s">
        <v>3001</v>
      </c>
      <c r="E408" s="632" t="s">
        <v>1893</v>
      </c>
      <c r="F408" s="633" t="s">
        <v>3009</v>
      </c>
      <c r="G408" s="632" t="s">
        <v>595</v>
      </c>
      <c r="H408" s="632" t="s">
        <v>1972</v>
      </c>
      <c r="I408" s="632" t="s">
        <v>1973</v>
      </c>
      <c r="J408" s="632" t="s">
        <v>1974</v>
      </c>
      <c r="K408" s="632" t="s">
        <v>1975</v>
      </c>
      <c r="L408" s="634">
        <v>246.19595838637099</v>
      </c>
      <c r="M408" s="634">
        <v>31</v>
      </c>
      <c r="N408" s="635">
        <v>7632.0747099775008</v>
      </c>
    </row>
    <row r="409" spans="1:14" ht="14.4" customHeight="1" x14ac:dyDescent="0.3">
      <c r="A409" s="630" t="s">
        <v>553</v>
      </c>
      <c r="B409" s="631" t="s">
        <v>554</v>
      </c>
      <c r="C409" s="632" t="s">
        <v>558</v>
      </c>
      <c r="D409" s="633" t="s">
        <v>3001</v>
      </c>
      <c r="E409" s="632" t="s">
        <v>1893</v>
      </c>
      <c r="F409" s="633" t="s">
        <v>3009</v>
      </c>
      <c r="G409" s="632" t="s">
        <v>595</v>
      </c>
      <c r="H409" s="632" t="s">
        <v>1976</v>
      </c>
      <c r="I409" s="632" t="s">
        <v>1977</v>
      </c>
      <c r="J409" s="632" t="s">
        <v>1978</v>
      </c>
      <c r="K409" s="632" t="s">
        <v>1979</v>
      </c>
      <c r="L409" s="634">
        <v>58.929999999999943</v>
      </c>
      <c r="M409" s="634">
        <v>2</v>
      </c>
      <c r="N409" s="635">
        <v>117.85999999999989</v>
      </c>
    </row>
    <row r="410" spans="1:14" ht="14.4" customHeight="1" x14ac:dyDescent="0.3">
      <c r="A410" s="630" t="s">
        <v>553</v>
      </c>
      <c r="B410" s="631" t="s">
        <v>554</v>
      </c>
      <c r="C410" s="632" t="s">
        <v>558</v>
      </c>
      <c r="D410" s="633" t="s">
        <v>3001</v>
      </c>
      <c r="E410" s="632" t="s">
        <v>1893</v>
      </c>
      <c r="F410" s="633" t="s">
        <v>3009</v>
      </c>
      <c r="G410" s="632" t="s">
        <v>595</v>
      </c>
      <c r="H410" s="632" t="s">
        <v>1980</v>
      </c>
      <c r="I410" s="632" t="s">
        <v>1980</v>
      </c>
      <c r="J410" s="632" t="s">
        <v>1981</v>
      </c>
      <c r="K410" s="632" t="s">
        <v>1982</v>
      </c>
      <c r="L410" s="634">
        <v>2176.2142311143357</v>
      </c>
      <c r="M410" s="634">
        <v>26</v>
      </c>
      <c r="N410" s="635">
        <v>56581.570008972725</v>
      </c>
    </row>
    <row r="411" spans="1:14" ht="14.4" customHeight="1" x14ac:dyDescent="0.3">
      <c r="A411" s="630" t="s">
        <v>553</v>
      </c>
      <c r="B411" s="631" t="s">
        <v>554</v>
      </c>
      <c r="C411" s="632" t="s">
        <v>558</v>
      </c>
      <c r="D411" s="633" t="s">
        <v>3001</v>
      </c>
      <c r="E411" s="632" t="s">
        <v>1893</v>
      </c>
      <c r="F411" s="633" t="s">
        <v>3009</v>
      </c>
      <c r="G411" s="632" t="s">
        <v>595</v>
      </c>
      <c r="H411" s="632" t="s">
        <v>1983</v>
      </c>
      <c r="I411" s="632" t="s">
        <v>1984</v>
      </c>
      <c r="J411" s="632" t="s">
        <v>1985</v>
      </c>
      <c r="K411" s="632" t="s">
        <v>1986</v>
      </c>
      <c r="L411" s="634">
        <v>76.5</v>
      </c>
      <c r="M411" s="634">
        <v>1</v>
      </c>
      <c r="N411" s="635">
        <v>76.5</v>
      </c>
    </row>
    <row r="412" spans="1:14" ht="14.4" customHeight="1" x14ac:dyDescent="0.3">
      <c r="A412" s="630" t="s">
        <v>553</v>
      </c>
      <c r="B412" s="631" t="s">
        <v>554</v>
      </c>
      <c r="C412" s="632" t="s">
        <v>558</v>
      </c>
      <c r="D412" s="633" t="s">
        <v>3001</v>
      </c>
      <c r="E412" s="632" t="s">
        <v>1893</v>
      </c>
      <c r="F412" s="633" t="s">
        <v>3009</v>
      </c>
      <c r="G412" s="632" t="s">
        <v>595</v>
      </c>
      <c r="H412" s="632" t="s">
        <v>1987</v>
      </c>
      <c r="I412" s="632" t="s">
        <v>1988</v>
      </c>
      <c r="J412" s="632" t="s">
        <v>1989</v>
      </c>
      <c r="K412" s="632" t="s">
        <v>1990</v>
      </c>
      <c r="L412" s="634">
        <v>135.05483543651951</v>
      </c>
      <c r="M412" s="634">
        <v>6</v>
      </c>
      <c r="N412" s="635">
        <v>810.32901261911707</v>
      </c>
    </row>
    <row r="413" spans="1:14" ht="14.4" customHeight="1" x14ac:dyDescent="0.3">
      <c r="A413" s="630" t="s">
        <v>553</v>
      </c>
      <c r="B413" s="631" t="s">
        <v>554</v>
      </c>
      <c r="C413" s="632" t="s">
        <v>558</v>
      </c>
      <c r="D413" s="633" t="s">
        <v>3001</v>
      </c>
      <c r="E413" s="632" t="s">
        <v>1893</v>
      </c>
      <c r="F413" s="633" t="s">
        <v>3009</v>
      </c>
      <c r="G413" s="632" t="s">
        <v>595</v>
      </c>
      <c r="H413" s="632" t="s">
        <v>1991</v>
      </c>
      <c r="I413" s="632" t="s">
        <v>1992</v>
      </c>
      <c r="J413" s="632" t="s">
        <v>1993</v>
      </c>
      <c r="K413" s="632" t="s">
        <v>1994</v>
      </c>
      <c r="L413" s="634">
        <v>235.91125000000002</v>
      </c>
      <c r="M413" s="634">
        <v>80</v>
      </c>
      <c r="N413" s="635">
        <v>18872.900000000001</v>
      </c>
    </row>
    <row r="414" spans="1:14" ht="14.4" customHeight="1" x14ac:dyDescent="0.3">
      <c r="A414" s="630" t="s">
        <v>553</v>
      </c>
      <c r="B414" s="631" t="s">
        <v>554</v>
      </c>
      <c r="C414" s="632" t="s">
        <v>558</v>
      </c>
      <c r="D414" s="633" t="s">
        <v>3001</v>
      </c>
      <c r="E414" s="632" t="s">
        <v>1893</v>
      </c>
      <c r="F414" s="633" t="s">
        <v>3009</v>
      </c>
      <c r="G414" s="632" t="s">
        <v>595</v>
      </c>
      <c r="H414" s="632" t="s">
        <v>1995</v>
      </c>
      <c r="I414" s="632" t="s">
        <v>238</v>
      </c>
      <c r="J414" s="632" t="s">
        <v>1996</v>
      </c>
      <c r="K414" s="632" t="s">
        <v>1960</v>
      </c>
      <c r="L414" s="634">
        <v>844.57586206896553</v>
      </c>
      <c r="M414" s="634">
        <v>5.8</v>
      </c>
      <c r="N414" s="635">
        <v>4898.54</v>
      </c>
    </row>
    <row r="415" spans="1:14" ht="14.4" customHeight="1" x14ac:dyDescent="0.3">
      <c r="A415" s="630" t="s">
        <v>553</v>
      </c>
      <c r="B415" s="631" t="s">
        <v>554</v>
      </c>
      <c r="C415" s="632" t="s">
        <v>558</v>
      </c>
      <c r="D415" s="633" t="s">
        <v>3001</v>
      </c>
      <c r="E415" s="632" t="s">
        <v>1893</v>
      </c>
      <c r="F415" s="633" t="s">
        <v>3009</v>
      </c>
      <c r="G415" s="632" t="s">
        <v>1626</v>
      </c>
      <c r="H415" s="632" t="s">
        <v>1997</v>
      </c>
      <c r="I415" s="632" t="s">
        <v>1998</v>
      </c>
      <c r="J415" s="632" t="s">
        <v>1999</v>
      </c>
      <c r="K415" s="632" t="s">
        <v>2000</v>
      </c>
      <c r="L415" s="634">
        <v>153.12769230769234</v>
      </c>
      <c r="M415" s="634">
        <v>13</v>
      </c>
      <c r="N415" s="635">
        <v>1990.6600000000003</v>
      </c>
    </row>
    <row r="416" spans="1:14" ht="14.4" customHeight="1" x14ac:dyDescent="0.3">
      <c r="A416" s="630" t="s">
        <v>553</v>
      </c>
      <c r="B416" s="631" t="s">
        <v>554</v>
      </c>
      <c r="C416" s="632" t="s">
        <v>558</v>
      </c>
      <c r="D416" s="633" t="s">
        <v>3001</v>
      </c>
      <c r="E416" s="632" t="s">
        <v>1893</v>
      </c>
      <c r="F416" s="633" t="s">
        <v>3009</v>
      </c>
      <c r="G416" s="632" t="s">
        <v>1626</v>
      </c>
      <c r="H416" s="632" t="s">
        <v>2001</v>
      </c>
      <c r="I416" s="632" t="s">
        <v>2002</v>
      </c>
      <c r="J416" s="632" t="s">
        <v>2003</v>
      </c>
      <c r="K416" s="632" t="s">
        <v>2004</v>
      </c>
      <c r="L416" s="634">
        <v>88.384210526315783</v>
      </c>
      <c r="M416" s="634">
        <v>152</v>
      </c>
      <c r="N416" s="635">
        <v>13434.4</v>
      </c>
    </row>
    <row r="417" spans="1:14" ht="14.4" customHeight="1" x14ac:dyDescent="0.3">
      <c r="A417" s="630" t="s">
        <v>553</v>
      </c>
      <c r="B417" s="631" t="s">
        <v>554</v>
      </c>
      <c r="C417" s="632" t="s">
        <v>558</v>
      </c>
      <c r="D417" s="633" t="s">
        <v>3001</v>
      </c>
      <c r="E417" s="632" t="s">
        <v>1893</v>
      </c>
      <c r="F417" s="633" t="s">
        <v>3009</v>
      </c>
      <c r="G417" s="632" t="s">
        <v>1626</v>
      </c>
      <c r="H417" s="632" t="s">
        <v>2005</v>
      </c>
      <c r="I417" s="632" t="s">
        <v>2006</v>
      </c>
      <c r="J417" s="632" t="s">
        <v>2007</v>
      </c>
      <c r="K417" s="632" t="s">
        <v>2008</v>
      </c>
      <c r="L417" s="634">
        <v>138.19772757865985</v>
      </c>
      <c r="M417" s="634">
        <v>5</v>
      </c>
      <c r="N417" s="635">
        <v>690.98863789329926</v>
      </c>
    </row>
    <row r="418" spans="1:14" ht="14.4" customHeight="1" x14ac:dyDescent="0.3">
      <c r="A418" s="630" t="s">
        <v>553</v>
      </c>
      <c r="B418" s="631" t="s">
        <v>554</v>
      </c>
      <c r="C418" s="632" t="s">
        <v>558</v>
      </c>
      <c r="D418" s="633" t="s">
        <v>3001</v>
      </c>
      <c r="E418" s="632" t="s">
        <v>1893</v>
      </c>
      <c r="F418" s="633" t="s">
        <v>3009</v>
      </c>
      <c r="G418" s="632" t="s">
        <v>1626</v>
      </c>
      <c r="H418" s="632" t="s">
        <v>2009</v>
      </c>
      <c r="I418" s="632" t="s">
        <v>2010</v>
      </c>
      <c r="J418" s="632" t="s">
        <v>2011</v>
      </c>
      <c r="K418" s="632" t="s">
        <v>2008</v>
      </c>
      <c r="L418" s="634">
        <v>57.370000000000005</v>
      </c>
      <c r="M418" s="634">
        <v>9</v>
      </c>
      <c r="N418" s="635">
        <v>516.33000000000004</v>
      </c>
    </row>
    <row r="419" spans="1:14" ht="14.4" customHeight="1" x14ac:dyDescent="0.3">
      <c r="A419" s="630" t="s">
        <v>553</v>
      </c>
      <c r="B419" s="631" t="s">
        <v>554</v>
      </c>
      <c r="C419" s="632" t="s">
        <v>558</v>
      </c>
      <c r="D419" s="633" t="s">
        <v>3001</v>
      </c>
      <c r="E419" s="632" t="s">
        <v>1893</v>
      </c>
      <c r="F419" s="633" t="s">
        <v>3009</v>
      </c>
      <c r="G419" s="632" t="s">
        <v>1626</v>
      </c>
      <c r="H419" s="632" t="s">
        <v>2012</v>
      </c>
      <c r="I419" s="632" t="s">
        <v>2013</v>
      </c>
      <c r="J419" s="632" t="s">
        <v>2014</v>
      </c>
      <c r="K419" s="632" t="s">
        <v>2015</v>
      </c>
      <c r="L419" s="634">
        <v>153.59013660053901</v>
      </c>
      <c r="M419" s="634">
        <v>3</v>
      </c>
      <c r="N419" s="635">
        <v>460.77040980161701</v>
      </c>
    </row>
    <row r="420" spans="1:14" ht="14.4" customHeight="1" x14ac:dyDescent="0.3">
      <c r="A420" s="630" t="s">
        <v>553</v>
      </c>
      <c r="B420" s="631" t="s">
        <v>554</v>
      </c>
      <c r="C420" s="632" t="s">
        <v>558</v>
      </c>
      <c r="D420" s="633" t="s">
        <v>3001</v>
      </c>
      <c r="E420" s="632" t="s">
        <v>1893</v>
      </c>
      <c r="F420" s="633" t="s">
        <v>3009</v>
      </c>
      <c r="G420" s="632" t="s">
        <v>1626</v>
      </c>
      <c r="H420" s="632" t="s">
        <v>2016</v>
      </c>
      <c r="I420" s="632" t="s">
        <v>2017</v>
      </c>
      <c r="J420" s="632" t="s">
        <v>2018</v>
      </c>
      <c r="K420" s="632" t="s">
        <v>2019</v>
      </c>
      <c r="L420" s="634">
        <v>74.700461883233018</v>
      </c>
      <c r="M420" s="634">
        <v>10</v>
      </c>
      <c r="N420" s="635">
        <v>747.00461883233015</v>
      </c>
    </row>
    <row r="421" spans="1:14" ht="14.4" customHeight="1" x14ac:dyDescent="0.3">
      <c r="A421" s="630" t="s">
        <v>553</v>
      </c>
      <c r="B421" s="631" t="s">
        <v>554</v>
      </c>
      <c r="C421" s="632" t="s">
        <v>558</v>
      </c>
      <c r="D421" s="633" t="s">
        <v>3001</v>
      </c>
      <c r="E421" s="632" t="s">
        <v>1893</v>
      </c>
      <c r="F421" s="633" t="s">
        <v>3009</v>
      </c>
      <c r="G421" s="632" t="s">
        <v>1626</v>
      </c>
      <c r="H421" s="632" t="s">
        <v>2020</v>
      </c>
      <c r="I421" s="632" t="s">
        <v>2021</v>
      </c>
      <c r="J421" s="632" t="s">
        <v>2022</v>
      </c>
      <c r="K421" s="632" t="s">
        <v>2023</v>
      </c>
      <c r="L421" s="634">
        <v>55.54999999999999</v>
      </c>
      <c r="M421" s="634">
        <v>2</v>
      </c>
      <c r="N421" s="635">
        <v>111.09999999999998</v>
      </c>
    </row>
    <row r="422" spans="1:14" ht="14.4" customHeight="1" x14ac:dyDescent="0.3">
      <c r="A422" s="630" t="s">
        <v>553</v>
      </c>
      <c r="B422" s="631" t="s">
        <v>554</v>
      </c>
      <c r="C422" s="632" t="s">
        <v>558</v>
      </c>
      <c r="D422" s="633" t="s">
        <v>3001</v>
      </c>
      <c r="E422" s="632" t="s">
        <v>1893</v>
      </c>
      <c r="F422" s="633" t="s">
        <v>3009</v>
      </c>
      <c r="G422" s="632" t="s">
        <v>1626</v>
      </c>
      <c r="H422" s="632" t="s">
        <v>2024</v>
      </c>
      <c r="I422" s="632" t="s">
        <v>2025</v>
      </c>
      <c r="J422" s="632" t="s">
        <v>2026</v>
      </c>
      <c r="K422" s="632" t="s">
        <v>2027</v>
      </c>
      <c r="L422" s="634">
        <v>261.71625</v>
      </c>
      <c r="M422" s="634">
        <v>40</v>
      </c>
      <c r="N422" s="635">
        <v>10468.65</v>
      </c>
    </row>
    <row r="423" spans="1:14" ht="14.4" customHeight="1" x14ac:dyDescent="0.3">
      <c r="A423" s="630" t="s">
        <v>553</v>
      </c>
      <c r="B423" s="631" t="s">
        <v>554</v>
      </c>
      <c r="C423" s="632" t="s">
        <v>558</v>
      </c>
      <c r="D423" s="633" t="s">
        <v>3001</v>
      </c>
      <c r="E423" s="632" t="s">
        <v>1893</v>
      </c>
      <c r="F423" s="633" t="s">
        <v>3009</v>
      </c>
      <c r="G423" s="632" t="s">
        <v>1626</v>
      </c>
      <c r="H423" s="632" t="s">
        <v>2028</v>
      </c>
      <c r="I423" s="632" t="s">
        <v>2029</v>
      </c>
      <c r="J423" s="632" t="s">
        <v>2030</v>
      </c>
      <c r="K423" s="632" t="s">
        <v>2031</v>
      </c>
      <c r="L423" s="634">
        <v>122.81586552914658</v>
      </c>
      <c r="M423" s="634">
        <v>66</v>
      </c>
      <c r="N423" s="635">
        <v>8105.8471249236745</v>
      </c>
    </row>
    <row r="424" spans="1:14" ht="14.4" customHeight="1" x14ac:dyDescent="0.3">
      <c r="A424" s="630" t="s">
        <v>553</v>
      </c>
      <c r="B424" s="631" t="s">
        <v>554</v>
      </c>
      <c r="C424" s="632" t="s">
        <v>558</v>
      </c>
      <c r="D424" s="633" t="s">
        <v>3001</v>
      </c>
      <c r="E424" s="632" t="s">
        <v>1893</v>
      </c>
      <c r="F424" s="633" t="s">
        <v>3009</v>
      </c>
      <c r="G424" s="632" t="s">
        <v>1626</v>
      </c>
      <c r="H424" s="632" t="s">
        <v>2032</v>
      </c>
      <c r="I424" s="632" t="s">
        <v>2033</v>
      </c>
      <c r="J424" s="632" t="s">
        <v>2034</v>
      </c>
      <c r="K424" s="632" t="s">
        <v>2035</v>
      </c>
      <c r="L424" s="634">
        <v>75.220155279024283</v>
      </c>
      <c r="M424" s="634">
        <v>28</v>
      </c>
      <c r="N424" s="635">
        <v>2106.1643478126798</v>
      </c>
    </row>
    <row r="425" spans="1:14" ht="14.4" customHeight="1" x14ac:dyDescent="0.3">
      <c r="A425" s="630" t="s">
        <v>553</v>
      </c>
      <c r="B425" s="631" t="s">
        <v>554</v>
      </c>
      <c r="C425" s="632" t="s">
        <v>558</v>
      </c>
      <c r="D425" s="633" t="s">
        <v>3001</v>
      </c>
      <c r="E425" s="632" t="s">
        <v>1893</v>
      </c>
      <c r="F425" s="633" t="s">
        <v>3009</v>
      </c>
      <c r="G425" s="632" t="s">
        <v>1626</v>
      </c>
      <c r="H425" s="632" t="s">
        <v>2036</v>
      </c>
      <c r="I425" s="632" t="s">
        <v>2037</v>
      </c>
      <c r="J425" s="632" t="s">
        <v>2038</v>
      </c>
      <c r="K425" s="632" t="s">
        <v>2039</v>
      </c>
      <c r="L425" s="634">
        <v>104.41999228784407</v>
      </c>
      <c r="M425" s="634">
        <v>2</v>
      </c>
      <c r="N425" s="635">
        <v>208.83998457568813</v>
      </c>
    </row>
    <row r="426" spans="1:14" ht="14.4" customHeight="1" x14ac:dyDescent="0.3">
      <c r="A426" s="630" t="s">
        <v>553</v>
      </c>
      <c r="B426" s="631" t="s">
        <v>554</v>
      </c>
      <c r="C426" s="632" t="s">
        <v>558</v>
      </c>
      <c r="D426" s="633" t="s">
        <v>3001</v>
      </c>
      <c r="E426" s="632" t="s">
        <v>1893</v>
      </c>
      <c r="F426" s="633" t="s">
        <v>3009</v>
      </c>
      <c r="G426" s="632" t="s">
        <v>1626</v>
      </c>
      <c r="H426" s="632" t="s">
        <v>2040</v>
      </c>
      <c r="I426" s="632" t="s">
        <v>2041</v>
      </c>
      <c r="J426" s="632" t="s">
        <v>2042</v>
      </c>
      <c r="K426" s="632" t="s">
        <v>2043</v>
      </c>
      <c r="L426" s="634">
        <v>190.16</v>
      </c>
      <c r="M426" s="634">
        <v>6</v>
      </c>
      <c r="N426" s="635">
        <v>1140.96</v>
      </c>
    </row>
    <row r="427" spans="1:14" ht="14.4" customHeight="1" x14ac:dyDescent="0.3">
      <c r="A427" s="630" t="s">
        <v>553</v>
      </c>
      <c r="B427" s="631" t="s">
        <v>554</v>
      </c>
      <c r="C427" s="632" t="s">
        <v>558</v>
      </c>
      <c r="D427" s="633" t="s">
        <v>3001</v>
      </c>
      <c r="E427" s="632" t="s">
        <v>1893</v>
      </c>
      <c r="F427" s="633" t="s">
        <v>3009</v>
      </c>
      <c r="G427" s="632" t="s">
        <v>1626</v>
      </c>
      <c r="H427" s="632" t="s">
        <v>2044</v>
      </c>
      <c r="I427" s="632" t="s">
        <v>2045</v>
      </c>
      <c r="J427" s="632" t="s">
        <v>2046</v>
      </c>
      <c r="K427" s="632" t="s">
        <v>2047</v>
      </c>
      <c r="L427" s="634">
        <v>83.570000000000007</v>
      </c>
      <c r="M427" s="634">
        <v>1</v>
      </c>
      <c r="N427" s="635">
        <v>83.570000000000007</v>
      </c>
    </row>
    <row r="428" spans="1:14" ht="14.4" customHeight="1" x14ac:dyDescent="0.3">
      <c r="A428" s="630" t="s">
        <v>553</v>
      </c>
      <c r="B428" s="631" t="s">
        <v>554</v>
      </c>
      <c r="C428" s="632" t="s">
        <v>558</v>
      </c>
      <c r="D428" s="633" t="s">
        <v>3001</v>
      </c>
      <c r="E428" s="632" t="s">
        <v>1893</v>
      </c>
      <c r="F428" s="633" t="s">
        <v>3009</v>
      </c>
      <c r="G428" s="632" t="s">
        <v>1626</v>
      </c>
      <c r="H428" s="632" t="s">
        <v>2048</v>
      </c>
      <c r="I428" s="632" t="s">
        <v>2049</v>
      </c>
      <c r="J428" s="632" t="s">
        <v>2050</v>
      </c>
      <c r="K428" s="632" t="s">
        <v>2051</v>
      </c>
      <c r="L428" s="634">
        <v>58.340000000000025</v>
      </c>
      <c r="M428" s="634">
        <v>2</v>
      </c>
      <c r="N428" s="635">
        <v>116.68000000000005</v>
      </c>
    </row>
    <row r="429" spans="1:14" ht="14.4" customHeight="1" x14ac:dyDescent="0.3">
      <c r="A429" s="630" t="s">
        <v>553</v>
      </c>
      <c r="B429" s="631" t="s">
        <v>554</v>
      </c>
      <c r="C429" s="632" t="s">
        <v>558</v>
      </c>
      <c r="D429" s="633" t="s">
        <v>3001</v>
      </c>
      <c r="E429" s="632" t="s">
        <v>1893</v>
      </c>
      <c r="F429" s="633" t="s">
        <v>3009</v>
      </c>
      <c r="G429" s="632" t="s">
        <v>1626</v>
      </c>
      <c r="H429" s="632" t="s">
        <v>2052</v>
      </c>
      <c r="I429" s="632" t="s">
        <v>2053</v>
      </c>
      <c r="J429" s="632" t="s">
        <v>2054</v>
      </c>
      <c r="K429" s="632" t="s">
        <v>2055</v>
      </c>
      <c r="L429" s="634">
        <v>12559.860574104037</v>
      </c>
      <c r="M429" s="634">
        <v>6</v>
      </c>
      <c r="N429" s="635">
        <v>75359.163444624224</v>
      </c>
    </row>
    <row r="430" spans="1:14" ht="14.4" customHeight="1" x14ac:dyDescent="0.3">
      <c r="A430" s="630" t="s">
        <v>553</v>
      </c>
      <c r="B430" s="631" t="s">
        <v>554</v>
      </c>
      <c r="C430" s="632" t="s">
        <v>558</v>
      </c>
      <c r="D430" s="633" t="s">
        <v>3001</v>
      </c>
      <c r="E430" s="632" t="s">
        <v>1893</v>
      </c>
      <c r="F430" s="633" t="s">
        <v>3009</v>
      </c>
      <c r="G430" s="632" t="s">
        <v>1626</v>
      </c>
      <c r="H430" s="632" t="s">
        <v>2056</v>
      </c>
      <c r="I430" s="632" t="s">
        <v>2057</v>
      </c>
      <c r="J430" s="632" t="s">
        <v>2058</v>
      </c>
      <c r="K430" s="632" t="s">
        <v>2059</v>
      </c>
      <c r="L430" s="634">
        <v>887.61403128967595</v>
      </c>
      <c r="M430" s="634">
        <v>133</v>
      </c>
      <c r="N430" s="635">
        <v>118052.6661615269</v>
      </c>
    </row>
    <row r="431" spans="1:14" ht="14.4" customHeight="1" x14ac:dyDescent="0.3">
      <c r="A431" s="630" t="s">
        <v>553</v>
      </c>
      <c r="B431" s="631" t="s">
        <v>554</v>
      </c>
      <c r="C431" s="632" t="s">
        <v>558</v>
      </c>
      <c r="D431" s="633" t="s">
        <v>3001</v>
      </c>
      <c r="E431" s="632" t="s">
        <v>2060</v>
      </c>
      <c r="F431" s="633" t="s">
        <v>3010</v>
      </c>
      <c r="G431" s="632" t="s">
        <v>595</v>
      </c>
      <c r="H431" s="632" t="s">
        <v>2061</v>
      </c>
      <c r="I431" s="632" t="s">
        <v>2062</v>
      </c>
      <c r="J431" s="632" t="s">
        <v>2063</v>
      </c>
      <c r="K431" s="632" t="s">
        <v>2064</v>
      </c>
      <c r="L431" s="634">
        <v>86.327500000000001</v>
      </c>
      <c r="M431" s="634">
        <v>4</v>
      </c>
      <c r="N431" s="635">
        <v>345.31</v>
      </c>
    </row>
    <row r="432" spans="1:14" ht="14.4" customHeight="1" x14ac:dyDescent="0.3">
      <c r="A432" s="630" t="s">
        <v>553</v>
      </c>
      <c r="B432" s="631" t="s">
        <v>554</v>
      </c>
      <c r="C432" s="632" t="s">
        <v>558</v>
      </c>
      <c r="D432" s="633" t="s">
        <v>3001</v>
      </c>
      <c r="E432" s="632" t="s">
        <v>2060</v>
      </c>
      <c r="F432" s="633" t="s">
        <v>3010</v>
      </c>
      <c r="G432" s="632" t="s">
        <v>595</v>
      </c>
      <c r="H432" s="632" t="s">
        <v>2065</v>
      </c>
      <c r="I432" s="632" t="s">
        <v>2066</v>
      </c>
      <c r="J432" s="632" t="s">
        <v>2067</v>
      </c>
      <c r="K432" s="632" t="s">
        <v>2068</v>
      </c>
      <c r="L432" s="634">
        <v>93.470000000000013</v>
      </c>
      <c r="M432" s="634">
        <v>2</v>
      </c>
      <c r="N432" s="635">
        <v>186.94000000000003</v>
      </c>
    </row>
    <row r="433" spans="1:14" ht="14.4" customHeight="1" x14ac:dyDescent="0.3">
      <c r="A433" s="630" t="s">
        <v>553</v>
      </c>
      <c r="B433" s="631" t="s">
        <v>554</v>
      </c>
      <c r="C433" s="632" t="s">
        <v>558</v>
      </c>
      <c r="D433" s="633" t="s">
        <v>3001</v>
      </c>
      <c r="E433" s="632" t="s">
        <v>2060</v>
      </c>
      <c r="F433" s="633" t="s">
        <v>3010</v>
      </c>
      <c r="G433" s="632" t="s">
        <v>595</v>
      </c>
      <c r="H433" s="632" t="s">
        <v>2069</v>
      </c>
      <c r="I433" s="632" t="s">
        <v>2070</v>
      </c>
      <c r="J433" s="632" t="s">
        <v>2071</v>
      </c>
      <c r="K433" s="632" t="s">
        <v>2072</v>
      </c>
      <c r="L433" s="634">
        <v>7690.0007407407402</v>
      </c>
      <c r="M433" s="634">
        <v>54</v>
      </c>
      <c r="N433" s="635">
        <v>415260.04</v>
      </c>
    </row>
    <row r="434" spans="1:14" ht="14.4" customHeight="1" x14ac:dyDescent="0.3">
      <c r="A434" s="630" t="s">
        <v>553</v>
      </c>
      <c r="B434" s="631" t="s">
        <v>554</v>
      </c>
      <c r="C434" s="632" t="s">
        <v>558</v>
      </c>
      <c r="D434" s="633" t="s">
        <v>3001</v>
      </c>
      <c r="E434" s="632" t="s">
        <v>2060</v>
      </c>
      <c r="F434" s="633" t="s">
        <v>3010</v>
      </c>
      <c r="G434" s="632" t="s">
        <v>595</v>
      </c>
      <c r="H434" s="632" t="s">
        <v>2073</v>
      </c>
      <c r="I434" s="632" t="s">
        <v>2074</v>
      </c>
      <c r="J434" s="632" t="s">
        <v>2075</v>
      </c>
      <c r="K434" s="632" t="s">
        <v>2076</v>
      </c>
      <c r="L434" s="634">
        <v>17244.179235837168</v>
      </c>
      <c r="M434" s="634">
        <v>5</v>
      </c>
      <c r="N434" s="635">
        <v>86220.896179185831</v>
      </c>
    </row>
    <row r="435" spans="1:14" ht="14.4" customHeight="1" x14ac:dyDescent="0.3">
      <c r="A435" s="630" t="s">
        <v>553</v>
      </c>
      <c r="B435" s="631" t="s">
        <v>554</v>
      </c>
      <c r="C435" s="632" t="s">
        <v>558</v>
      </c>
      <c r="D435" s="633" t="s">
        <v>3001</v>
      </c>
      <c r="E435" s="632" t="s">
        <v>2060</v>
      </c>
      <c r="F435" s="633" t="s">
        <v>3010</v>
      </c>
      <c r="G435" s="632" t="s">
        <v>595</v>
      </c>
      <c r="H435" s="632" t="s">
        <v>2077</v>
      </c>
      <c r="I435" s="632" t="s">
        <v>2078</v>
      </c>
      <c r="J435" s="632" t="s">
        <v>2079</v>
      </c>
      <c r="K435" s="632" t="s">
        <v>2080</v>
      </c>
      <c r="L435" s="634">
        <v>544.85491052839473</v>
      </c>
      <c r="M435" s="634">
        <v>12</v>
      </c>
      <c r="N435" s="635">
        <v>6538.2589263407372</v>
      </c>
    </row>
    <row r="436" spans="1:14" ht="14.4" customHeight="1" x14ac:dyDescent="0.3">
      <c r="A436" s="630" t="s">
        <v>553</v>
      </c>
      <c r="B436" s="631" t="s">
        <v>554</v>
      </c>
      <c r="C436" s="632" t="s">
        <v>558</v>
      </c>
      <c r="D436" s="633" t="s">
        <v>3001</v>
      </c>
      <c r="E436" s="632" t="s">
        <v>2060</v>
      </c>
      <c r="F436" s="633" t="s">
        <v>3010</v>
      </c>
      <c r="G436" s="632" t="s">
        <v>1626</v>
      </c>
      <c r="H436" s="632" t="s">
        <v>2081</v>
      </c>
      <c r="I436" s="632" t="s">
        <v>2082</v>
      </c>
      <c r="J436" s="632" t="s">
        <v>2083</v>
      </c>
      <c r="K436" s="632"/>
      <c r="L436" s="634">
        <v>31.589974667503096</v>
      </c>
      <c r="M436" s="634">
        <v>6</v>
      </c>
      <c r="N436" s="635">
        <v>189.53984800501857</v>
      </c>
    </row>
    <row r="437" spans="1:14" ht="14.4" customHeight="1" x14ac:dyDescent="0.3">
      <c r="A437" s="630" t="s">
        <v>553</v>
      </c>
      <c r="B437" s="631" t="s">
        <v>554</v>
      </c>
      <c r="C437" s="632" t="s">
        <v>558</v>
      </c>
      <c r="D437" s="633" t="s">
        <v>3001</v>
      </c>
      <c r="E437" s="632" t="s">
        <v>2060</v>
      </c>
      <c r="F437" s="633" t="s">
        <v>3010</v>
      </c>
      <c r="G437" s="632" t="s">
        <v>1626</v>
      </c>
      <c r="H437" s="632" t="s">
        <v>2084</v>
      </c>
      <c r="I437" s="632" t="s">
        <v>2085</v>
      </c>
      <c r="J437" s="632" t="s">
        <v>2086</v>
      </c>
      <c r="K437" s="632" t="s">
        <v>2087</v>
      </c>
      <c r="L437" s="634">
        <v>1833.3940128387085</v>
      </c>
      <c r="M437" s="634">
        <v>33</v>
      </c>
      <c r="N437" s="635">
        <v>60502.002423677382</v>
      </c>
    </row>
    <row r="438" spans="1:14" ht="14.4" customHeight="1" x14ac:dyDescent="0.3">
      <c r="A438" s="630" t="s">
        <v>553</v>
      </c>
      <c r="B438" s="631" t="s">
        <v>554</v>
      </c>
      <c r="C438" s="632" t="s">
        <v>558</v>
      </c>
      <c r="D438" s="633" t="s">
        <v>3001</v>
      </c>
      <c r="E438" s="632" t="s">
        <v>2060</v>
      </c>
      <c r="F438" s="633" t="s">
        <v>3010</v>
      </c>
      <c r="G438" s="632" t="s">
        <v>1626</v>
      </c>
      <c r="H438" s="632" t="s">
        <v>2088</v>
      </c>
      <c r="I438" s="632" t="s">
        <v>2089</v>
      </c>
      <c r="J438" s="632" t="s">
        <v>2090</v>
      </c>
      <c r="K438" s="632" t="s">
        <v>2091</v>
      </c>
      <c r="L438" s="634">
        <v>2982.6214303051793</v>
      </c>
      <c r="M438" s="634">
        <v>75</v>
      </c>
      <c r="N438" s="635">
        <v>223696.60727288845</v>
      </c>
    </row>
    <row r="439" spans="1:14" ht="14.4" customHeight="1" x14ac:dyDescent="0.3">
      <c r="A439" s="630" t="s">
        <v>553</v>
      </c>
      <c r="B439" s="631" t="s">
        <v>554</v>
      </c>
      <c r="C439" s="632" t="s">
        <v>558</v>
      </c>
      <c r="D439" s="633" t="s">
        <v>3001</v>
      </c>
      <c r="E439" s="632" t="s">
        <v>2060</v>
      </c>
      <c r="F439" s="633" t="s">
        <v>3010</v>
      </c>
      <c r="G439" s="632" t="s">
        <v>1626</v>
      </c>
      <c r="H439" s="632" t="s">
        <v>2092</v>
      </c>
      <c r="I439" s="632" t="s">
        <v>2093</v>
      </c>
      <c r="J439" s="632" t="s">
        <v>2090</v>
      </c>
      <c r="K439" s="632" t="s">
        <v>2094</v>
      </c>
      <c r="L439" s="634">
        <v>15784.792249999999</v>
      </c>
      <c r="M439" s="634">
        <v>16</v>
      </c>
      <c r="N439" s="635">
        <v>252556.67599999998</v>
      </c>
    </row>
    <row r="440" spans="1:14" ht="14.4" customHeight="1" x14ac:dyDescent="0.3">
      <c r="A440" s="630" t="s">
        <v>553</v>
      </c>
      <c r="B440" s="631" t="s">
        <v>554</v>
      </c>
      <c r="C440" s="632" t="s">
        <v>558</v>
      </c>
      <c r="D440" s="633" t="s">
        <v>3001</v>
      </c>
      <c r="E440" s="632" t="s">
        <v>2095</v>
      </c>
      <c r="F440" s="633" t="s">
        <v>3011</v>
      </c>
      <c r="G440" s="632"/>
      <c r="H440" s="632"/>
      <c r="I440" s="632" t="s">
        <v>2096</v>
      </c>
      <c r="J440" s="632" t="s">
        <v>2097</v>
      </c>
      <c r="K440" s="632"/>
      <c r="L440" s="634">
        <v>3842.0400000000004</v>
      </c>
      <c r="M440" s="634">
        <v>15</v>
      </c>
      <c r="N440" s="635">
        <v>57630.600000000006</v>
      </c>
    </row>
    <row r="441" spans="1:14" ht="14.4" customHeight="1" x14ac:dyDescent="0.3">
      <c r="A441" s="630" t="s">
        <v>553</v>
      </c>
      <c r="B441" s="631" t="s">
        <v>554</v>
      </c>
      <c r="C441" s="632" t="s">
        <v>558</v>
      </c>
      <c r="D441" s="633" t="s">
        <v>3001</v>
      </c>
      <c r="E441" s="632" t="s">
        <v>2095</v>
      </c>
      <c r="F441" s="633" t="s">
        <v>3011</v>
      </c>
      <c r="G441" s="632"/>
      <c r="H441" s="632"/>
      <c r="I441" s="632" t="s">
        <v>2098</v>
      </c>
      <c r="J441" s="632" t="s">
        <v>2099</v>
      </c>
      <c r="K441" s="632"/>
      <c r="L441" s="634">
        <v>6210</v>
      </c>
      <c r="M441" s="634">
        <v>2</v>
      </c>
      <c r="N441" s="635">
        <v>12420</v>
      </c>
    </row>
    <row r="442" spans="1:14" ht="14.4" customHeight="1" x14ac:dyDescent="0.3">
      <c r="A442" s="630" t="s">
        <v>553</v>
      </c>
      <c r="B442" s="631" t="s">
        <v>554</v>
      </c>
      <c r="C442" s="632" t="s">
        <v>558</v>
      </c>
      <c r="D442" s="633" t="s">
        <v>3001</v>
      </c>
      <c r="E442" s="632" t="s">
        <v>2095</v>
      </c>
      <c r="F442" s="633" t="s">
        <v>3011</v>
      </c>
      <c r="G442" s="632"/>
      <c r="H442" s="632"/>
      <c r="I442" s="632" t="s">
        <v>2100</v>
      </c>
      <c r="J442" s="632" t="s">
        <v>2101</v>
      </c>
      <c r="K442" s="632"/>
      <c r="L442" s="634">
        <v>1407.5399999999993</v>
      </c>
      <c r="M442" s="634">
        <v>294</v>
      </c>
      <c r="N442" s="635">
        <v>413816.75999999978</v>
      </c>
    </row>
    <row r="443" spans="1:14" ht="14.4" customHeight="1" x14ac:dyDescent="0.3">
      <c r="A443" s="630" t="s">
        <v>553</v>
      </c>
      <c r="B443" s="631" t="s">
        <v>554</v>
      </c>
      <c r="C443" s="632" t="s">
        <v>558</v>
      </c>
      <c r="D443" s="633" t="s">
        <v>3001</v>
      </c>
      <c r="E443" s="632" t="s">
        <v>2095</v>
      </c>
      <c r="F443" s="633" t="s">
        <v>3011</v>
      </c>
      <c r="G443" s="632"/>
      <c r="H443" s="632"/>
      <c r="I443" s="632" t="s">
        <v>2102</v>
      </c>
      <c r="J443" s="632" t="s">
        <v>2103</v>
      </c>
      <c r="K443" s="632"/>
      <c r="L443" s="634">
        <v>9660.492753623188</v>
      </c>
      <c r="M443" s="634">
        <v>69</v>
      </c>
      <c r="N443" s="635">
        <v>666574</v>
      </c>
    </row>
    <row r="444" spans="1:14" ht="14.4" customHeight="1" x14ac:dyDescent="0.3">
      <c r="A444" s="630" t="s">
        <v>553</v>
      </c>
      <c r="B444" s="631" t="s">
        <v>554</v>
      </c>
      <c r="C444" s="632" t="s">
        <v>558</v>
      </c>
      <c r="D444" s="633" t="s">
        <v>3001</v>
      </c>
      <c r="E444" s="632" t="s">
        <v>2095</v>
      </c>
      <c r="F444" s="633" t="s">
        <v>3011</v>
      </c>
      <c r="G444" s="632"/>
      <c r="H444" s="632"/>
      <c r="I444" s="632" t="s">
        <v>2104</v>
      </c>
      <c r="J444" s="632" t="s">
        <v>2105</v>
      </c>
      <c r="K444" s="632"/>
      <c r="L444" s="634">
        <v>5531.6153846153848</v>
      </c>
      <c r="M444" s="634">
        <v>26</v>
      </c>
      <c r="N444" s="635">
        <v>143822</v>
      </c>
    </row>
    <row r="445" spans="1:14" ht="14.4" customHeight="1" x14ac:dyDescent="0.3">
      <c r="A445" s="630" t="s">
        <v>553</v>
      </c>
      <c r="B445" s="631" t="s">
        <v>554</v>
      </c>
      <c r="C445" s="632" t="s">
        <v>558</v>
      </c>
      <c r="D445" s="633" t="s">
        <v>3001</v>
      </c>
      <c r="E445" s="632" t="s">
        <v>2095</v>
      </c>
      <c r="F445" s="633" t="s">
        <v>3011</v>
      </c>
      <c r="G445" s="632"/>
      <c r="H445" s="632"/>
      <c r="I445" s="632" t="s">
        <v>2106</v>
      </c>
      <c r="J445" s="632" t="s">
        <v>2107</v>
      </c>
      <c r="K445" s="632"/>
      <c r="L445" s="634">
        <v>12420</v>
      </c>
      <c r="M445" s="634">
        <v>5</v>
      </c>
      <c r="N445" s="635">
        <v>62100</v>
      </c>
    </row>
    <row r="446" spans="1:14" ht="14.4" customHeight="1" x14ac:dyDescent="0.3">
      <c r="A446" s="630" t="s">
        <v>553</v>
      </c>
      <c r="B446" s="631" t="s">
        <v>554</v>
      </c>
      <c r="C446" s="632" t="s">
        <v>558</v>
      </c>
      <c r="D446" s="633" t="s">
        <v>3001</v>
      </c>
      <c r="E446" s="632" t="s">
        <v>2095</v>
      </c>
      <c r="F446" s="633" t="s">
        <v>3011</v>
      </c>
      <c r="G446" s="632"/>
      <c r="H446" s="632"/>
      <c r="I446" s="632" t="s">
        <v>2108</v>
      </c>
      <c r="J446" s="632" t="s">
        <v>2109</v>
      </c>
      <c r="K446" s="632"/>
      <c r="L446" s="634">
        <v>2187.3000000000002</v>
      </c>
      <c r="M446" s="634">
        <v>4</v>
      </c>
      <c r="N446" s="635">
        <v>8749.2000000000007</v>
      </c>
    </row>
    <row r="447" spans="1:14" ht="14.4" customHeight="1" x14ac:dyDescent="0.3">
      <c r="A447" s="630" t="s">
        <v>553</v>
      </c>
      <c r="B447" s="631" t="s">
        <v>554</v>
      </c>
      <c r="C447" s="632" t="s">
        <v>558</v>
      </c>
      <c r="D447" s="633" t="s">
        <v>3001</v>
      </c>
      <c r="E447" s="632" t="s">
        <v>2095</v>
      </c>
      <c r="F447" s="633" t="s">
        <v>3011</v>
      </c>
      <c r="G447" s="632"/>
      <c r="H447" s="632"/>
      <c r="I447" s="632" t="s">
        <v>2110</v>
      </c>
      <c r="J447" s="632" t="s">
        <v>2111</v>
      </c>
      <c r="K447" s="632" t="s">
        <v>2112</v>
      </c>
      <c r="L447" s="634">
        <v>4104.7333333333336</v>
      </c>
      <c r="M447" s="634">
        <v>3</v>
      </c>
      <c r="N447" s="635">
        <v>12314.2</v>
      </c>
    </row>
    <row r="448" spans="1:14" ht="14.4" customHeight="1" x14ac:dyDescent="0.3">
      <c r="A448" s="630" t="s">
        <v>553</v>
      </c>
      <c r="B448" s="631" t="s">
        <v>554</v>
      </c>
      <c r="C448" s="632" t="s">
        <v>558</v>
      </c>
      <c r="D448" s="633" t="s">
        <v>3001</v>
      </c>
      <c r="E448" s="632" t="s">
        <v>2095</v>
      </c>
      <c r="F448" s="633" t="s">
        <v>3011</v>
      </c>
      <c r="G448" s="632"/>
      <c r="H448" s="632"/>
      <c r="I448" s="632" t="s">
        <v>2113</v>
      </c>
      <c r="J448" s="632" t="s">
        <v>2114</v>
      </c>
      <c r="K448" s="632" t="s">
        <v>2115</v>
      </c>
      <c r="L448" s="634">
        <v>10773.2</v>
      </c>
      <c r="M448" s="634">
        <v>16</v>
      </c>
      <c r="N448" s="635">
        <v>172371.20000000001</v>
      </c>
    </row>
    <row r="449" spans="1:14" ht="14.4" customHeight="1" x14ac:dyDescent="0.3">
      <c r="A449" s="630" t="s">
        <v>553</v>
      </c>
      <c r="B449" s="631" t="s">
        <v>554</v>
      </c>
      <c r="C449" s="632" t="s">
        <v>558</v>
      </c>
      <c r="D449" s="633" t="s">
        <v>3001</v>
      </c>
      <c r="E449" s="632" t="s">
        <v>2095</v>
      </c>
      <c r="F449" s="633" t="s">
        <v>3011</v>
      </c>
      <c r="G449" s="632"/>
      <c r="H449" s="632"/>
      <c r="I449" s="632" t="s">
        <v>2116</v>
      </c>
      <c r="J449" s="632" t="s">
        <v>2114</v>
      </c>
      <c r="K449" s="632" t="s">
        <v>2117</v>
      </c>
      <c r="L449" s="634">
        <v>5386.6</v>
      </c>
      <c r="M449" s="634">
        <v>4</v>
      </c>
      <c r="N449" s="635">
        <v>21546.400000000001</v>
      </c>
    </row>
    <row r="450" spans="1:14" ht="14.4" customHeight="1" x14ac:dyDescent="0.3">
      <c r="A450" s="630" t="s">
        <v>553</v>
      </c>
      <c r="B450" s="631" t="s">
        <v>554</v>
      </c>
      <c r="C450" s="632" t="s">
        <v>558</v>
      </c>
      <c r="D450" s="633" t="s">
        <v>3001</v>
      </c>
      <c r="E450" s="632" t="s">
        <v>2118</v>
      </c>
      <c r="F450" s="633" t="s">
        <v>3012</v>
      </c>
      <c r="G450" s="632"/>
      <c r="H450" s="632"/>
      <c r="I450" s="632" t="s">
        <v>2119</v>
      </c>
      <c r="J450" s="632" t="s">
        <v>2120</v>
      </c>
      <c r="K450" s="632"/>
      <c r="L450" s="634">
        <v>8855</v>
      </c>
      <c r="M450" s="634">
        <v>48</v>
      </c>
      <c r="N450" s="635">
        <v>425040</v>
      </c>
    </row>
    <row r="451" spans="1:14" ht="14.4" customHeight="1" x14ac:dyDescent="0.3">
      <c r="A451" s="630" t="s">
        <v>553</v>
      </c>
      <c r="B451" s="631" t="s">
        <v>554</v>
      </c>
      <c r="C451" s="632" t="s">
        <v>558</v>
      </c>
      <c r="D451" s="633" t="s">
        <v>3001</v>
      </c>
      <c r="E451" s="632" t="s">
        <v>2118</v>
      </c>
      <c r="F451" s="633" t="s">
        <v>3012</v>
      </c>
      <c r="G451" s="632"/>
      <c r="H451" s="632"/>
      <c r="I451" s="632" t="s">
        <v>2121</v>
      </c>
      <c r="J451" s="632" t="s">
        <v>2122</v>
      </c>
      <c r="K451" s="632"/>
      <c r="L451" s="634">
        <v>4445.99</v>
      </c>
      <c r="M451" s="634">
        <v>18</v>
      </c>
      <c r="N451" s="635">
        <v>80027.819999999992</v>
      </c>
    </row>
    <row r="452" spans="1:14" ht="14.4" customHeight="1" x14ac:dyDescent="0.3">
      <c r="A452" s="630" t="s">
        <v>553</v>
      </c>
      <c r="B452" s="631" t="s">
        <v>554</v>
      </c>
      <c r="C452" s="632" t="s">
        <v>558</v>
      </c>
      <c r="D452" s="633" t="s">
        <v>3001</v>
      </c>
      <c r="E452" s="632" t="s">
        <v>2118</v>
      </c>
      <c r="F452" s="633" t="s">
        <v>3012</v>
      </c>
      <c r="G452" s="632"/>
      <c r="H452" s="632"/>
      <c r="I452" s="632" t="s">
        <v>2123</v>
      </c>
      <c r="J452" s="632" t="s">
        <v>2124</v>
      </c>
      <c r="K452" s="632"/>
      <c r="L452" s="634">
        <v>5089.6900000000005</v>
      </c>
      <c r="M452" s="634">
        <v>20</v>
      </c>
      <c r="N452" s="635">
        <v>101793.80000000002</v>
      </c>
    </row>
    <row r="453" spans="1:14" ht="14.4" customHeight="1" x14ac:dyDescent="0.3">
      <c r="A453" s="630" t="s">
        <v>553</v>
      </c>
      <c r="B453" s="631" t="s">
        <v>554</v>
      </c>
      <c r="C453" s="632" t="s">
        <v>563</v>
      </c>
      <c r="D453" s="633" t="s">
        <v>3002</v>
      </c>
      <c r="E453" s="632" t="s">
        <v>578</v>
      </c>
      <c r="F453" s="633" t="s">
        <v>3007</v>
      </c>
      <c r="G453" s="632"/>
      <c r="H453" s="632" t="s">
        <v>2125</v>
      </c>
      <c r="I453" s="632" t="s">
        <v>2125</v>
      </c>
      <c r="J453" s="632" t="s">
        <v>2126</v>
      </c>
      <c r="K453" s="632" t="s">
        <v>2127</v>
      </c>
      <c r="L453" s="634">
        <v>19604.452400000002</v>
      </c>
      <c r="M453" s="634">
        <v>25</v>
      </c>
      <c r="N453" s="635">
        <v>490111.31000000006</v>
      </c>
    </row>
    <row r="454" spans="1:14" ht="14.4" customHeight="1" x14ac:dyDescent="0.3">
      <c r="A454" s="630" t="s">
        <v>553</v>
      </c>
      <c r="B454" s="631" t="s">
        <v>554</v>
      </c>
      <c r="C454" s="632" t="s">
        <v>563</v>
      </c>
      <c r="D454" s="633" t="s">
        <v>3002</v>
      </c>
      <c r="E454" s="632" t="s">
        <v>578</v>
      </c>
      <c r="F454" s="633" t="s">
        <v>3007</v>
      </c>
      <c r="G454" s="632" t="s">
        <v>595</v>
      </c>
      <c r="H454" s="632" t="s">
        <v>2128</v>
      </c>
      <c r="I454" s="632" t="s">
        <v>2129</v>
      </c>
      <c r="J454" s="632" t="s">
        <v>620</v>
      </c>
      <c r="K454" s="632" t="s">
        <v>1017</v>
      </c>
      <c r="L454" s="634">
        <v>101.90000000000003</v>
      </c>
      <c r="M454" s="634">
        <v>2</v>
      </c>
      <c r="N454" s="635">
        <v>203.80000000000007</v>
      </c>
    </row>
    <row r="455" spans="1:14" ht="14.4" customHeight="1" x14ac:dyDescent="0.3">
      <c r="A455" s="630" t="s">
        <v>553</v>
      </c>
      <c r="B455" s="631" t="s">
        <v>554</v>
      </c>
      <c r="C455" s="632" t="s">
        <v>563</v>
      </c>
      <c r="D455" s="633" t="s">
        <v>3002</v>
      </c>
      <c r="E455" s="632" t="s">
        <v>578</v>
      </c>
      <c r="F455" s="633" t="s">
        <v>3007</v>
      </c>
      <c r="G455" s="632" t="s">
        <v>595</v>
      </c>
      <c r="H455" s="632" t="s">
        <v>618</v>
      </c>
      <c r="I455" s="632" t="s">
        <v>619</v>
      </c>
      <c r="J455" s="632" t="s">
        <v>620</v>
      </c>
      <c r="K455" s="632" t="s">
        <v>621</v>
      </c>
      <c r="L455" s="634">
        <v>106.05021346915346</v>
      </c>
      <c r="M455" s="634">
        <v>2</v>
      </c>
      <c r="N455" s="635">
        <v>212.10042693830692</v>
      </c>
    </row>
    <row r="456" spans="1:14" ht="14.4" customHeight="1" x14ac:dyDescent="0.3">
      <c r="A456" s="630" t="s">
        <v>553</v>
      </c>
      <c r="B456" s="631" t="s">
        <v>554</v>
      </c>
      <c r="C456" s="632" t="s">
        <v>563</v>
      </c>
      <c r="D456" s="633" t="s">
        <v>3002</v>
      </c>
      <c r="E456" s="632" t="s">
        <v>578</v>
      </c>
      <c r="F456" s="633" t="s">
        <v>3007</v>
      </c>
      <c r="G456" s="632" t="s">
        <v>595</v>
      </c>
      <c r="H456" s="632" t="s">
        <v>622</v>
      </c>
      <c r="I456" s="632" t="s">
        <v>623</v>
      </c>
      <c r="J456" s="632" t="s">
        <v>624</v>
      </c>
      <c r="K456" s="632" t="s">
        <v>625</v>
      </c>
      <c r="L456" s="634">
        <v>170.12</v>
      </c>
      <c r="M456" s="634">
        <v>13</v>
      </c>
      <c r="N456" s="635">
        <v>2211.56</v>
      </c>
    </row>
    <row r="457" spans="1:14" ht="14.4" customHeight="1" x14ac:dyDescent="0.3">
      <c r="A457" s="630" t="s">
        <v>553</v>
      </c>
      <c r="B457" s="631" t="s">
        <v>554</v>
      </c>
      <c r="C457" s="632" t="s">
        <v>563</v>
      </c>
      <c r="D457" s="633" t="s">
        <v>3002</v>
      </c>
      <c r="E457" s="632" t="s">
        <v>578</v>
      </c>
      <c r="F457" s="633" t="s">
        <v>3007</v>
      </c>
      <c r="G457" s="632" t="s">
        <v>595</v>
      </c>
      <c r="H457" s="632" t="s">
        <v>626</v>
      </c>
      <c r="I457" s="632" t="s">
        <v>627</v>
      </c>
      <c r="J457" s="632" t="s">
        <v>628</v>
      </c>
      <c r="K457" s="632" t="s">
        <v>629</v>
      </c>
      <c r="L457" s="634">
        <v>42.399862765964329</v>
      </c>
      <c r="M457" s="634">
        <v>8</v>
      </c>
      <c r="N457" s="635">
        <v>339.19890212771463</v>
      </c>
    </row>
    <row r="458" spans="1:14" ht="14.4" customHeight="1" x14ac:dyDescent="0.3">
      <c r="A458" s="630" t="s">
        <v>553</v>
      </c>
      <c r="B458" s="631" t="s">
        <v>554</v>
      </c>
      <c r="C458" s="632" t="s">
        <v>563</v>
      </c>
      <c r="D458" s="633" t="s">
        <v>3002</v>
      </c>
      <c r="E458" s="632" t="s">
        <v>578</v>
      </c>
      <c r="F458" s="633" t="s">
        <v>3007</v>
      </c>
      <c r="G458" s="632" t="s">
        <v>595</v>
      </c>
      <c r="H458" s="632" t="s">
        <v>653</v>
      </c>
      <c r="I458" s="632" t="s">
        <v>654</v>
      </c>
      <c r="J458" s="632" t="s">
        <v>655</v>
      </c>
      <c r="K458" s="632" t="s">
        <v>656</v>
      </c>
      <c r="L458" s="634">
        <v>28.787454560513588</v>
      </c>
      <c r="M458" s="634">
        <v>4</v>
      </c>
      <c r="N458" s="635">
        <v>115.14981824205435</v>
      </c>
    </row>
    <row r="459" spans="1:14" ht="14.4" customHeight="1" x14ac:dyDescent="0.3">
      <c r="A459" s="630" t="s">
        <v>553</v>
      </c>
      <c r="B459" s="631" t="s">
        <v>554</v>
      </c>
      <c r="C459" s="632" t="s">
        <v>563</v>
      </c>
      <c r="D459" s="633" t="s">
        <v>3002</v>
      </c>
      <c r="E459" s="632" t="s">
        <v>578</v>
      </c>
      <c r="F459" s="633" t="s">
        <v>3007</v>
      </c>
      <c r="G459" s="632" t="s">
        <v>595</v>
      </c>
      <c r="H459" s="632" t="s">
        <v>2130</v>
      </c>
      <c r="I459" s="632" t="s">
        <v>2131</v>
      </c>
      <c r="J459" s="632" t="s">
        <v>2132</v>
      </c>
      <c r="K459" s="632" t="s">
        <v>2133</v>
      </c>
      <c r="L459" s="634">
        <v>62.02</v>
      </c>
      <c r="M459" s="634">
        <v>2</v>
      </c>
      <c r="N459" s="635">
        <v>124.04</v>
      </c>
    </row>
    <row r="460" spans="1:14" ht="14.4" customHeight="1" x14ac:dyDescent="0.3">
      <c r="A460" s="630" t="s">
        <v>553</v>
      </c>
      <c r="B460" s="631" t="s">
        <v>554</v>
      </c>
      <c r="C460" s="632" t="s">
        <v>563</v>
      </c>
      <c r="D460" s="633" t="s">
        <v>3002</v>
      </c>
      <c r="E460" s="632" t="s">
        <v>578</v>
      </c>
      <c r="F460" s="633" t="s">
        <v>3007</v>
      </c>
      <c r="G460" s="632" t="s">
        <v>595</v>
      </c>
      <c r="H460" s="632" t="s">
        <v>667</v>
      </c>
      <c r="I460" s="632" t="s">
        <v>668</v>
      </c>
      <c r="J460" s="632" t="s">
        <v>669</v>
      </c>
      <c r="K460" s="632" t="s">
        <v>641</v>
      </c>
      <c r="L460" s="634">
        <v>67.47</v>
      </c>
      <c r="M460" s="634">
        <v>2</v>
      </c>
      <c r="N460" s="635">
        <v>134.94</v>
      </c>
    </row>
    <row r="461" spans="1:14" ht="14.4" customHeight="1" x14ac:dyDescent="0.3">
      <c r="A461" s="630" t="s">
        <v>553</v>
      </c>
      <c r="B461" s="631" t="s">
        <v>554</v>
      </c>
      <c r="C461" s="632" t="s">
        <v>563</v>
      </c>
      <c r="D461" s="633" t="s">
        <v>3002</v>
      </c>
      <c r="E461" s="632" t="s">
        <v>578</v>
      </c>
      <c r="F461" s="633" t="s">
        <v>3007</v>
      </c>
      <c r="G461" s="632" t="s">
        <v>595</v>
      </c>
      <c r="H461" s="632" t="s">
        <v>674</v>
      </c>
      <c r="I461" s="632" t="s">
        <v>675</v>
      </c>
      <c r="J461" s="632" t="s">
        <v>676</v>
      </c>
      <c r="K461" s="632" t="s">
        <v>677</v>
      </c>
      <c r="L461" s="634">
        <v>60.350050121093041</v>
      </c>
      <c r="M461" s="634">
        <v>4</v>
      </c>
      <c r="N461" s="635">
        <v>241.40020048437216</v>
      </c>
    </row>
    <row r="462" spans="1:14" ht="14.4" customHeight="1" x14ac:dyDescent="0.3">
      <c r="A462" s="630" t="s">
        <v>553</v>
      </c>
      <c r="B462" s="631" t="s">
        <v>554</v>
      </c>
      <c r="C462" s="632" t="s">
        <v>563</v>
      </c>
      <c r="D462" s="633" t="s">
        <v>3002</v>
      </c>
      <c r="E462" s="632" t="s">
        <v>578</v>
      </c>
      <c r="F462" s="633" t="s">
        <v>3007</v>
      </c>
      <c r="G462" s="632" t="s">
        <v>595</v>
      </c>
      <c r="H462" s="632" t="s">
        <v>714</v>
      </c>
      <c r="I462" s="632" t="s">
        <v>714</v>
      </c>
      <c r="J462" s="632" t="s">
        <v>715</v>
      </c>
      <c r="K462" s="632" t="s">
        <v>716</v>
      </c>
      <c r="L462" s="634">
        <v>38.197425660015206</v>
      </c>
      <c r="M462" s="634">
        <v>110</v>
      </c>
      <c r="N462" s="635">
        <v>4201.7168226016729</v>
      </c>
    </row>
    <row r="463" spans="1:14" ht="14.4" customHeight="1" x14ac:dyDescent="0.3">
      <c r="A463" s="630" t="s">
        <v>553</v>
      </c>
      <c r="B463" s="631" t="s">
        <v>554</v>
      </c>
      <c r="C463" s="632" t="s">
        <v>563</v>
      </c>
      <c r="D463" s="633" t="s">
        <v>3002</v>
      </c>
      <c r="E463" s="632" t="s">
        <v>578</v>
      </c>
      <c r="F463" s="633" t="s">
        <v>3007</v>
      </c>
      <c r="G463" s="632" t="s">
        <v>595</v>
      </c>
      <c r="H463" s="632" t="s">
        <v>753</v>
      </c>
      <c r="I463" s="632" t="s">
        <v>754</v>
      </c>
      <c r="J463" s="632" t="s">
        <v>755</v>
      </c>
      <c r="K463" s="632" t="s">
        <v>752</v>
      </c>
      <c r="L463" s="634">
        <v>339.62</v>
      </c>
      <c r="M463" s="634">
        <v>1</v>
      </c>
      <c r="N463" s="635">
        <v>339.62</v>
      </c>
    </row>
    <row r="464" spans="1:14" ht="14.4" customHeight="1" x14ac:dyDescent="0.3">
      <c r="A464" s="630" t="s">
        <v>553</v>
      </c>
      <c r="B464" s="631" t="s">
        <v>554</v>
      </c>
      <c r="C464" s="632" t="s">
        <v>563</v>
      </c>
      <c r="D464" s="633" t="s">
        <v>3002</v>
      </c>
      <c r="E464" s="632" t="s">
        <v>578</v>
      </c>
      <c r="F464" s="633" t="s">
        <v>3007</v>
      </c>
      <c r="G464" s="632" t="s">
        <v>595</v>
      </c>
      <c r="H464" s="632" t="s">
        <v>764</v>
      </c>
      <c r="I464" s="632" t="s">
        <v>765</v>
      </c>
      <c r="J464" s="632" t="s">
        <v>766</v>
      </c>
      <c r="K464" s="632" t="s">
        <v>767</v>
      </c>
      <c r="L464" s="634">
        <v>45.999920306577202</v>
      </c>
      <c r="M464" s="634">
        <v>2</v>
      </c>
      <c r="N464" s="635">
        <v>91.999840613154404</v>
      </c>
    </row>
    <row r="465" spans="1:14" ht="14.4" customHeight="1" x14ac:dyDescent="0.3">
      <c r="A465" s="630" t="s">
        <v>553</v>
      </c>
      <c r="B465" s="631" t="s">
        <v>554</v>
      </c>
      <c r="C465" s="632" t="s">
        <v>563</v>
      </c>
      <c r="D465" s="633" t="s">
        <v>3002</v>
      </c>
      <c r="E465" s="632" t="s">
        <v>578</v>
      </c>
      <c r="F465" s="633" t="s">
        <v>3007</v>
      </c>
      <c r="G465" s="632" t="s">
        <v>595</v>
      </c>
      <c r="H465" s="632" t="s">
        <v>768</v>
      </c>
      <c r="I465" s="632" t="s">
        <v>769</v>
      </c>
      <c r="J465" s="632" t="s">
        <v>770</v>
      </c>
      <c r="K465" s="632" t="s">
        <v>771</v>
      </c>
      <c r="L465" s="634">
        <v>8.9676189712492818</v>
      </c>
      <c r="M465" s="634">
        <v>106</v>
      </c>
      <c r="N465" s="635">
        <v>950.56761095242393</v>
      </c>
    </row>
    <row r="466" spans="1:14" ht="14.4" customHeight="1" x14ac:dyDescent="0.3">
      <c r="A466" s="630" t="s">
        <v>553</v>
      </c>
      <c r="B466" s="631" t="s">
        <v>554</v>
      </c>
      <c r="C466" s="632" t="s">
        <v>563</v>
      </c>
      <c r="D466" s="633" t="s">
        <v>3002</v>
      </c>
      <c r="E466" s="632" t="s">
        <v>578</v>
      </c>
      <c r="F466" s="633" t="s">
        <v>3007</v>
      </c>
      <c r="G466" s="632" t="s">
        <v>595</v>
      </c>
      <c r="H466" s="632" t="s">
        <v>772</v>
      </c>
      <c r="I466" s="632" t="s">
        <v>773</v>
      </c>
      <c r="J466" s="632" t="s">
        <v>676</v>
      </c>
      <c r="K466" s="632" t="s">
        <v>774</v>
      </c>
      <c r="L466" s="634">
        <v>22.48</v>
      </c>
      <c r="M466" s="634">
        <v>2</v>
      </c>
      <c r="N466" s="635">
        <v>44.96</v>
      </c>
    </row>
    <row r="467" spans="1:14" ht="14.4" customHeight="1" x14ac:dyDescent="0.3">
      <c r="A467" s="630" t="s">
        <v>553</v>
      </c>
      <c r="B467" s="631" t="s">
        <v>554</v>
      </c>
      <c r="C467" s="632" t="s">
        <v>563</v>
      </c>
      <c r="D467" s="633" t="s">
        <v>3002</v>
      </c>
      <c r="E467" s="632" t="s">
        <v>578</v>
      </c>
      <c r="F467" s="633" t="s">
        <v>3007</v>
      </c>
      <c r="G467" s="632" t="s">
        <v>595</v>
      </c>
      <c r="H467" s="632" t="s">
        <v>2134</v>
      </c>
      <c r="I467" s="632" t="s">
        <v>2135</v>
      </c>
      <c r="J467" s="632" t="s">
        <v>2136</v>
      </c>
      <c r="K467" s="632" t="s">
        <v>2137</v>
      </c>
      <c r="L467" s="634">
        <v>87.65</v>
      </c>
      <c r="M467" s="634">
        <v>1</v>
      </c>
      <c r="N467" s="635">
        <v>87.65</v>
      </c>
    </row>
    <row r="468" spans="1:14" ht="14.4" customHeight="1" x14ac:dyDescent="0.3">
      <c r="A468" s="630" t="s">
        <v>553</v>
      </c>
      <c r="B468" s="631" t="s">
        <v>554</v>
      </c>
      <c r="C468" s="632" t="s">
        <v>563</v>
      </c>
      <c r="D468" s="633" t="s">
        <v>3002</v>
      </c>
      <c r="E468" s="632" t="s">
        <v>578</v>
      </c>
      <c r="F468" s="633" t="s">
        <v>3007</v>
      </c>
      <c r="G468" s="632" t="s">
        <v>595</v>
      </c>
      <c r="H468" s="632" t="s">
        <v>825</v>
      </c>
      <c r="I468" s="632" t="s">
        <v>826</v>
      </c>
      <c r="J468" s="632" t="s">
        <v>827</v>
      </c>
      <c r="K468" s="632" t="s">
        <v>828</v>
      </c>
      <c r="L468" s="634">
        <v>65.696041768873982</v>
      </c>
      <c r="M468" s="634">
        <v>91</v>
      </c>
      <c r="N468" s="635">
        <v>5978.339800967532</v>
      </c>
    </row>
    <row r="469" spans="1:14" ht="14.4" customHeight="1" x14ac:dyDescent="0.3">
      <c r="A469" s="630" t="s">
        <v>553</v>
      </c>
      <c r="B469" s="631" t="s">
        <v>554</v>
      </c>
      <c r="C469" s="632" t="s">
        <v>563</v>
      </c>
      <c r="D469" s="633" t="s">
        <v>3002</v>
      </c>
      <c r="E469" s="632" t="s">
        <v>578</v>
      </c>
      <c r="F469" s="633" t="s">
        <v>3007</v>
      </c>
      <c r="G469" s="632" t="s">
        <v>595</v>
      </c>
      <c r="H469" s="632" t="s">
        <v>845</v>
      </c>
      <c r="I469" s="632" t="s">
        <v>846</v>
      </c>
      <c r="J469" s="632" t="s">
        <v>843</v>
      </c>
      <c r="K469" s="632" t="s">
        <v>847</v>
      </c>
      <c r="L469" s="634">
        <v>150.69999999999996</v>
      </c>
      <c r="M469" s="634">
        <v>1</v>
      </c>
      <c r="N469" s="635">
        <v>150.69999999999996</v>
      </c>
    </row>
    <row r="470" spans="1:14" ht="14.4" customHeight="1" x14ac:dyDescent="0.3">
      <c r="A470" s="630" t="s">
        <v>553</v>
      </c>
      <c r="B470" s="631" t="s">
        <v>554</v>
      </c>
      <c r="C470" s="632" t="s">
        <v>563</v>
      </c>
      <c r="D470" s="633" t="s">
        <v>3002</v>
      </c>
      <c r="E470" s="632" t="s">
        <v>578</v>
      </c>
      <c r="F470" s="633" t="s">
        <v>3007</v>
      </c>
      <c r="G470" s="632" t="s">
        <v>595</v>
      </c>
      <c r="H470" s="632" t="s">
        <v>864</v>
      </c>
      <c r="I470" s="632" t="s">
        <v>865</v>
      </c>
      <c r="J470" s="632" t="s">
        <v>866</v>
      </c>
      <c r="K470" s="632" t="s">
        <v>867</v>
      </c>
      <c r="L470" s="634">
        <v>46.517996151060601</v>
      </c>
      <c r="M470" s="634">
        <v>5</v>
      </c>
      <c r="N470" s="635">
        <v>232.589980755303</v>
      </c>
    </row>
    <row r="471" spans="1:14" ht="14.4" customHeight="1" x14ac:dyDescent="0.3">
      <c r="A471" s="630" t="s">
        <v>553</v>
      </c>
      <c r="B471" s="631" t="s">
        <v>554</v>
      </c>
      <c r="C471" s="632" t="s">
        <v>563</v>
      </c>
      <c r="D471" s="633" t="s">
        <v>3002</v>
      </c>
      <c r="E471" s="632" t="s">
        <v>578</v>
      </c>
      <c r="F471" s="633" t="s">
        <v>3007</v>
      </c>
      <c r="G471" s="632" t="s">
        <v>595</v>
      </c>
      <c r="H471" s="632" t="s">
        <v>875</v>
      </c>
      <c r="I471" s="632" t="s">
        <v>875</v>
      </c>
      <c r="J471" s="632" t="s">
        <v>876</v>
      </c>
      <c r="K471" s="632" t="s">
        <v>877</v>
      </c>
      <c r="L471" s="634">
        <v>106.44000000000004</v>
      </c>
      <c r="M471" s="634">
        <v>1</v>
      </c>
      <c r="N471" s="635">
        <v>106.44000000000004</v>
      </c>
    </row>
    <row r="472" spans="1:14" ht="14.4" customHeight="1" x14ac:dyDescent="0.3">
      <c r="A472" s="630" t="s">
        <v>553</v>
      </c>
      <c r="B472" s="631" t="s">
        <v>554</v>
      </c>
      <c r="C472" s="632" t="s">
        <v>563</v>
      </c>
      <c r="D472" s="633" t="s">
        <v>3002</v>
      </c>
      <c r="E472" s="632" t="s">
        <v>578</v>
      </c>
      <c r="F472" s="633" t="s">
        <v>3007</v>
      </c>
      <c r="G472" s="632" t="s">
        <v>595</v>
      </c>
      <c r="H472" s="632" t="s">
        <v>907</v>
      </c>
      <c r="I472" s="632" t="s">
        <v>908</v>
      </c>
      <c r="J472" s="632" t="s">
        <v>909</v>
      </c>
      <c r="K472" s="632" t="s">
        <v>910</v>
      </c>
      <c r="L472" s="634">
        <v>9.8360510724505072</v>
      </c>
      <c r="M472" s="634">
        <v>74</v>
      </c>
      <c r="N472" s="635">
        <v>727.86777936133751</v>
      </c>
    </row>
    <row r="473" spans="1:14" ht="14.4" customHeight="1" x14ac:dyDescent="0.3">
      <c r="A473" s="630" t="s">
        <v>553</v>
      </c>
      <c r="B473" s="631" t="s">
        <v>554</v>
      </c>
      <c r="C473" s="632" t="s">
        <v>563</v>
      </c>
      <c r="D473" s="633" t="s">
        <v>3002</v>
      </c>
      <c r="E473" s="632" t="s">
        <v>578</v>
      </c>
      <c r="F473" s="633" t="s">
        <v>3007</v>
      </c>
      <c r="G473" s="632" t="s">
        <v>595</v>
      </c>
      <c r="H473" s="632" t="s">
        <v>911</v>
      </c>
      <c r="I473" s="632" t="s">
        <v>912</v>
      </c>
      <c r="J473" s="632" t="s">
        <v>913</v>
      </c>
      <c r="K473" s="632" t="s">
        <v>914</v>
      </c>
      <c r="L473" s="634">
        <v>0</v>
      </c>
      <c r="M473" s="634">
        <v>0</v>
      </c>
      <c r="N473" s="635">
        <v>0</v>
      </c>
    </row>
    <row r="474" spans="1:14" ht="14.4" customHeight="1" x14ac:dyDescent="0.3">
      <c r="A474" s="630" t="s">
        <v>553</v>
      </c>
      <c r="B474" s="631" t="s">
        <v>554</v>
      </c>
      <c r="C474" s="632" t="s">
        <v>563</v>
      </c>
      <c r="D474" s="633" t="s">
        <v>3002</v>
      </c>
      <c r="E474" s="632" t="s">
        <v>578</v>
      </c>
      <c r="F474" s="633" t="s">
        <v>3007</v>
      </c>
      <c r="G474" s="632" t="s">
        <v>595</v>
      </c>
      <c r="H474" s="632" t="s">
        <v>982</v>
      </c>
      <c r="I474" s="632" t="s">
        <v>983</v>
      </c>
      <c r="J474" s="632" t="s">
        <v>984</v>
      </c>
      <c r="K474" s="632" t="s">
        <v>985</v>
      </c>
      <c r="L474" s="634">
        <v>59.21</v>
      </c>
      <c r="M474" s="634">
        <v>1</v>
      </c>
      <c r="N474" s="635">
        <v>59.21</v>
      </c>
    </row>
    <row r="475" spans="1:14" ht="14.4" customHeight="1" x14ac:dyDescent="0.3">
      <c r="A475" s="630" t="s">
        <v>553</v>
      </c>
      <c r="B475" s="631" t="s">
        <v>554</v>
      </c>
      <c r="C475" s="632" t="s">
        <v>563</v>
      </c>
      <c r="D475" s="633" t="s">
        <v>3002</v>
      </c>
      <c r="E475" s="632" t="s">
        <v>578</v>
      </c>
      <c r="F475" s="633" t="s">
        <v>3007</v>
      </c>
      <c r="G475" s="632" t="s">
        <v>595</v>
      </c>
      <c r="H475" s="632" t="s">
        <v>997</v>
      </c>
      <c r="I475" s="632" t="s">
        <v>998</v>
      </c>
      <c r="J475" s="632" t="s">
        <v>991</v>
      </c>
      <c r="K475" s="632" t="s">
        <v>999</v>
      </c>
      <c r="L475" s="634">
        <v>28.15174750068628</v>
      </c>
      <c r="M475" s="634">
        <v>40</v>
      </c>
      <c r="N475" s="635">
        <v>1126.0699000274512</v>
      </c>
    </row>
    <row r="476" spans="1:14" ht="14.4" customHeight="1" x14ac:dyDescent="0.3">
      <c r="A476" s="630" t="s">
        <v>553</v>
      </c>
      <c r="B476" s="631" t="s">
        <v>554</v>
      </c>
      <c r="C476" s="632" t="s">
        <v>563</v>
      </c>
      <c r="D476" s="633" t="s">
        <v>3002</v>
      </c>
      <c r="E476" s="632" t="s">
        <v>578</v>
      </c>
      <c r="F476" s="633" t="s">
        <v>3007</v>
      </c>
      <c r="G476" s="632" t="s">
        <v>595</v>
      </c>
      <c r="H476" s="632" t="s">
        <v>1074</v>
      </c>
      <c r="I476" s="632" t="s">
        <v>1075</v>
      </c>
      <c r="J476" s="632" t="s">
        <v>1076</v>
      </c>
      <c r="K476" s="632" t="s">
        <v>1077</v>
      </c>
      <c r="L476" s="634">
        <v>14.951591577472049</v>
      </c>
      <c r="M476" s="634">
        <v>24</v>
      </c>
      <c r="N476" s="635">
        <v>358.83819785932917</v>
      </c>
    </row>
    <row r="477" spans="1:14" ht="14.4" customHeight="1" x14ac:dyDescent="0.3">
      <c r="A477" s="630" t="s">
        <v>553</v>
      </c>
      <c r="B477" s="631" t="s">
        <v>554</v>
      </c>
      <c r="C477" s="632" t="s">
        <v>563</v>
      </c>
      <c r="D477" s="633" t="s">
        <v>3002</v>
      </c>
      <c r="E477" s="632" t="s">
        <v>578</v>
      </c>
      <c r="F477" s="633" t="s">
        <v>3007</v>
      </c>
      <c r="G477" s="632" t="s">
        <v>595</v>
      </c>
      <c r="H477" s="632" t="s">
        <v>1078</v>
      </c>
      <c r="I477" s="632" t="s">
        <v>1079</v>
      </c>
      <c r="J477" s="632" t="s">
        <v>1080</v>
      </c>
      <c r="K477" s="632" t="s">
        <v>1081</v>
      </c>
      <c r="L477" s="634">
        <v>9.7743235242161894</v>
      </c>
      <c r="M477" s="634">
        <v>227</v>
      </c>
      <c r="N477" s="635">
        <v>2218.771439997075</v>
      </c>
    </row>
    <row r="478" spans="1:14" ht="14.4" customHeight="1" x14ac:dyDescent="0.3">
      <c r="A478" s="630" t="s">
        <v>553</v>
      </c>
      <c r="B478" s="631" t="s">
        <v>554</v>
      </c>
      <c r="C478" s="632" t="s">
        <v>563</v>
      </c>
      <c r="D478" s="633" t="s">
        <v>3002</v>
      </c>
      <c r="E478" s="632" t="s">
        <v>578</v>
      </c>
      <c r="F478" s="633" t="s">
        <v>3007</v>
      </c>
      <c r="G478" s="632" t="s">
        <v>595</v>
      </c>
      <c r="H478" s="632" t="s">
        <v>2138</v>
      </c>
      <c r="I478" s="632" t="s">
        <v>238</v>
      </c>
      <c r="J478" s="632" t="s">
        <v>2139</v>
      </c>
      <c r="K478" s="632"/>
      <c r="L478" s="634">
        <v>73.374250000000004</v>
      </c>
      <c r="M478" s="634">
        <v>4</v>
      </c>
      <c r="N478" s="635">
        <v>293.49700000000001</v>
      </c>
    </row>
    <row r="479" spans="1:14" ht="14.4" customHeight="1" x14ac:dyDescent="0.3">
      <c r="A479" s="630" t="s">
        <v>553</v>
      </c>
      <c r="B479" s="631" t="s">
        <v>554</v>
      </c>
      <c r="C479" s="632" t="s">
        <v>563</v>
      </c>
      <c r="D479" s="633" t="s">
        <v>3002</v>
      </c>
      <c r="E479" s="632" t="s">
        <v>578</v>
      </c>
      <c r="F479" s="633" t="s">
        <v>3007</v>
      </c>
      <c r="G479" s="632" t="s">
        <v>595</v>
      </c>
      <c r="H479" s="632" t="s">
        <v>2140</v>
      </c>
      <c r="I479" s="632" t="s">
        <v>238</v>
      </c>
      <c r="J479" s="632" t="s">
        <v>2141</v>
      </c>
      <c r="K479" s="632"/>
      <c r="L479" s="634">
        <v>71.583500000000001</v>
      </c>
      <c r="M479" s="634">
        <v>4</v>
      </c>
      <c r="N479" s="635">
        <v>286.334</v>
      </c>
    </row>
    <row r="480" spans="1:14" ht="14.4" customHeight="1" x14ac:dyDescent="0.3">
      <c r="A480" s="630" t="s">
        <v>553</v>
      </c>
      <c r="B480" s="631" t="s">
        <v>554</v>
      </c>
      <c r="C480" s="632" t="s">
        <v>563</v>
      </c>
      <c r="D480" s="633" t="s">
        <v>3002</v>
      </c>
      <c r="E480" s="632" t="s">
        <v>578</v>
      </c>
      <c r="F480" s="633" t="s">
        <v>3007</v>
      </c>
      <c r="G480" s="632" t="s">
        <v>595</v>
      </c>
      <c r="H480" s="632" t="s">
        <v>2142</v>
      </c>
      <c r="I480" s="632" t="s">
        <v>238</v>
      </c>
      <c r="J480" s="632" t="s">
        <v>2143</v>
      </c>
      <c r="K480" s="632"/>
      <c r="L480" s="634">
        <v>55.699579314239962</v>
      </c>
      <c r="M480" s="634">
        <v>3</v>
      </c>
      <c r="N480" s="635">
        <v>167.09873794271988</v>
      </c>
    </row>
    <row r="481" spans="1:14" ht="14.4" customHeight="1" x14ac:dyDescent="0.3">
      <c r="A481" s="630" t="s">
        <v>553</v>
      </c>
      <c r="B481" s="631" t="s">
        <v>554</v>
      </c>
      <c r="C481" s="632" t="s">
        <v>563</v>
      </c>
      <c r="D481" s="633" t="s">
        <v>3002</v>
      </c>
      <c r="E481" s="632" t="s">
        <v>578</v>
      </c>
      <c r="F481" s="633" t="s">
        <v>3007</v>
      </c>
      <c r="G481" s="632" t="s">
        <v>595</v>
      </c>
      <c r="H481" s="632" t="s">
        <v>1109</v>
      </c>
      <c r="I481" s="632" t="s">
        <v>1110</v>
      </c>
      <c r="J481" s="632" t="s">
        <v>1111</v>
      </c>
      <c r="K481" s="632" t="s">
        <v>1017</v>
      </c>
      <c r="L481" s="634">
        <v>74.73</v>
      </c>
      <c r="M481" s="634">
        <v>2</v>
      </c>
      <c r="N481" s="635">
        <v>149.46</v>
      </c>
    </row>
    <row r="482" spans="1:14" ht="14.4" customHeight="1" x14ac:dyDescent="0.3">
      <c r="A482" s="630" t="s">
        <v>553</v>
      </c>
      <c r="B482" s="631" t="s">
        <v>554</v>
      </c>
      <c r="C482" s="632" t="s">
        <v>563</v>
      </c>
      <c r="D482" s="633" t="s">
        <v>3002</v>
      </c>
      <c r="E482" s="632" t="s">
        <v>578</v>
      </c>
      <c r="F482" s="633" t="s">
        <v>3007</v>
      </c>
      <c r="G482" s="632" t="s">
        <v>595</v>
      </c>
      <c r="H482" s="632" t="s">
        <v>1120</v>
      </c>
      <c r="I482" s="632" t="s">
        <v>1121</v>
      </c>
      <c r="J482" s="632" t="s">
        <v>1122</v>
      </c>
      <c r="K482" s="632" t="s">
        <v>1123</v>
      </c>
      <c r="L482" s="634">
        <v>12.47876389771713</v>
      </c>
      <c r="M482" s="634">
        <v>11</v>
      </c>
      <c r="N482" s="635">
        <v>137.26640287488843</v>
      </c>
    </row>
    <row r="483" spans="1:14" ht="14.4" customHeight="1" x14ac:dyDescent="0.3">
      <c r="A483" s="630" t="s">
        <v>553</v>
      </c>
      <c r="B483" s="631" t="s">
        <v>554</v>
      </c>
      <c r="C483" s="632" t="s">
        <v>563</v>
      </c>
      <c r="D483" s="633" t="s">
        <v>3002</v>
      </c>
      <c r="E483" s="632" t="s">
        <v>578</v>
      </c>
      <c r="F483" s="633" t="s">
        <v>3007</v>
      </c>
      <c r="G483" s="632" t="s">
        <v>595</v>
      </c>
      <c r="H483" s="632" t="s">
        <v>1128</v>
      </c>
      <c r="I483" s="632" t="s">
        <v>1129</v>
      </c>
      <c r="J483" s="632" t="s">
        <v>1130</v>
      </c>
      <c r="K483" s="632" t="s">
        <v>1131</v>
      </c>
      <c r="L483" s="634">
        <v>20.126540246957834</v>
      </c>
      <c r="M483" s="634">
        <v>25</v>
      </c>
      <c r="N483" s="635">
        <v>503.16350617394585</v>
      </c>
    </row>
    <row r="484" spans="1:14" ht="14.4" customHeight="1" x14ac:dyDescent="0.3">
      <c r="A484" s="630" t="s">
        <v>553</v>
      </c>
      <c r="B484" s="631" t="s">
        <v>554</v>
      </c>
      <c r="C484" s="632" t="s">
        <v>563</v>
      </c>
      <c r="D484" s="633" t="s">
        <v>3002</v>
      </c>
      <c r="E484" s="632" t="s">
        <v>578</v>
      </c>
      <c r="F484" s="633" t="s">
        <v>3007</v>
      </c>
      <c r="G484" s="632" t="s">
        <v>595</v>
      </c>
      <c r="H484" s="632" t="s">
        <v>2144</v>
      </c>
      <c r="I484" s="632" t="s">
        <v>2145</v>
      </c>
      <c r="J484" s="632" t="s">
        <v>2146</v>
      </c>
      <c r="K484" s="632" t="s">
        <v>2147</v>
      </c>
      <c r="L484" s="634">
        <v>555.42000000000007</v>
      </c>
      <c r="M484" s="634">
        <v>4</v>
      </c>
      <c r="N484" s="635">
        <v>2221.6800000000003</v>
      </c>
    </row>
    <row r="485" spans="1:14" ht="14.4" customHeight="1" x14ac:dyDescent="0.3">
      <c r="A485" s="630" t="s">
        <v>553</v>
      </c>
      <c r="B485" s="631" t="s">
        <v>554</v>
      </c>
      <c r="C485" s="632" t="s">
        <v>563</v>
      </c>
      <c r="D485" s="633" t="s">
        <v>3002</v>
      </c>
      <c r="E485" s="632" t="s">
        <v>578</v>
      </c>
      <c r="F485" s="633" t="s">
        <v>3007</v>
      </c>
      <c r="G485" s="632" t="s">
        <v>595</v>
      </c>
      <c r="H485" s="632" t="s">
        <v>2148</v>
      </c>
      <c r="I485" s="632" t="s">
        <v>2149</v>
      </c>
      <c r="J485" s="632" t="s">
        <v>2146</v>
      </c>
      <c r="K485" s="632" t="s">
        <v>2150</v>
      </c>
      <c r="L485" s="634">
        <v>327.06</v>
      </c>
      <c r="M485" s="634">
        <v>7</v>
      </c>
      <c r="N485" s="635">
        <v>2289.42</v>
      </c>
    </row>
    <row r="486" spans="1:14" ht="14.4" customHeight="1" x14ac:dyDescent="0.3">
      <c r="A486" s="630" t="s">
        <v>553</v>
      </c>
      <c r="B486" s="631" t="s">
        <v>554</v>
      </c>
      <c r="C486" s="632" t="s">
        <v>563</v>
      </c>
      <c r="D486" s="633" t="s">
        <v>3002</v>
      </c>
      <c r="E486" s="632" t="s">
        <v>578</v>
      </c>
      <c r="F486" s="633" t="s">
        <v>3007</v>
      </c>
      <c r="G486" s="632" t="s">
        <v>595</v>
      </c>
      <c r="H486" s="632" t="s">
        <v>2151</v>
      </c>
      <c r="I486" s="632" t="s">
        <v>2152</v>
      </c>
      <c r="J486" s="632" t="s">
        <v>2146</v>
      </c>
      <c r="K486" s="632" t="s">
        <v>1312</v>
      </c>
      <c r="L486" s="634">
        <v>246.32999999999998</v>
      </c>
      <c r="M486" s="634">
        <v>2</v>
      </c>
      <c r="N486" s="635">
        <v>492.65999999999997</v>
      </c>
    </row>
    <row r="487" spans="1:14" ht="14.4" customHeight="1" x14ac:dyDescent="0.3">
      <c r="A487" s="630" t="s">
        <v>553</v>
      </c>
      <c r="B487" s="631" t="s">
        <v>554</v>
      </c>
      <c r="C487" s="632" t="s">
        <v>563</v>
      </c>
      <c r="D487" s="633" t="s">
        <v>3002</v>
      </c>
      <c r="E487" s="632" t="s">
        <v>578</v>
      </c>
      <c r="F487" s="633" t="s">
        <v>3007</v>
      </c>
      <c r="G487" s="632" t="s">
        <v>595</v>
      </c>
      <c r="H487" s="632" t="s">
        <v>2153</v>
      </c>
      <c r="I487" s="632" t="s">
        <v>2154</v>
      </c>
      <c r="J487" s="632" t="s">
        <v>1114</v>
      </c>
      <c r="K487" s="632" t="s">
        <v>2155</v>
      </c>
      <c r="L487" s="634">
        <v>50.6</v>
      </c>
      <c r="M487" s="634">
        <v>2</v>
      </c>
      <c r="N487" s="635">
        <v>101.2</v>
      </c>
    </row>
    <row r="488" spans="1:14" ht="14.4" customHeight="1" x14ac:dyDescent="0.3">
      <c r="A488" s="630" t="s">
        <v>553</v>
      </c>
      <c r="B488" s="631" t="s">
        <v>554</v>
      </c>
      <c r="C488" s="632" t="s">
        <v>563</v>
      </c>
      <c r="D488" s="633" t="s">
        <v>3002</v>
      </c>
      <c r="E488" s="632" t="s">
        <v>578</v>
      </c>
      <c r="F488" s="633" t="s">
        <v>3007</v>
      </c>
      <c r="G488" s="632" t="s">
        <v>595</v>
      </c>
      <c r="H488" s="632" t="s">
        <v>1186</v>
      </c>
      <c r="I488" s="632" t="s">
        <v>1187</v>
      </c>
      <c r="J488" s="632" t="s">
        <v>1188</v>
      </c>
      <c r="K488" s="632" t="s">
        <v>1189</v>
      </c>
      <c r="L488" s="634">
        <v>13.225294971747088</v>
      </c>
      <c r="M488" s="634">
        <v>7</v>
      </c>
      <c r="N488" s="635">
        <v>92.577064802229614</v>
      </c>
    </row>
    <row r="489" spans="1:14" ht="14.4" customHeight="1" x14ac:dyDescent="0.3">
      <c r="A489" s="630" t="s">
        <v>553</v>
      </c>
      <c r="B489" s="631" t="s">
        <v>554</v>
      </c>
      <c r="C489" s="632" t="s">
        <v>563</v>
      </c>
      <c r="D489" s="633" t="s">
        <v>3002</v>
      </c>
      <c r="E489" s="632" t="s">
        <v>578</v>
      </c>
      <c r="F489" s="633" t="s">
        <v>3007</v>
      </c>
      <c r="G489" s="632" t="s">
        <v>595</v>
      </c>
      <c r="H489" s="632" t="s">
        <v>2156</v>
      </c>
      <c r="I489" s="632" t="s">
        <v>2156</v>
      </c>
      <c r="J489" s="632" t="s">
        <v>2157</v>
      </c>
      <c r="K489" s="632" t="s">
        <v>2158</v>
      </c>
      <c r="L489" s="634">
        <v>2660.9604850713918</v>
      </c>
      <c r="M489" s="634">
        <v>49</v>
      </c>
      <c r="N489" s="635">
        <v>130387.06376849819</v>
      </c>
    </row>
    <row r="490" spans="1:14" ht="14.4" customHeight="1" x14ac:dyDescent="0.3">
      <c r="A490" s="630" t="s">
        <v>553</v>
      </c>
      <c r="B490" s="631" t="s">
        <v>554</v>
      </c>
      <c r="C490" s="632" t="s">
        <v>563</v>
      </c>
      <c r="D490" s="633" t="s">
        <v>3002</v>
      </c>
      <c r="E490" s="632" t="s">
        <v>578</v>
      </c>
      <c r="F490" s="633" t="s">
        <v>3007</v>
      </c>
      <c r="G490" s="632" t="s">
        <v>595</v>
      </c>
      <c r="H490" s="632" t="s">
        <v>1270</v>
      </c>
      <c r="I490" s="632" t="s">
        <v>1271</v>
      </c>
      <c r="J490" s="632" t="s">
        <v>1272</v>
      </c>
      <c r="K490" s="632" t="s">
        <v>1273</v>
      </c>
      <c r="L490" s="634">
        <v>644.37081994875075</v>
      </c>
      <c r="M490" s="634">
        <v>15.669691599999997</v>
      </c>
      <c r="N490" s="635">
        <v>10097.092024636049</v>
      </c>
    </row>
    <row r="491" spans="1:14" ht="14.4" customHeight="1" x14ac:dyDescent="0.3">
      <c r="A491" s="630" t="s">
        <v>553</v>
      </c>
      <c r="B491" s="631" t="s">
        <v>554</v>
      </c>
      <c r="C491" s="632" t="s">
        <v>563</v>
      </c>
      <c r="D491" s="633" t="s">
        <v>3002</v>
      </c>
      <c r="E491" s="632" t="s">
        <v>578</v>
      </c>
      <c r="F491" s="633" t="s">
        <v>3007</v>
      </c>
      <c r="G491" s="632" t="s">
        <v>595</v>
      </c>
      <c r="H491" s="632" t="s">
        <v>1274</v>
      </c>
      <c r="I491" s="632" t="s">
        <v>1275</v>
      </c>
      <c r="J491" s="632" t="s">
        <v>1276</v>
      </c>
      <c r="K491" s="632" t="s">
        <v>1277</v>
      </c>
      <c r="L491" s="634">
        <v>159.97873205097156</v>
      </c>
      <c r="M491" s="634">
        <v>40.527985000000001</v>
      </c>
      <c r="N491" s="635">
        <v>6483.6156528807951</v>
      </c>
    </row>
    <row r="492" spans="1:14" ht="14.4" customHeight="1" x14ac:dyDescent="0.3">
      <c r="A492" s="630" t="s">
        <v>553</v>
      </c>
      <c r="B492" s="631" t="s">
        <v>554</v>
      </c>
      <c r="C492" s="632" t="s">
        <v>563</v>
      </c>
      <c r="D492" s="633" t="s">
        <v>3002</v>
      </c>
      <c r="E492" s="632" t="s">
        <v>578</v>
      </c>
      <c r="F492" s="633" t="s">
        <v>3007</v>
      </c>
      <c r="G492" s="632" t="s">
        <v>595</v>
      </c>
      <c r="H492" s="632" t="s">
        <v>1278</v>
      </c>
      <c r="I492" s="632" t="s">
        <v>1279</v>
      </c>
      <c r="J492" s="632" t="s">
        <v>1280</v>
      </c>
      <c r="K492" s="632" t="s">
        <v>1281</v>
      </c>
      <c r="L492" s="634">
        <v>325.29575464370748</v>
      </c>
      <c r="M492" s="634">
        <v>66.858979599999998</v>
      </c>
      <c r="N492" s="635">
        <v>21748.942223690243</v>
      </c>
    </row>
    <row r="493" spans="1:14" ht="14.4" customHeight="1" x14ac:dyDescent="0.3">
      <c r="A493" s="630" t="s">
        <v>553</v>
      </c>
      <c r="B493" s="631" t="s">
        <v>554</v>
      </c>
      <c r="C493" s="632" t="s">
        <v>563</v>
      </c>
      <c r="D493" s="633" t="s">
        <v>3002</v>
      </c>
      <c r="E493" s="632" t="s">
        <v>578</v>
      </c>
      <c r="F493" s="633" t="s">
        <v>3007</v>
      </c>
      <c r="G493" s="632" t="s">
        <v>595</v>
      </c>
      <c r="H493" s="632" t="s">
        <v>1292</v>
      </c>
      <c r="I493" s="632" t="s">
        <v>1293</v>
      </c>
      <c r="J493" s="632" t="s">
        <v>1294</v>
      </c>
      <c r="K493" s="632" t="s">
        <v>1295</v>
      </c>
      <c r="L493" s="634">
        <v>458.85027951023466</v>
      </c>
      <c r="M493" s="634">
        <v>3.6048169000000003</v>
      </c>
      <c r="N493" s="635">
        <v>1654.0712421482178</v>
      </c>
    </row>
    <row r="494" spans="1:14" ht="14.4" customHeight="1" x14ac:dyDescent="0.3">
      <c r="A494" s="630" t="s">
        <v>553</v>
      </c>
      <c r="B494" s="631" t="s">
        <v>554</v>
      </c>
      <c r="C494" s="632" t="s">
        <v>563</v>
      </c>
      <c r="D494" s="633" t="s">
        <v>3002</v>
      </c>
      <c r="E494" s="632" t="s">
        <v>578</v>
      </c>
      <c r="F494" s="633" t="s">
        <v>3007</v>
      </c>
      <c r="G494" s="632" t="s">
        <v>595</v>
      </c>
      <c r="H494" s="632" t="s">
        <v>1296</v>
      </c>
      <c r="I494" s="632" t="s">
        <v>1297</v>
      </c>
      <c r="J494" s="632" t="s">
        <v>1294</v>
      </c>
      <c r="K494" s="632" t="s">
        <v>1298</v>
      </c>
      <c r="L494" s="634">
        <v>106.12055033263147</v>
      </c>
      <c r="M494" s="634">
        <v>12.57</v>
      </c>
      <c r="N494" s="635">
        <v>1333.9353176811776</v>
      </c>
    </row>
    <row r="495" spans="1:14" ht="14.4" customHeight="1" x14ac:dyDescent="0.3">
      <c r="A495" s="630" t="s">
        <v>553</v>
      </c>
      <c r="B495" s="631" t="s">
        <v>554</v>
      </c>
      <c r="C495" s="632" t="s">
        <v>563</v>
      </c>
      <c r="D495" s="633" t="s">
        <v>3002</v>
      </c>
      <c r="E495" s="632" t="s">
        <v>578</v>
      </c>
      <c r="F495" s="633" t="s">
        <v>3007</v>
      </c>
      <c r="G495" s="632" t="s">
        <v>595</v>
      </c>
      <c r="H495" s="632" t="s">
        <v>1321</v>
      </c>
      <c r="I495" s="632" t="s">
        <v>1321</v>
      </c>
      <c r="J495" s="632" t="s">
        <v>1322</v>
      </c>
      <c r="K495" s="632" t="s">
        <v>1323</v>
      </c>
      <c r="L495" s="634">
        <v>1466.0278030243962</v>
      </c>
      <c r="M495" s="634">
        <v>108</v>
      </c>
      <c r="N495" s="635">
        <v>158331.00272663479</v>
      </c>
    </row>
    <row r="496" spans="1:14" ht="14.4" customHeight="1" x14ac:dyDescent="0.3">
      <c r="A496" s="630" t="s">
        <v>553</v>
      </c>
      <c r="B496" s="631" t="s">
        <v>554</v>
      </c>
      <c r="C496" s="632" t="s">
        <v>563</v>
      </c>
      <c r="D496" s="633" t="s">
        <v>3002</v>
      </c>
      <c r="E496" s="632" t="s">
        <v>578</v>
      </c>
      <c r="F496" s="633" t="s">
        <v>3007</v>
      </c>
      <c r="G496" s="632" t="s">
        <v>595</v>
      </c>
      <c r="H496" s="632" t="s">
        <v>1324</v>
      </c>
      <c r="I496" s="632" t="s">
        <v>1324</v>
      </c>
      <c r="J496" s="632" t="s">
        <v>1325</v>
      </c>
      <c r="K496" s="632" t="s">
        <v>1326</v>
      </c>
      <c r="L496" s="634">
        <v>1723.8498330048546</v>
      </c>
      <c r="M496" s="634">
        <v>168</v>
      </c>
      <c r="N496" s="635">
        <v>289606.77194481558</v>
      </c>
    </row>
    <row r="497" spans="1:14" ht="14.4" customHeight="1" x14ac:dyDescent="0.3">
      <c r="A497" s="630" t="s">
        <v>553</v>
      </c>
      <c r="B497" s="631" t="s">
        <v>554</v>
      </c>
      <c r="C497" s="632" t="s">
        <v>563</v>
      </c>
      <c r="D497" s="633" t="s">
        <v>3002</v>
      </c>
      <c r="E497" s="632" t="s">
        <v>578</v>
      </c>
      <c r="F497" s="633" t="s">
        <v>3007</v>
      </c>
      <c r="G497" s="632" t="s">
        <v>595</v>
      </c>
      <c r="H497" s="632" t="s">
        <v>2159</v>
      </c>
      <c r="I497" s="632" t="s">
        <v>238</v>
      </c>
      <c r="J497" s="632" t="s">
        <v>2160</v>
      </c>
      <c r="K497" s="632" t="s">
        <v>2161</v>
      </c>
      <c r="L497" s="634">
        <v>1386.9000000000003</v>
      </c>
      <c r="M497" s="634">
        <v>3</v>
      </c>
      <c r="N497" s="635">
        <v>4160.7000000000007</v>
      </c>
    </row>
    <row r="498" spans="1:14" ht="14.4" customHeight="1" x14ac:dyDescent="0.3">
      <c r="A498" s="630" t="s">
        <v>553</v>
      </c>
      <c r="B498" s="631" t="s">
        <v>554</v>
      </c>
      <c r="C498" s="632" t="s">
        <v>563</v>
      </c>
      <c r="D498" s="633" t="s">
        <v>3002</v>
      </c>
      <c r="E498" s="632" t="s">
        <v>578</v>
      </c>
      <c r="F498" s="633" t="s">
        <v>3007</v>
      </c>
      <c r="G498" s="632" t="s">
        <v>595</v>
      </c>
      <c r="H498" s="632" t="s">
        <v>1337</v>
      </c>
      <c r="I498" s="632" t="s">
        <v>238</v>
      </c>
      <c r="J498" s="632" t="s">
        <v>1338</v>
      </c>
      <c r="K498" s="632"/>
      <c r="L498" s="634">
        <v>1085.9783707593404</v>
      </c>
      <c r="M498" s="634">
        <v>3</v>
      </c>
      <c r="N498" s="635">
        <v>3257.9351122780208</v>
      </c>
    </row>
    <row r="499" spans="1:14" ht="14.4" customHeight="1" x14ac:dyDescent="0.3">
      <c r="A499" s="630" t="s">
        <v>553</v>
      </c>
      <c r="B499" s="631" t="s">
        <v>554</v>
      </c>
      <c r="C499" s="632" t="s">
        <v>563</v>
      </c>
      <c r="D499" s="633" t="s">
        <v>3002</v>
      </c>
      <c r="E499" s="632" t="s">
        <v>578</v>
      </c>
      <c r="F499" s="633" t="s">
        <v>3007</v>
      </c>
      <c r="G499" s="632" t="s">
        <v>595</v>
      </c>
      <c r="H499" s="632" t="s">
        <v>1343</v>
      </c>
      <c r="I499" s="632" t="s">
        <v>1344</v>
      </c>
      <c r="J499" s="632" t="s">
        <v>1345</v>
      </c>
      <c r="K499" s="632" t="s">
        <v>832</v>
      </c>
      <c r="L499" s="634">
        <v>109.22999999999999</v>
      </c>
      <c r="M499" s="634">
        <v>2</v>
      </c>
      <c r="N499" s="635">
        <v>218.45999999999998</v>
      </c>
    </row>
    <row r="500" spans="1:14" ht="14.4" customHeight="1" x14ac:dyDescent="0.3">
      <c r="A500" s="630" t="s">
        <v>553</v>
      </c>
      <c r="B500" s="631" t="s">
        <v>554</v>
      </c>
      <c r="C500" s="632" t="s">
        <v>563</v>
      </c>
      <c r="D500" s="633" t="s">
        <v>3002</v>
      </c>
      <c r="E500" s="632" t="s">
        <v>578</v>
      </c>
      <c r="F500" s="633" t="s">
        <v>3007</v>
      </c>
      <c r="G500" s="632" t="s">
        <v>595</v>
      </c>
      <c r="H500" s="632" t="s">
        <v>2162</v>
      </c>
      <c r="I500" s="632" t="s">
        <v>2163</v>
      </c>
      <c r="J500" s="632" t="s">
        <v>2164</v>
      </c>
      <c r="K500" s="632" t="s">
        <v>2165</v>
      </c>
      <c r="L500" s="634">
        <v>292.08000000000004</v>
      </c>
      <c r="M500" s="634">
        <v>1</v>
      </c>
      <c r="N500" s="635">
        <v>292.08000000000004</v>
      </c>
    </row>
    <row r="501" spans="1:14" ht="14.4" customHeight="1" x14ac:dyDescent="0.3">
      <c r="A501" s="630" t="s">
        <v>553</v>
      </c>
      <c r="B501" s="631" t="s">
        <v>554</v>
      </c>
      <c r="C501" s="632" t="s">
        <v>563</v>
      </c>
      <c r="D501" s="633" t="s">
        <v>3002</v>
      </c>
      <c r="E501" s="632" t="s">
        <v>578</v>
      </c>
      <c r="F501" s="633" t="s">
        <v>3007</v>
      </c>
      <c r="G501" s="632" t="s">
        <v>595</v>
      </c>
      <c r="H501" s="632" t="s">
        <v>1411</v>
      </c>
      <c r="I501" s="632" t="s">
        <v>1412</v>
      </c>
      <c r="J501" s="632" t="s">
        <v>1413</v>
      </c>
      <c r="K501" s="632" t="s">
        <v>1414</v>
      </c>
      <c r="L501" s="634">
        <v>189.45037791397655</v>
      </c>
      <c r="M501" s="634">
        <v>5.9705231000000003</v>
      </c>
      <c r="N501" s="635">
        <v>1131.1178576391269</v>
      </c>
    </row>
    <row r="502" spans="1:14" ht="14.4" customHeight="1" x14ac:dyDescent="0.3">
      <c r="A502" s="630" t="s">
        <v>553</v>
      </c>
      <c r="B502" s="631" t="s">
        <v>554</v>
      </c>
      <c r="C502" s="632" t="s">
        <v>563</v>
      </c>
      <c r="D502" s="633" t="s">
        <v>3002</v>
      </c>
      <c r="E502" s="632" t="s">
        <v>578</v>
      </c>
      <c r="F502" s="633" t="s">
        <v>3007</v>
      </c>
      <c r="G502" s="632" t="s">
        <v>595</v>
      </c>
      <c r="H502" s="632" t="s">
        <v>1415</v>
      </c>
      <c r="I502" s="632" t="s">
        <v>1416</v>
      </c>
      <c r="J502" s="632" t="s">
        <v>1413</v>
      </c>
      <c r="K502" s="632" t="s">
        <v>1417</v>
      </c>
      <c r="L502" s="634">
        <v>377.48607410065591</v>
      </c>
      <c r="M502" s="634">
        <v>51.904678400000002</v>
      </c>
      <c r="N502" s="635">
        <v>19593.293276673114</v>
      </c>
    </row>
    <row r="503" spans="1:14" ht="14.4" customHeight="1" x14ac:dyDescent="0.3">
      <c r="A503" s="630" t="s">
        <v>553</v>
      </c>
      <c r="B503" s="631" t="s">
        <v>554</v>
      </c>
      <c r="C503" s="632" t="s">
        <v>563</v>
      </c>
      <c r="D503" s="633" t="s">
        <v>3002</v>
      </c>
      <c r="E503" s="632" t="s">
        <v>578</v>
      </c>
      <c r="F503" s="633" t="s">
        <v>3007</v>
      </c>
      <c r="G503" s="632" t="s">
        <v>595</v>
      </c>
      <c r="H503" s="632" t="s">
        <v>2166</v>
      </c>
      <c r="I503" s="632" t="s">
        <v>2167</v>
      </c>
      <c r="J503" s="632" t="s">
        <v>2168</v>
      </c>
      <c r="K503" s="632" t="s">
        <v>2169</v>
      </c>
      <c r="L503" s="634">
        <v>769.02996053847221</v>
      </c>
      <c r="M503" s="634">
        <v>8</v>
      </c>
      <c r="N503" s="635">
        <v>6152.2396843077777</v>
      </c>
    </row>
    <row r="504" spans="1:14" ht="14.4" customHeight="1" x14ac:dyDescent="0.3">
      <c r="A504" s="630" t="s">
        <v>553</v>
      </c>
      <c r="B504" s="631" t="s">
        <v>554</v>
      </c>
      <c r="C504" s="632" t="s">
        <v>563</v>
      </c>
      <c r="D504" s="633" t="s">
        <v>3002</v>
      </c>
      <c r="E504" s="632" t="s">
        <v>578</v>
      </c>
      <c r="F504" s="633" t="s">
        <v>3007</v>
      </c>
      <c r="G504" s="632" t="s">
        <v>595</v>
      </c>
      <c r="H504" s="632" t="s">
        <v>1429</v>
      </c>
      <c r="I504" s="632" t="s">
        <v>1430</v>
      </c>
      <c r="J504" s="632" t="s">
        <v>1431</v>
      </c>
      <c r="K504" s="632" t="s">
        <v>1432</v>
      </c>
      <c r="L504" s="634">
        <v>109.91878369460539</v>
      </c>
      <c r="M504" s="634">
        <v>48.427999999999997</v>
      </c>
      <c r="N504" s="635">
        <v>5323.1468567623497</v>
      </c>
    </row>
    <row r="505" spans="1:14" ht="14.4" customHeight="1" x14ac:dyDescent="0.3">
      <c r="A505" s="630" t="s">
        <v>553</v>
      </c>
      <c r="B505" s="631" t="s">
        <v>554</v>
      </c>
      <c r="C505" s="632" t="s">
        <v>563</v>
      </c>
      <c r="D505" s="633" t="s">
        <v>3002</v>
      </c>
      <c r="E505" s="632" t="s">
        <v>578</v>
      </c>
      <c r="F505" s="633" t="s">
        <v>3007</v>
      </c>
      <c r="G505" s="632" t="s">
        <v>595</v>
      </c>
      <c r="H505" s="632" t="s">
        <v>1433</v>
      </c>
      <c r="I505" s="632" t="s">
        <v>1434</v>
      </c>
      <c r="J505" s="632" t="s">
        <v>1431</v>
      </c>
      <c r="K505" s="632" t="s">
        <v>1435</v>
      </c>
      <c r="L505" s="634">
        <v>461.22185241408317</v>
      </c>
      <c r="M505" s="634">
        <v>53.994915700000007</v>
      </c>
      <c r="N505" s="635">
        <v>24903.635040096266</v>
      </c>
    </row>
    <row r="506" spans="1:14" ht="14.4" customHeight="1" x14ac:dyDescent="0.3">
      <c r="A506" s="630" t="s">
        <v>553</v>
      </c>
      <c r="B506" s="631" t="s">
        <v>554</v>
      </c>
      <c r="C506" s="632" t="s">
        <v>563</v>
      </c>
      <c r="D506" s="633" t="s">
        <v>3002</v>
      </c>
      <c r="E506" s="632" t="s">
        <v>578</v>
      </c>
      <c r="F506" s="633" t="s">
        <v>3007</v>
      </c>
      <c r="G506" s="632" t="s">
        <v>595</v>
      </c>
      <c r="H506" s="632" t="s">
        <v>1462</v>
      </c>
      <c r="I506" s="632" t="s">
        <v>1463</v>
      </c>
      <c r="J506" s="632" t="s">
        <v>1464</v>
      </c>
      <c r="K506" s="632" t="s">
        <v>1465</v>
      </c>
      <c r="L506" s="634">
        <v>115.23051510809221</v>
      </c>
      <c r="M506" s="634">
        <v>8.8757082000000036</v>
      </c>
      <c r="N506" s="635">
        <v>1022.7524278351183</v>
      </c>
    </row>
    <row r="507" spans="1:14" ht="14.4" customHeight="1" x14ac:dyDescent="0.3">
      <c r="A507" s="630" t="s">
        <v>553</v>
      </c>
      <c r="B507" s="631" t="s">
        <v>554</v>
      </c>
      <c r="C507" s="632" t="s">
        <v>563</v>
      </c>
      <c r="D507" s="633" t="s">
        <v>3002</v>
      </c>
      <c r="E507" s="632" t="s">
        <v>578</v>
      </c>
      <c r="F507" s="633" t="s">
        <v>3007</v>
      </c>
      <c r="G507" s="632" t="s">
        <v>595</v>
      </c>
      <c r="H507" s="632" t="s">
        <v>2170</v>
      </c>
      <c r="I507" s="632" t="s">
        <v>2171</v>
      </c>
      <c r="J507" s="632" t="s">
        <v>2172</v>
      </c>
      <c r="K507" s="632" t="s">
        <v>2173</v>
      </c>
      <c r="L507" s="634">
        <v>213.89413084669428</v>
      </c>
      <c r="M507" s="634">
        <v>16.212</v>
      </c>
      <c r="N507" s="635">
        <v>3467.6516492866076</v>
      </c>
    </row>
    <row r="508" spans="1:14" ht="14.4" customHeight="1" x14ac:dyDescent="0.3">
      <c r="A508" s="630" t="s">
        <v>553</v>
      </c>
      <c r="B508" s="631" t="s">
        <v>554</v>
      </c>
      <c r="C508" s="632" t="s">
        <v>563</v>
      </c>
      <c r="D508" s="633" t="s">
        <v>3002</v>
      </c>
      <c r="E508" s="632" t="s">
        <v>578</v>
      </c>
      <c r="F508" s="633" t="s">
        <v>3007</v>
      </c>
      <c r="G508" s="632" t="s">
        <v>595</v>
      </c>
      <c r="H508" s="632" t="s">
        <v>2174</v>
      </c>
      <c r="I508" s="632" t="s">
        <v>2174</v>
      </c>
      <c r="J508" s="632" t="s">
        <v>2175</v>
      </c>
      <c r="K508" s="632" t="s">
        <v>2176</v>
      </c>
      <c r="L508" s="634">
        <v>1050.8399999999999</v>
      </c>
      <c r="M508" s="634">
        <v>1</v>
      </c>
      <c r="N508" s="635">
        <v>1050.8399999999999</v>
      </c>
    </row>
    <row r="509" spans="1:14" ht="14.4" customHeight="1" x14ac:dyDescent="0.3">
      <c r="A509" s="630" t="s">
        <v>553</v>
      </c>
      <c r="B509" s="631" t="s">
        <v>554</v>
      </c>
      <c r="C509" s="632" t="s">
        <v>563</v>
      </c>
      <c r="D509" s="633" t="s">
        <v>3002</v>
      </c>
      <c r="E509" s="632" t="s">
        <v>578</v>
      </c>
      <c r="F509" s="633" t="s">
        <v>3007</v>
      </c>
      <c r="G509" s="632" t="s">
        <v>595</v>
      </c>
      <c r="H509" s="632" t="s">
        <v>2177</v>
      </c>
      <c r="I509" s="632" t="s">
        <v>2178</v>
      </c>
      <c r="J509" s="632" t="s">
        <v>2172</v>
      </c>
      <c r="K509" s="632" t="s">
        <v>2179</v>
      </c>
      <c r="L509" s="634">
        <v>1008.3080950339975</v>
      </c>
      <c r="M509" s="634">
        <v>4.0590000000000002</v>
      </c>
      <c r="N509" s="635">
        <v>4092.7225577429958</v>
      </c>
    </row>
    <row r="510" spans="1:14" ht="14.4" customHeight="1" x14ac:dyDescent="0.3">
      <c r="A510" s="630" t="s">
        <v>553</v>
      </c>
      <c r="B510" s="631" t="s">
        <v>554</v>
      </c>
      <c r="C510" s="632" t="s">
        <v>563</v>
      </c>
      <c r="D510" s="633" t="s">
        <v>3002</v>
      </c>
      <c r="E510" s="632" t="s">
        <v>578</v>
      </c>
      <c r="F510" s="633" t="s">
        <v>3007</v>
      </c>
      <c r="G510" s="632" t="s">
        <v>595</v>
      </c>
      <c r="H510" s="632" t="s">
        <v>2180</v>
      </c>
      <c r="I510" s="632" t="s">
        <v>2181</v>
      </c>
      <c r="J510" s="632" t="s">
        <v>2172</v>
      </c>
      <c r="K510" s="632" t="s">
        <v>2182</v>
      </c>
      <c r="L510" s="634">
        <v>2966.7091123329242</v>
      </c>
      <c r="M510" s="634">
        <v>0.41899999999999993</v>
      </c>
      <c r="N510" s="635">
        <v>1243.0511180674951</v>
      </c>
    </row>
    <row r="511" spans="1:14" ht="14.4" customHeight="1" x14ac:dyDescent="0.3">
      <c r="A511" s="630" t="s">
        <v>553</v>
      </c>
      <c r="B511" s="631" t="s">
        <v>554</v>
      </c>
      <c r="C511" s="632" t="s">
        <v>563</v>
      </c>
      <c r="D511" s="633" t="s">
        <v>3002</v>
      </c>
      <c r="E511" s="632" t="s">
        <v>578</v>
      </c>
      <c r="F511" s="633" t="s">
        <v>3007</v>
      </c>
      <c r="G511" s="632" t="s">
        <v>595</v>
      </c>
      <c r="H511" s="632" t="s">
        <v>2183</v>
      </c>
      <c r="I511" s="632" t="s">
        <v>238</v>
      </c>
      <c r="J511" s="632" t="s">
        <v>2184</v>
      </c>
      <c r="K511" s="632"/>
      <c r="L511" s="634">
        <v>489.57366363140909</v>
      </c>
      <c r="M511" s="634">
        <v>2</v>
      </c>
      <c r="N511" s="635">
        <v>979.14732726281818</v>
      </c>
    </row>
    <row r="512" spans="1:14" ht="14.4" customHeight="1" x14ac:dyDescent="0.3">
      <c r="A512" s="630" t="s">
        <v>553</v>
      </c>
      <c r="B512" s="631" t="s">
        <v>554</v>
      </c>
      <c r="C512" s="632" t="s">
        <v>563</v>
      </c>
      <c r="D512" s="633" t="s">
        <v>3002</v>
      </c>
      <c r="E512" s="632" t="s">
        <v>578</v>
      </c>
      <c r="F512" s="633" t="s">
        <v>3007</v>
      </c>
      <c r="G512" s="632" t="s">
        <v>595</v>
      </c>
      <c r="H512" s="632" t="s">
        <v>2185</v>
      </c>
      <c r="I512" s="632" t="s">
        <v>2186</v>
      </c>
      <c r="J512" s="632" t="s">
        <v>2187</v>
      </c>
      <c r="K512" s="632" t="s">
        <v>2188</v>
      </c>
      <c r="L512" s="634">
        <v>23333.5</v>
      </c>
      <c r="M512" s="634">
        <v>53</v>
      </c>
      <c r="N512" s="635">
        <v>1236675.5</v>
      </c>
    </row>
    <row r="513" spans="1:14" ht="14.4" customHeight="1" x14ac:dyDescent="0.3">
      <c r="A513" s="630" t="s">
        <v>553</v>
      </c>
      <c r="B513" s="631" t="s">
        <v>554</v>
      </c>
      <c r="C513" s="632" t="s">
        <v>563</v>
      </c>
      <c r="D513" s="633" t="s">
        <v>3002</v>
      </c>
      <c r="E513" s="632" t="s">
        <v>578</v>
      </c>
      <c r="F513" s="633" t="s">
        <v>3007</v>
      </c>
      <c r="G513" s="632" t="s">
        <v>595</v>
      </c>
      <c r="H513" s="632" t="s">
        <v>1495</v>
      </c>
      <c r="I513" s="632" t="s">
        <v>1496</v>
      </c>
      <c r="J513" s="632" t="s">
        <v>600</v>
      </c>
      <c r="K513" s="632" t="s">
        <v>1497</v>
      </c>
      <c r="L513" s="634">
        <v>30.013476434608247</v>
      </c>
      <c r="M513" s="634">
        <v>1</v>
      </c>
      <c r="N513" s="635">
        <v>30.013476434608247</v>
      </c>
    </row>
    <row r="514" spans="1:14" ht="14.4" customHeight="1" x14ac:dyDescent="0.3">
      <c r="A514" s="630" t="s">
        <v>553</v>
      </c>
      <c r="B514" s="631" t="s">
        <v>554</v>
      </c>
      <c r="C514" s="632" t="s">
        <v>563</v>
      </c>
      <c r="D514" s="633" t="s">
        <v>3002</v>
      </c>
      <c r="E514" s="632" t="s">
        <v>578</v>
      </c>
      <c r="F514" s="633" t="s">
        <v>3007</v>
      </c>
      <c r="G514" s="632" t="s">
        <v>595</v>
      </c>
      <c r="H514" s="632" t="s">
        <v>1506</v>
      </c>
      <c r="I514" s="632" t="s">
        <v>1506</v>
      </c>
      <c r="J514" s="632" t="s">
        <v>1507</v>
      </c>
      <c r="K514" s="632" t="s">
        <v>1508</v>
      </c>
      <c r="L514" s="634">
        <v>448.26988587576722</v>
      </c>
      <c r="M514" s="634">
        <v>13.732637299999999</v>
      </c>
      <c r="N514" s="635">
        <v>6155.9277552443036</v>
      </c>
    </row>
    <row r="515" spans="1:14" ht="14.4" customHeight="1" x14ac:dyDescent="0.3">
      <c r="A515" s="630" t="s">
        <v>553</v>
      </c>
      <c r="B515" s="631" t="s">
        <v>554</v>
      </c>
      <c r="C515" s="632" t="s">
        <v>563</v>
      </c>
      <c r="D515" s="633" t="s">
        <v>3002</v>
      </c>
      <c r="E515" s="632" t="s">
        <v>578</v>
      </c>
      <c r="F515" s="633" t="s">
        <v>3007</v>
      </c>
      <c r="G515" s="632" t="s">
        <v>595</v>
      </c>
      <c r="H515" s="632" t="s">
        <v>1509</v>
      </c>
      <c r="I515" s="632" t="s">
        <v>1510</v>
      </c>
      <c r="J515" s="632" t="s">
        <v>1511</v>
      </c>
      <c r="K515" s="632" t="s">
        <v>1512</v>
      </c>
      <c r="L515" s="634">
        <v>654.28583859959156</v>
      </c>
      <c r="M515" s="634">
        <v>19.063000000000002</v>
      </c>
      <c r="N515" s="635">
        <v>12472.650941224016</v>
      </c>
    </row>
    <row r="516" spans="1:14" ht="14.4" customHeight="1" x14ac:dyDescent="0.3">
      <c r="A516" s="630" t="s">
        <v>553</v>
      </c>
      <c r="B516" s="631" t="s">
        <v>554</v>
      </c>
      <c r="C516" s="632" t="s">
        <v>563</v>
      </c>
      <c r="D516" s="633" t="s">
        <v>3002</v>
      </c>
      <c r="E516" s="632" t="s">
        <v>578</v>
      </c>
      <c r="F516" s="633" t="s">
        <v>3007</v>
      </c>
      <c r="G516" s="632" t="s">
        <v>595</v>
      </c>
      <c r="H516" s="632" t="s">
        <v>1539</v>
      </c>
      <c r="I516" s="632" t="s">
        <v>1539</v>
      </c>
      <c r="J516" s="632" t="s">
        <v>1540</v>
      </c>
      <c r="K516" s="632" t="s">
        <v>1541</v>
      </c>
      <c r="L516" s="634">
        <v>39183.592902798919</v>
      </c>
      <c r="M516" s="634">
        <v>0.5</v>
      </c>
      <c r="N516" s="635">
        <v>19591.796451399459</v>
      </c>
    </row>
    <row r="517" spans="1:14" ht="14.4" customHeight="1" x14ac:dyDescent="0.3">
      <c r="A517" s="630" t="s">
        <v>553</v>
      </c>
      <c r="B517" s="631" t="s">
        <v>554</v>
      </c>
      <c r="C517" s="632" t="s">
        <v>563</v>
      </c>
      <c r="D517" s="633" t="s">
        <v>3002</v>
      </c>
      <c r="E517" s="632" t="s">
        <v>578</v>
      </c>
      <c r="F517" s="633" t="s">
        <v>3007</v>
      </c>
      <c r="G517" s="632" t="s">
        <v>595</v>
      </c>
      <c r="H517" s="632" t="s">
        <v>1550</v>
      </c>
      <c r="I517" s="632" t="s">
        <v>1551</v>
      </c>
      <c r="J517" s="632" t="s">
        <v>1552</v>
      </c>
      <c r="K517" s="632" t="s">
        <v>1553</v>
      </c>
      <c r="L517" s="634">
        <v>38670.204288664791</v>
      </c>
      <c r="M517" s="634">
        <v>1.5999999999999999</v>
      </c>
      <c r="N517" s="635">
        <v>61872.326861863665</v>
      </c>
    </row>
    <row r="518" spans="1:14" ht="14.4" customHeight="1" x14ac:dyDescent="0.3">
      <c r="A518" s="630" t="s">
        <v>553</v>
      </c>
      <c r="B518" s="631" t="s">
        <v>554</v>
      </c>
      <c r="C518" s="632" t="s">
        <v>563</v>
      </c>
      <c r="D518" s="633" t="s">
        <v>3002</v>
      </c>
      <c r="E518" s="632" t="s">
        <v>578</v>
      </c>
      <c r="F518" s="633" t="s">
        <v>3007</v>
      </c>
      <c r="G518" s="632" t="s">
        <v>595</v>
      </c>
      <c r="H518" s="632" t="s">
        <v>1554</v>
      </c>
      <c r="I518" s="632" t="s">
        <v>1459</v>
      </c>
      <c r="J518" s="632" t="s">
        <v>1555</v>
      </c>
      <c r="K518" s="632" t="s">
        <v>1556</v>
      </c>
      <c r="L518" s="634">
        <v>3487.5360000000001</v>
      </c>
      <c r="M518" s="634">
        <v>1</v>
      </c>
      <c r="N518" s="635">
        <v>3487.5360000000001</v>
      </c>
    </row>
    <row r="519" spans="1:14" ht="14.4" customHeight="1" x14ac:dyDescent="0.3">
      <c r="A519" s="630" t="s">
        <v>553</v>
      </c>
      <c r="B519" s="631" t="s">
        <v>554</v>
      </c>
      <c r="C519" s="632" t="s">
        <v>563</v>
      </c>
      <c r="D519" s="633" t="s">
        <v>3002</v>
      </c>
      <c r="E519" s="632" t="s">
        <v>578</v>
      </c>
      <c r="F519" s="633" t="s">
        <v>3007</v>
      </c>
      <c r="G519" s="632" t="s">
        <v>595</v>
      </c>
      <c r="H519" s="632" t="s">
        <v>1557</v>
      </c>
      <c r="I519" s="632" t="s">
        <v>1558</v>
      </c>
      <c r="J519" s="632" t="s">
        <v>1559</v>
      </c>
      <c r="K519" s="632" t="s">
        <v>1560</v>
      </c>
      <c r="L519" s="634">
        <v>1.1499999999999999</v>
      </c>
      <c r="M519" s="634">
        <v>0.3333333</v>
      </c>
      <c r="N519" s="635">
        <v>0.38333329499999996</v>
      </c>
    </row>
    <row r="520" spans="1:14" ht="14.4" customHeight="1" x14ac:dyDescent="0.3">
      <c r="A520" s="630" t="s">
        <v>553</v>
      </c>
      <c r="B520" s="631" t="s">
        <v>554</v>
      </c>
      <c r="C520" s="632" t="s">
        <v>563</v>
      </c>
      <c r="D520" s="633" t="s">
        <v>3002</v>
      </c>
      <c r="E520" s="632" t="s">
        <v>578</v>
      </c>
      <c r="F520" s="633" t="s">
        <v>3007</v>
      </c>
      <c r="G520" s="632" t="s">
        <v>595</v>
      </c>
      <c r="H520" s="632" t="s">
        <v>1563</v>
      </c>
      <c r="I520" s="632" t="s">
        <v>238</v>
      </c>
      <c r="J520" s="632" t="s">
        <v>1564</v>
      </c>
      <c r="K520" s="632"/>
      <c r="L520" s="634">
        <v>5609.86</v>
      </c>
      <c r="M520" s="634">
        <v>2</v>
      </c>
      <c r="N520" s="635">
        <v>11219.72</v>
      </c>
    </row>
    <row r="521" spans="1:14" ht="14.4" customHeight="1" x14ac:dyDescent="0.3">
      <c r="A521" s="630" t="s">
        <v>553</v>
      </c>
      <c r="B521" s="631" t="s">
        <v>554</v>
      </c>
      <c r="C521" s="632" t="s">
        <v>563</v>
      </c>
      <c r="D521" s="633" t="s">
        <v>3002</v>
      </c>
      <c r="E521" s="632" t="s">
        <v>578</v>
      </c>
      <c r="F521" s="633" t="s">
        <v>3007</v>
      </c>
      <c r="G521" s="632" t="s">
        <v>595</v>
      </c>
      <c r="H521" s="632" t="s">
        <v>2189</v>
      </c>
      <c r="I521" s="632" t="s">
        <v>2190</v>
      </c>
      <c r="J521" s="632" t="s">
        <v>2191</v>
      </c>
      <c r="K521" s="632" t="s">
        <v>2192</v>
      </c>
      <c r="L521" s="634">
        <v>100848.33000000002</v>
      </c>
      <c r="M521" s="634">
        <v>18</v>
      </c>
      <c r="N521" s="635">
        <v>1815269.9400000002</v>
      </c>
    </row>
    <row r="522" spans="1:14" ht="14.4" customHeight="1" x14ac:dyDescent="0.3">
      <c r="A522" s="630" t="s">
        <v>553</v>
      </c>
      <c r="B522" s="631" t="s">
        <v>554</v>
      </c>
      <c r="C522" s="632" t="s">
        <v>563</v>
      </c>
      <c r="D522" s="633" t="s">
        <v>3002</v>
      </c>
      <c r="E522" s="632" t="s">
        <v>578</v>
      </c>
      <c r="F522" s="633" t="s">
        <v>3007</v>
      </c>
      <c r="G522" s="632" t="s">
        <v>595</v>
      </c>
      <c r="H522" s="632" t="s">
        <v>2193</v>
      </c>
      <c r="I522" s="632" t="s">
        <v>238</v>
      </c>
      <c r="J522" s="632" t="s">
        <v>2194</v>
      </c>
      <c r="K522" s="632" t="s">
        <v>2195</v>
      </c>
      <c r="L522" s="634">
        <v>598</v>
      </c>
      <c r="M522" s="634">
        <v>1</v>
      </c>
      <c r="N522" s="635">
        <v>598</v>
      </c>
    </row>
    <row r="523" spans="1:14" ht="14.4" customHeight="1" x14ac:dyDescent="0.3">
      <c r="A523" s="630" t="s">
        <v>553</v>
      </c>
      <c r="B523" s="631" t="s">
        <v>554</v>
      </c>
      <c r="C523" s="632" t="s">
        <v>563</v>
      </c>
      <c r="D523" s="633" t="s">
        <v>3002</v>
      </c>
      <c r="E523" s="632" t="s">
        <v>578</v>
      </c>
      <c r="F523" s="633" t="s">
        <v>3007</v>
      </c>
      <c r="G523" s="632" t="s">
        <v>595</v>
      </c>
      <c r="H523" s="632" t="s">
        <v>1601</v>
      </c>
      <c r="I523" s="632" t="s">
        <v>1601</v>
      </c>
      <c r="J523" s="632" t="s">
        <v>766</v>
      </c>
      <c r="K523" s="632" t="s">
        <v>1066</v>
      </c>
      <c r="L523" s="634">
        <v>91.999508208512296</v>
      </c>
      <c r="M523" s="634">
        <v>1</v>
      </c>
      <c r="N523" s="635">
        <v>91.999508208512296</v>
      </c>
    </row>
    <row r="524" spans="1:14" ht="14.4" customHeight="1" x14ac:dyDescent="0.3">
      <c r="A524" s="630" t="s">
        <v>553</v>
      </c>
      <c r="B524" s="631" t="s">
        <v>554</v>
      </c>
      <c r="C524" s="632" t="s">
        <v>563</v>
      </c>
      <c r="D524" s="633" t="s">
        <v>3002</v>
      </c>
      <c r="E524" s="632" t="s">
        <v>578</v>
      </c>
      <c r="F524" s="633" t="s">
        <v>3007</v>
      </c>
      <c r="G524" s="632" t="s">
        <v>595</v>
      </c>
      <c r="H524" s="632" t="s">
        <v>1602</v>
      </c>
      <c r="I524" s="632" t="s">
        <v>1602</v>
      </c>
      <c r="J524" s="632" t="s">
        <v>1456</v>
      </c>
      <c r="K524" s="632" t="s">
        <v>1603</v>
      </c>
      <c r="L524" s="634">
        <v>247.24999999999997</v>
      </c>
      <c r="M524" s="634">
        <v>2.4092072000000009</v>
      </c>
      <c r="N524" s="635">
        <v>595.67648020000013</v>
      </c>
    </row>
    <row r="525" spans="1:14" ht="14.4" customHeight="1" x14ac:dyDescent="0.3">
      <c r="A525" s="630" t="s">
        <v>553</v>
      </c>
      <c r="B525" s="631" t="s">
        <v>554</v>
      </c>
      <c r="C525" s="632" t="s">
        <v>563</v>
      </c>
      <c r="D525" s="633" t="s">
        <v>3002</v>
      </c>
      <c r="E525" s="632" t="s">
        <v>578</v>
      </c>
      <c r="F525" s="633" t="s">
        <v>3007</v>
      </c>
      <c r="G525" s="632" t="s">
        <v>595</v>
      </c>
      <c r="H525" s="632" t="s">
        <v>2196</v>
      </c>
      <c r="I525" s="632" t="s">
        <v>2197</v>
      </c>
      <c r="J525" s="632" t="s">
        <v>2198</v>
      </c>
      <c r="K525" s="632" t="s">
        <v>2199</v>
      </c>
      <c r="L525" s="634">
        <v>12.95</v>
      </c>
      <c r="M525" s="634">
        <v>90</v>
      </c>
      <c r="N525" s="635">
        <v>1165.5</v>
      </c>
    </row>
    <row r="526" spans="1:14" ht="14.4" customHeight="1" x14ac:dyDescent="0.3">
      <c r="A526" s="630" t="s">
        <v>553</v>
      </c>
      <c r="B526" s="631" t="s">
        <v>554</v>
      </c>
      <c r="C526" s="632" t="s">
        <v>563</v>
      </c>
      <c r="D526" s="633" t="s">
        <v>3002</v>
      </c>
      <c r="E526" s="632" t="s">
        <v>578</v>
      </c>
      <c r="F526" s="633" t="s">
        <v>3007</v>
      </c>
      <c r="G526" s="632" t="s">
        <v>1626</v>
      </c>
      <c r="H526" s="632" t="s">
        <v>1638</v>
      </c>
      <c r="I526" s="632" t="s">
        <v>1639</v>
      </c>
      <c r="J526" s="632" t="s">
        <v>1640</v>
      </c>
      <c r="K526" s="632" t="s">
        <v>1641</v>
      </c>
      <c r="L526" s="634">
        <v>36.353333333333332</v>
      </c>
      <c r="M526" s="634">
        <v>30</v>
      </c>
      <c r="N526" s="635">
        <v>1090.5999999999999</v>
      </c>
    </row>
    <row r="527" spans="1:14" ht="14.4" customHeight="1" x14ac:dyDescent="0.3">
      <c r="A527" s="630" t="s">
        <v>553</v>
      </c>
      <c r="B527" s="631" t="s">
        <v>554</v>
      </c>
      <c r="C527" s="632" t="s">
        <v>563</v>
      </c>
      <c r="D527" s="633" t="s">
        <v>3002</v>
      </c>
      <c r="E527" s="632" t="s">
        <v>578</v>
      </c>
      <c r="F527" s="633" t="s">
        <v>3007</v>
      </c>
      <c r="G527" s="632" t="s">
        <v>1626</v>
      </c>
      <c r="H527" s="632" t="s">
        <v>1665</v>
      </c>
      <c r="I527" s="632" t="s">
        <v>1666</v>
      </c>
      <c r="J527" s="632" t="s">
        <v>1667</v>
      </c>
      <c r="K527" s="632" t="s">
        <v>1668</v>
      </c>
      <c r="L527" s="634">
        <v>61.469999999999985</v>
      </c>
      <c r="M527" s="634">
        <v>4</v>
      </c>
      <c r="N527" s="635">
        <v>245.87999999999994</v>
      </c>
    </row>
    <row r="528" spans="1:14" ht="14.4" customHeight="1" x14ac:dyDescent="0.3">
      <c r="A528" s="630" t="s">
        <v>553</v>
      </c>
      <c r="B528" s="631" t="s">
        <v>554</v>
      </c>
      <c r="C528" s="632" t="s">
        <v>563</v>
      </c>
      <c r="D528" s="633" t="s">
        <v>3002</v>
      </c>
      <c r="E528" s="632" t="s">
        <v>578</v>
      </c>
      <c r="F528" s="633" t="s">
        <v>3007</v>
      </c>
      <c r="G528" s="632" t="s">
        <v>1626</v>
      </c>
      <c r="H528" s="632" t="s">
        <v>1669</v>
      </c>
      <c r="I528" s="632" t="s">
        <v>1670</v>
      </c>
      <c r="J528" s="632" t="s">
        <v>1671</v>
      </c>
      <c r="K528" s="632" t="s">
        <v>1672</v>
      </c>
      <c r="L528" s="634">
        <v>58.76915823636665</v>
      </c>
      <c r="M528" s="634">
        <v>2</v>
      </c>
      <c r="N528" s="635">
        <v>117.5383164727333</v>
      </c>
    </row>
    <row r="529" spans="1:14" ht="14.4" customHeight="1" x14ac:dyDescent="0.3">
      <c r="A529" s="630" t="s">
        <v>553</v>
      </c>
      <c r="B529" s="631" t="s">
        <v>554</v>
      </c>
      <c r="C529" s="632" t="s">
        <v>563</v>
      </c>
      <c r="D529" s="633" t="s">
        <v>3002</v>
      </c>
      <c r="E529" s="632" t="s">
        <v>578</v>
      </c>
      <c r="F529" s="633" t="s">
        <v>3007</v>
      </c>
      <c r="G529" s="632" t="s">
        <v>1626</v>
      </c>
      <c r="H529" s="632" t="s">
        <v>2200</v>
      </c>
      <c r="I529" s="632" t="s">
        <v>2201</v>
      </c>
      <c r="J529" s="632" t="s">
        <v>2202</v>
      </c>
      <c r="K529" s="632" t="s">
        <v>2203</v>
      </c>
      <c r="L529" s="634">
        <v>47.240113499441897</v>
      </c>
      <c r="M529" s="634">
        <v>1</v>
      </c>
      <c r="N529" s="635">
        <v>47.240113499441897</v>
      </c>
    </row>
    <row r="530" spans="1:14" ht="14.4" customHeight="1" x14ac:dyDescent="0.3">
      <c r="A530" s="630" t="s">
        <v>553</v>
      </c>
      <c r="B530" s="631" t="s">
        <v>554</v>
      </c>
      <c r="C530" s="632" t="s">
        <v>563</v>
      </c>
      <c r="D530" s="633" t="s">
        <v>3002</v>
      </c>
      <c r="E530" s="632" t="s">
        <v>578</v>
      </c>
      <c r="F530" s="633" t="s">
        <v>3007</v>
      </c>
      <c r="G530" s="632" t="s">
        <v>1626</v>
      </c>
      <c r="H530" s="632" t="s">
        <v>1751</v>
      </c>
      <c r="I530" s="632" t="s">
        <v>1752</v>
      </c>
      <c r="J530" s="632" t="s">
        <v>1636</v>
      </c>
      <c r="K530" s="632" t="s">
        <v>1753</v>
      </c>
      <c r="L530" s="634">
        <v>299.13666666666666</v>
      </c>
      <c r="M530" s="634">
        <v>6</v>
      </c>
      <c r="N530" s="635">
        <v>1794.82</v>
      </c>
    </row>
    <row r="531" spans="1:14" ht="14.4" customHeight="1" x14ac:dyDescent="0.3">
      <c r="A531" s="630" t="s">
        <v>553</v>
      </c>
      <c r="B531" s="631" t="s">
        <v>554</v>
      </c>
      <c r="C531" s="632" t="s">
        <v>563</v>
      </c>
      <c r="D531" s="633" t="s">
        <v>3002</v>
      </c>
      <c r="E531" s="632" t="s">
        <v>578</v>
      </c>
      <c r="F531" s="633" t="s">
        <v>3007</v>
      </c>
      <c r="G531" s="632" t="s">
        <v>1626</v>
      </c>
      <c r="H531" s="632" t="s">
        <v>1764</v>
      </c>
      <c r="I531" s="632" t="s">
        <v>1765</v>
      </c>
      <c r="J531" s="632" t="s">
        <v>1766</v>
      </c>
      <c r="K531" s="632" t="s">
        <v>1767</v>
      </c>
      <c r="L531" s="634">
        <v>380.81599999999986</v>
      </c>
      <c r="M531" s="634">
        <v>5</v>
      </c>
      <c r="N531" s="635">
        <v>1904.0799999999992</v>
      </c>
    </row>
    <row r="532" spans="1:14" ht="14.4" customHeight="1" x14ac:dyDescent="0.3">
      <c r="A532" s="630" t="s">
        <v>553</v>
      </c>
      <c r="B532" s="631" t="s">
        <v>554</v>
      </c>
      <c r="C532" s="632" t="s">
        <v>563</v>
      </c>
      <c r="D532" s="633" t="s">
        <v>3002</v>
      </c>
      <c r="E532" s="632" t="s">
        <v>578</v>
      </c>
      <c r="F532" s="633" t="s">
        <v>3007</v>
      </c>
      <c r="G532" s="632" t="s">
        <v>1626</v>
      </c>
      <c r="H532" s="632" t="s">
        <v>1774</v>
      </c>
      <c r="I532" s="632" t="s">
        <v>1774</v>
      </c>
      <c r="J532" s="632" t="s">
        <v>1775</v>
      </c>
      <c r="K532" s="632" t="s">
        <v>1776</v>
      </c>
      <c r="L532" s="634">
        <v>90.480776175806085</v>
      </c>
      <c r="M532" s="634">
        <v>12.144978799999999</v>
      </c>
      <c r="N532" s="635">
        <v>1098.8871084627099</v>
      </c>
    </row>
    <row r="533" spans="1:14" ht="14.4" customHeight="1" x14ac:dyDescent="0.3">
      <c r="A533" s="630" t="s">
        <v>553</v>
      </c>
      <c r="B533" s="631" t="s">
        <v>554</v>
      </c>
      <c r="C533" s="632" t="s">
        <v>563</v>
      </c>
      <c r="D533" s="633" t="s">
        <v>3002</v>
      </c>
      <c r="E533" s="632" t="s">
        <v>578</v>
      </c>
      <c r="F533" s="633" t="s">
        <v>3007</v>
      </c>
      <c r="G533" s="632" t="s">
        <v>1626</v>
      </c>
      <c r="H533" s="632" t="s">
        <v>2204</v>
      </c>
      <c r="I533" s="632" t="s">
        <v>2204</v>
      </c>
      <c r="J533" s="632" t="s">
        <v>2205</v>
      </c>
      <c r="K533" s="632" t="s">
        <v>2206</v>
      </c>
      <c r="L533" s="634">
        <v>24668.111290488167</v>
      </c>
      <c r="M533" s="634">
        <v>54</v>
      </c>
      <c r="N533" s="635">
        <v>1332078.0096863611</v>
      </c>
    </row>
    <row r="534" spans="1:14" ht="14.4" customHeight="1" x14ac:dyDescent="0.3">
      <c r="A534" s="630" t="s">
        <v>553</v>
      </c>
      <c r="B534" s="631" t="s">
        <v>554</v>
      </c>
      <c r="C534" s="632" t="s">
        <v>563</v>
      </c>
      <c r="D534" s="633" t="s">
        <v>3002</v>
      </c>
      <c r="E534" s="632" t="s">
        <v>578</v>
      </c>
      <c r="F534" s="633" t="s">
        <v>3007</v>
      </c>
      <c r="G534" s="632" t="s">
        <v>1626</v>
      </c>
      <c r="H534" s="632" t="s">
        <v>1777</v>
      </c>
      <c r="I534" s="632" t="s">
        <v>1778</v>
      </c>
      <c r="J534" s="632" t="s">
        <v>1775</v>
      </c>
      <c r="K534" s="632" t="s">
        <v>1779</v>
      </c>
      <c r="L534" s="634">
        <v>238.84204106406244</v>
      </c>
      <c r="M534" s="634">
        <v>29.789134099999991</v>
      </c>
      <c r="N534" s="635">
        <v>7114.8975899750603</v>
      </c>
    </row>
    <row r="535" spans="1:14" ht="14.4" customHeight="1" x14ac:dyDescent="0.3">
      <c r="A535" s="630" t="s">
        <v>553</v>
      </c>
      <c r="B535" s="631" t="s">
        <v>554</v>
      </c>
      <c r="C535" s="632" t="s">
        <v>563</v>
      </c>
      <c r="D535" s="633" t="s">
        <v>3002</v>
      </c>
      <c r="E535" s="632" t="s">
        <v>578</v>
      </c>
      <c r="F535" s="633" t="s">
        <v>3007</v>
      </c>
      <c r="G535" s="632" t="s">
        <v>1626</v>
      </c>
      <c r="H535" s="632" t="s">
        <v>1814</v>
      </c>
      <c r="I535" s="632" t="s">
        <v>1814</v>
      </c>
      <c r="J535" s="632" t="s">
        <v>1815</v>
      </c>
      <c r="K535" s="632" t="s">
        <v>1816</v>
      </c>
      <c r="L535" s="634">
        <v>2700.5449999999996</v>
      </c>
      <c r="M535" s="634">
        <v>0.45220000000000005</v>
      </c>
      <c r="N535" s="635">
        <v>1221.186449</v>
      </c>
    </row>
    <row r="536" spans="1:14" ht="14.4" customHeight="1" x14ac:dyDescent="0.3">
      <c r="A536" s="630" t="s">
        <v>553</v>
      </c>
      <c r="B536" s="631" t="s">
        <v>554</v>
      </c>
      <c r="C536" s="632" t="s">
        <v>563</v>
      </c>
      <c r="D536" s="633" t="s">
        <v>3002</v>
      </c>
      <c r="E536" s="632" t="s">
        <v>2207</v>
      </c>
      <c r="F536" s="633" t="s">
        <v>3013</v>
      </c>
      <c r="G536" s="632" t="s">
        <v>595</v>
      </c>
      <c r="H536" s="632" t="s">
        <v>2208</v>
      </c>
      <c r="I536" s="632" t="s">
        <v>2209</v>
      </c>
      <c r="J536" s="632" t="s">
        <v>2210</v>
      </c>
      <c r="K536" s="632" t="s">
        <v>2211</v>
      </c>
      <c r="L536" s="634">
        <v>0</v>
      </c>
      <c r="M536" s="634">
        <v>0</v>
      </c>
      <c r="N536" s="635">
        <v>0</v>
      </c>
    </row>
    <row r="537" spans="1:14" ht="14.4" customHeight="1" x14ac:dyDescent="0.3">
      <c r="A537" s="630" t="s">
        <v>553</v>
      </c>
      <c r="B537" s="631" t="s">
        <v>554</v>
      </c>
      <c r="C537" s="632" t="s">
        <v>563</v>
      </c>
      <c r="D537" s="633" t="s">
        <v>3002</v>
      </c>
      <c r="E537" s="632" t="s">
        <v>2207</v>
      </c>
      <c r="F537" s="633" t="s">
        <v>3013</v>
      </c>
      <c r="G537" s="632" t="s">
        <v>595</v>
      </c>
      <c r="H537" s="632" t="s">
        <v>2212</v>
      </c>
      <c r="I537" s="632" t="s">
        <v>2213</v>
      </c>
      <c r="J537" s="632" t="s">
        <v>2214</v>
      </c>
      <c r="K537" s="632" t="s">
        <v>2215</v>
      </c>
      <c r="L537" s="634">
        <v>21798.695833333331</v>
      </c>
      <c r="M537" s="634">
        <v>6</v>
      </c>
      <c r="N537" s="635">
        <v>130792.17499999999</v>
      </c>
    </row>
    <row r="538" spans="1:14" ht="14.4" customHeight="1" x14ac:dyDescent="0.3">
      <c r="A538" s="630" t="s">
        <v>553</v>
      </c>
      <c r="B538" s="631" t="s">
        <v>554</v>
      </c>
      <c r="C538" s="632" t="s">
        <v>563</v>
      </c>
      <c r="D538" s="633" t="s">
        <v>3002</v>
      </c>
      <c r="E538" s="632" t="s">
        <v>2095</v>
      </c>
      <c r="F538" s="633" t="s">
        <v>3011</v>
      </c>
      <c r="G538" s="632"/>
      <c r="H538" s="632"/>
      <c r="I538" s="632" t="s">
        <v>2098</v>
      </c>
      <c r="J538" s="632" t="s">
        <v>2099</v>
      </c>
      <c r="K538" s="632"/>
      <c r="L538" s="634">
        <v>6210</v>
      </c>
      <c r="M538" s="634">
        <v>6</v>
      </c>
      <c r="N538" s="635">
        <v>37260</v>
      </c>
    </row>
    <row r="539" spans="1:14" ht="14.4" customHeight="1" x14ac:dyDescent="0.3">
      <c r="A539" s="630" t="s">
        <v>553</v>
      </c>
      <c r="B539" s="631" t="s">
        <v>554</v>
      </c>
      <c r="C539" s="632" t="s">
        <v>563</v>
      </c>
      <c r="D539" s="633" t="s">
        <v>3002</v>
      </c>
      <c r="E539" s="632" t="s">
        <v>2095</v>
      </c>
      <c r="F539" s="633" t="s">
        <v>3011</v>
      </c>
      <c r="G539" s="632"/>
      <c r="H539" s="632"/>
      <c r="I539" s="632" t="s">
        <v>2100</v>
      </c>
      <c r="J539" s="632" t="s">
        <v>2101</v>
      </c>
      <c r="K539" s="632"/>
      <c r="L539" s="634">
        <v>1407.54</v>
      </c>
      <c r="M539" s="634">
        <v>10</v>
      </c>
      <c r="N539" s="635">
        <v>14075.4</v>
      </c>
    </row>
    <row r="540" spans="1:14" ht="14.4" customHeight="1" x14ac:dyDescent="0.3">
      <c r="A540" s="630" t="s">
        <v>553</v>
      </c>
      <c r="B540" s="631" t="s">
        <v>554</v>
      </c>
      <c r="C540" s="632" t="s">
        <v>563</v>
      </c>
      <c r="D540" s="633" t="s">
        <v>3002</v>
      </c>
      <c r="E540" s="632" t="s">
        <v>2095</v>
      </c>
      <c r="F540" s="633" t="s">
        <v>3011</v>
      </c>
      <c r="G540" s="632"/>
      <c r="H540" s="632"/>
      <c r="I540" s="632" t="s">
        <v>2102</v>
      </c>
      <c r="J540" s="632" t="s">
        <v>2103</v>
      </c>
      <c r="K540" s="632"/>
      <c r="L540" s="634">
        <v>10616.921052631578</v>
      </c>
      <c r="M540" s="634">
        <v>114</v>
      </c>
      <c r="N540" s="635">
        <v>1210329</v>
      </c>
    </row>
    <row r="541" spans="1:14" ht="14.4" customHeight="1" x14ac:dyDescent="0.3">
      <c r="A541" s="630" t="s">
        <v>553</v>
      </c>
      <c r="B541" s="631" t="s">
        <v>554</v>
      </c>
      <c r="C541" s="632" t="s">
        <v>563</v>
      </c>
      <c r="D541" s="633" t="s">
        <v>3002</v>
      </c>
      <c r="E541" s="632" t="s">
        <v>2095</v>
      </c>
      <c r="F541" s="633" t="s">
        <v>3011</v>
      </c>
      <c r="G541" s="632"/>
      <c r="H541" s="632"/>
      <c r="I541" s="632" t="s">
        <v>2104</v>
      </c>
      <c r="J541" s="632" t="s">
        <v>2105</v>
      </c>
      <c r="K541" s="632"/>
      <c r="L541" s="634">
        <v>5450.0384615384619</v>
      </c>
      <c r="M541" s="634">
        <v>26</v>
      </c>
      <c r="N541" s="635">
        <v>141701</v>
      </c>
    </row>
    <row r="542" spans="1:14" ht="14.4" customHeight="1" x14ac:dyDescent="0.3">
      <c r="A542" s="630" t="s">
        <v>553</v>
      </c>
      <c r="B542" s="631" t="s">
        <v>554</v>
      </c>
      <c r="C542" s="632" t="s">
        <v>563</v>
      </c>
      <c r="D542" s="633" t="s">
        <v>3002</v>
      </c>
      <c r="E542" s="632" t="s">
        <v>2095</v>
      </c>
      <c r="F542" s="633" t="s">
        <v>3011</v>
      </c>
      <c r="G542" s="632"/>
      <c r="H542" s="632"/>
      <c r="I542" s="632" t="s">
        <v>2106</v>
      </c>
      <c r="J542" s="632" t="s">
        <v>2107</v>
      </c>
      <c r="K542" s="632"/>
      <c r="L542" s="634">
        <v>12420</v>
      </c>
      <c r="M542" s="634">
        <v>18</v>
      </c>
      <c r="N542" s="635">
        <v>223560</v>
      </c>
    </row>
    <row r="543" spans="1:14" ht="14.4" customHeight="1" x14ac:dyDescent="0.3">
      <c r="A543" s="630" t="s">
        <v>553</v>
      </c>
      <c r="B543" s="631" t="s">
        <v>554</v>
      </c>
      <c r="C543" s="632" t="s">
        <v>563</v>
      </c>
      <c r="D543" s="633" t="s">
        <v>3002</v>
      </c>
      <c r="E543" s="632" t="s">
        <v>2095</v>
      </c>
      <c r="F543" s="633" t="s">
        <v>3011</v>
      </c>
      <c r="G543" s="632"/>
      <c r="H543" s="632"/>
      <c r="I543" s="632" t="s">
        <v>2113</v>
      </c>
      <c r="J543" s="632" t="s">
        <v>2114</v>
      </c>
      <c r="K543" s="632" t="s">
        <v>2115</v>
      </c>
      <c r="L543" s="634">
        <v>10773.2</v>
      </c>
      <c r="M543" s="634">
        <v>4</v>
      </c>
      <c r="N543" s="635">
        <v>43092.800000000003</v>
      </c>
    </row>
    <row r="544" spans="1:14" ht="14.4" customHeight="1" x14ac:dyDescent="0.3">
      <c r="A544" s="630" t="s">
        <v>553</v>
      </c>
      <c r="B544" s="631" t="s">
        <v>554</v>
      </c>
      <c r="C544" s="632" t="s">
        <v>563</v>
      </c>
      <c r="D544" s="633" t="s">
        <v>3002</v>
      </c>
      <c r="E544" s="632" t="s">
        <v>2118</v>
      </c>
      <c r="F544" s="633" t="s">
        <v>3012</v>
      </c>
      <c r="G544" s="632"/>
      <c r="H544" s="632"/>
      <c r="I544" s="632" t="s">
        <v>2119</v>
      </c>
      <c r="J544" s="632" t="s">
        <v>2120</v>
      </c>
      <c r="K544" s="632"/>
      <c r="L544" s="634">
        <v>8855</v>
      </c>
      <c r="M544" s="634">
        <v>170</v>
      </c>
      <c r="N544" s="635">
        <v>1505350</v>
      </c>
    </row>
    <row r="545" spans="1:14" ht="14.4" customHeight="1" x14ac:dyDescent="0.3">
      <c r="A545" s="630" t="s">
        <v>553</v>
      </c>
      <c r="B545" s="631" t="s">
        <v>554</v>
      </c>
      <c r="C545" s="632" t="s">
        <v>563</v>
      </c>
      <c r="D545" s="633" t="s">
        <v>3002</v>
      </c>
      <c r="E545" s="632" t="s">
        <v>2118</v>
      </c>
      <c r="F545" s="633" t="s">
        <v>3012</v>
      </c>
      <c r="G545" s="632"/>
      <c r="H545" s="632"/>
      <c r="I545" s="632" t="s">
        <v>2121</v>
      </c>
      <c r="J545" s="632" t="s">
        <v>2122</v>
      </c>
      <c r="K545" s="632"/>
      <c r="L545" s="634">
        <v>4445.9899999999989</v>
      </c>
      <c r="M545" s="634">
        <v>51</v>
      </c>
      <c r="N545" s="635">
        <v>226745.48999999996</v>
      </c>
    </row>
    <row r="546" spans="1:14" ht="14.4" customHeight="1" x14ac:dyDescent="0.3">
      <c r="A546" s="630" t="s">
        <v>553</v>
      </c>
      <c r="B546" s="631" t="s">
        <v>554</v>
      </c>
      <c r="C546" s="632" t="s">
        <v>563</v>
      </c>
      <c r="D546" s="633" t="s">
        <v>3002</v>
      </c>
      <c r="E546" s="632" t="s">
        <v>2118</v>
      </c>
      <c r="F546" s="633" t="s">
        <v>3012</v>
      </c>
      <c r="G546" s="632"/>
      <c r="H546" s="632"/>
      <c r="I546" s="632" t="s">
        <v>2123</v>
      </c>
      <c r="J546" s="632" t="s">
        <v>2124</v>
      </c>
      <c r="K546" s="632"/>
      <c r="L546" s="634">
        <v>5089.6900000000005</v>
      </c>
      <c r="M546" s="634">
        <v>35</v>
      </c>
      <c r="N546" s="635">
        <v>178139.15000000002</v>
      </c>
    </row>
    <row r="547" spans="1:14" ht="14.4" customHeight="1" x14ac:dyDescent="0.3">
      <c r="A547" s="630" t="s">
        <v>553</v>
      </c>
      <c r="B547" s="631" t="s">
        <v>554</v>
      </c>
      <c r="C547" s="632" t="s">
        <v>563</v>
      </c>
      <c r="D547" s="633" t="s">
        <v>3002</v>
      </c>
      <c r="E547" s="632" t="s">
        <v>2118</v>
      </c>
      <c r="F547" s="633" t="s">
        <v>3012</v>
      </c>
      <c r="G547" s="632"/>
      <c r="H547" s="632"/>
      <c r="I547" s="632" t="s">
        <v>2216</v>
      </c>
      <c r="J547" s="632" t="s">
        <v>2217</v>
      </c>
      <c r="K547" s="632"/>
      <c r="L547" s="634">
        <v>10179.39</v>
      </c>
      <c r="M547" s="634">
        <v>10</v>
      </c>
      <c r="N547" s="635">
        <v>101793.9</v>
      </c>
    </row>
    <row r="548" spans="1:14" ht="14.4" customHeight="1" x14ac:dyDescent="0.3">
      <c r="A548" s="630" t="s">
        <v>553</v>
      </c>
      <c r="B548" s="631" t="s">
        <v>554</v>
      </c>
      <c r="C548" s="632" t="s">
        <v>563</v>
      </c>
      <c r="D548" s="633" t="s">
        <v>3002</v>
      </c>
      <c r="E548" s="632" t="s">
        <v>2118</v>
      </c>
      <c r="F548" s="633" t="s">
        <v>3012</v>
      </c>
      <c r="G548" s="632"/>
      <c r="H548" s="632"/>
      <c r="I548" s="632" t="s">
        <v>2218</v>
      </c>
      <c r="J548" s="632" t="s">
        <v>2219</v>
      </c>
      <c r="K548" s="632"/>
      <c r="L548" s="634">
        <v>9384</v>
      </c>
      <c r="M548" s="634">
        <v>58</v>
      </c>
      <c r="N548" s="635">
        <v>544272</v>
      </c>
    </row>
    <row r="549" spans="1:14" ht="14.4" customHeight="1" x14ac:dyDescent="0.3">
      <c r="A549" s="630" t="s">
        <v>553</v>
      </c>
      <c r="B549" s="631" t="s">
        <v>554</v>
      </c>
      <c r="C549" s="632" t="s">
        <v>566</v>
      </c>
      <c r="D549" s="633" t="s">
        <v>3003</v>
      </c>
      <c r="E549" s="632" t="s">
        <v>578</v>
      </c>
      <c r="F549" s="633" t="s">
        <v>3007</v>
      </c>
      <c r="G549" s="632"/>
      <c r="H549" s="632" t="s">
        <v>587</v>
      </c>
      <c r="I549" s="632" t="s">
        <v>588</v>
      </c>
      <c r="J549" s="632" t="s">
        <v>589</v>
      </c>
      <c r="K549" s="632" t="s">
        <v>590</v>
      </c>
      <c r="L549" s="634">
        <v>104.72999999999998</v>
      </c>
      <c r="M549" s="634">
        <v>3</v>
      </c>
      <c r="N549" s="635">
        <v>314.18999999999994</v>
      </c>
    </row>
    <row r="550" spans="1:14" ht="14.4" customHeight="1" x14ac:dyDescent="0.3">
      <c r="A550" s="630" t="s">
        <v>553</v>
      </c>
      <c r="B550" s="631" t="s">
        <v>554</v>
      </c>
      <c r="C550" s="632" t="s">
        <v>566</v>
      </c>
      <c r="D550" s="633" t="s">
        <v>3003</v>
      </c>
      <c r="E550" s="632" t="s">
        <v>578</v>
      </c>
      <c r="F550" s="633" t="s">
        <v>3007</v>
      </c>
      <c r="G550" s="632"/>
      <c r="H550" s="632" t="s">
        <v>2220</v>
      </c>
      <c r="I550" s="632" t="s">
        <v>1459</v>
      </c>
      <c r="J550" s="632" t="s">
        <v>2221</v>
      </c>
      <c r="K550" s="632" t="s">
        <v>2222</v>
      </c>
      <c r="L550" s="634">
        <v>5282.5365757575755</v>
      </c>
      <c r="M550" s="634">
        <v>33</v>
      </c>
      <c r="N550" s="635">
        <v>174323.70699999999</v>
      </c>
    </row>
    <row r="551" spans="1:14" ht="14.4" customHeight="1" x14ac:dyDescent="0.3">
      <c r="A551" s="630" t="s">
        <v>553</v>
      </c>
      <c r="B551" s="631" t="s">
        <v>554</v>
      </c>
      <c r="C551" s="632" t="s">
        <v>566</v>
      </c>
      <c r="D551" s="633" t="s">
        <v>3003</v>
      </c>
      <c r="E551" s="632" t="s">
        <v>578</v>
      </c>
      <c r="F551" s="633" t="s">
        <v>3007</v>
      </c>
      <c r="G551" s="632" t="s">
        <v>595</v>
      </c>
      <c r="H551" s="632" t="s">
        <v>596</v>
      </c>
      <c r="I551" s="632" t="s">
        <v>596</v>
      </c>
      <c r="J551" s="632" t="s">
        <v>597</v>
      </c>
      <c r="K551" s="632" t="s">
        <v>598</v>
      </c>
      <c r="L551" s="634">
        <v>179.4</v>
      </c>
      <c r="M551" s="634">
        <v>144</v>
      </c>
      <c r="N551" s="635">
        <v>25833.600000000002</v>
      </c>
    </row>
    <row r="552" spans="1:14" ht="14.4" customHeight="1" x14ac:dyDescent="0.3">
      <c r="A552" s="630" t="s">
        <v>553</v>
      </c>
      <c r="B552" s="631" t="s">
        <v>554</v>
      </c>
      <c r="C552" s="632" t="s">
        <v>566</v>
      </c>
      <c r="D552" s="633" t="s">
        <v>3003</v>
      </c>
      <c r="E552" s="632" t="s">
        <v>578</v>
      </c>
      <c r="F552" s="633" t="s">
        <v>3007</v>
      </c>
      <c r="G552" s="632" t="s">
        <v>595</v>
      </c>
      <c r="H552" s="632" t="s">
        <v>599</v>
      </c>
      <c r="I552" s="632" t="s">
        <v>599</v>
      </c>
      <c r="J552" s="632" t="s">
        <v>600</v>
      </c>
      <c r="K552" s="632" t="s">
        <v>601</v>
      </c>
      <c r="L552" s="634">
        <v>149.5</v>
      </c>
      <c r="M552" s="634">
        <v>52</v>
      </c>
      <c r="N552" s="635">
        <v>7774</v>
      </c>
    </row>
    <row r="553" spans="1:14" ht="14.4" customHeight="1" x14ac:dyDescent="0.3">
      <c r="A553" s="630" t="s">
        <v>553</v>
      </c>
      <c r="B553" s="631" t="s">
        <v>554</v>
      </c>
      <c r="C553" s="632" t="s">
        <v>566</v>
      </c>
      <c r="D553" s="633" t="s">
        <v>3003</v>
      </c>
      <c r="E553" s="632" t="s">
        <v>578</v>
      </c>
      <c r="F553" s="633" t="s">
        <v>3007</v>
      </c>
      <c r="G553" s="632" t="s">
        <v>595</v>
      </c>
      <c r="H553" s="632" t="s">
        <v>602</v>
      </c>
      <c r="I553" s="632" t="s">
        <v>602</v>
      </c>
      <c r="J553" s="632" t="s">
        <v>600</v>
      </c>
      <c r="K553" s="632" t="s">
        <v>603</v>
      </c>
      <c r="L553" s="634">
        <v>132.25</v>
      </c>
      <c r="M553" s="634">
        <v>41</v>
      </c>
      <c r="N553" s="635">
        <v>5422.25</v>
      </c>
    </row>
    <row r="554" spans="1:14" ht="14.4" customHeight="1" x14ac:dyDescent="0.3">
      <c r="A554" s="630" t="s">
        <v>553</v>
      </c>
      <c r="B554" s="631" t="s">
        <v>554</v>
      </c>
      <c r="C554" s="632" t="s">
        <v>566</v>
      </c>
      <c r="D554" s="633" t="s">
        <v>3003</v>
      </c>
      <c r="E554" s="632" t="s">
        <v>578</v>
      </c>
      <c r="F554" s="633" t="s">
        <v>3007</v>
      </c>
      <c r="G554" s="632" t="s">
        <v>595</v>
      </c>
      <c r="H554" s="632" t="s">
        <v>604</v>
      </c>
      <c r="I554" s="632" t="s">
        <v>604</v>
      </c>
      <c r="J554" s="632" t="s">
        <v>600</v>
      </c>
      <c r="K554" s="632" t="s">
        <v>605</v>
      </c>
      <c r="L554" s="634">
        <v>232.29999999999998</v>
      </c>
      <c r="M554" s="634">
        <v>23</v>
      </c>
      <c r="N554" s="635">
        <v>5342.9</v>
      </c>
    </row>
    <row r="555" spans="1:14" ht="14.4" customHeight="1" x14ac:dyDescent="0.3">
      <c r="A555" s="630" t="s">
        <v>553</v>
      </c>
      <c r="B555" s="631" t="s">
        <v>554</v>
      </c>
      <c r="C555" s="632" t="s">
        <v>566</v>
      </c>
      <c r="D555" s="633" t="s">
        <v>3003</v>
      </c>
      <c r="E555" s="632" t="s">
        <v>578</v>
      </c>
      <c r="F555" s="633" t="s">
        <v>3007</v>
      </c>
      <c r="G555" s="632" t="s">
        <v>595</v>
      </c>
      <c r="H555" s="632" t="s">
        <v>606</v>
      </c>
      <c r="I555" s="632" t="s">
        <v>606</v>
      </c>
      <c r="J555" s="632" t="s">
        <v>597</v>
      </c>
      <c r="K555" s="632" t="s">
        <v>607</v>
      </c>
      <c r="L555" s="634">
        <v>97.179930868729556</v>
      </c>
      <c r="M555" s="634">
        <v>114</v>
      </c>
      <c r="N555" s="635">
        <v>11078.512119035169</v>
      </c>
    </row>
    <row r="556" spans="1:14" ht="14.4" customHeight="1" x14ac:dyDescent="0.3">
      <c r="A556" s="630" t="s">
        <v>553</v>
      </c>
      <c r="B556" s="631" t="s">
        <v>554</v>
      </c>
      <c r="C556" s="632" t="s">
        <v>566</v>
      </c>
      <c r="D556" s="633" t="s">
        <v>3003</v>
      </c>
      <c r="E556" s="632" t="s">
        <v>578</v>
      </c>
      <c r="F556" s="633" t="s">
        <v>3007</v>
      </c>
      <c r="G556" s="632" t="s">
        <v>595</v>
      </c>
      <c r="H556" s="632" t="s">
        <v>608</v>
      </c>
      <c r="I556" s="632" t="s">
        <v>608</v>
      </c>
      <c r="J556" s="632" t="s">
        <v>597</v>
      </c>
      <c r="K556" s="632" t="s">
        <v>609</v>
      </c>
      <c r="L556" s="634">
        <v>97.750671340428724</v>
      </c>
      <c r="M556" s="634">
        <v>39</v>
      </c>
      <c r="N556" s="635">
        <v>3812.2761822767202</v>
      </c>
    </row>
    <row r="557" spans="1:14" ht="14.4" customHeight="1" x14ac:dyDescent="0.3">
      <c r="A557" s="630" t="s">
        <v>553</v>
      </c>
      <c r="B557" s="631" t="s">
        <v>554</v>
      </c>
      <c r="C557" s="632" t="s">
        <v>566</v>
      </c>
      <c r="D557" s="633" t="s">
        <v>3003</v>
      </c>
      <c r="E557" s="632" t="s">
        <v>578</v>
      </c>
      <c r="F557" s="633" t="s">
        <v>3007</v>
      </c>
      <c r="G557" s="632" t="s">
        <v>595</v>
      </c>
      <c r="H557" s="632" t="s">
        <v>2223</v>
      </c>
      <c r="I557" s="632" t="s">
        <v>2223</v>
      </c>
      <c r="J557" s="632" t="s">
        <v>2224</v>
      </c>
      <c r="K557" s="632" t="s">
        <v>2225</v>
      </c>
      <c r="L557" s="634">
        <v>65.859999999999985</v>
      </c>
      <c r="M557" s="634">
        <v>1</v>
      </c>
      <c r="N557" s="635">
        <v>65.859999999999985</v>
      </c>
    </row>
    <row r="558" spans="1:14" ht="14.4" customHeight="1" x14ac:dyDescent="0.3">
      <c r="A558" s="630" t="s">
        <v>553</v>
      </c>
      <c r="B558" s="631" t="s">
        <v>554</v>
      </c>
      <c r="C558" s="632" t="s">
        <v>566</v>
      </c>
      <c r="D558" s="633" t="s">
        <v>3003</v>
      </c>
      <c r="E558" s="632" t="s">
        <v>578</v>
      </c>
      <c r="F558" s="633" t="s">
        <v>3007</v>
      </c>
      <c r="G558" s="632" t="s">
        <v>595</v>
      </c>
      <c r="H558" s="632" t="s">
        <v>614</v>
      </c>
      <c r="I558" s="632" t="s">
        <v>615</v>
      </c>
      <c r="J558" s="632" t="s">
        <v>616</v>
      </c>
      <c r="K558" s="632" t="s">
        <v>617</v>
      </c>
      <c r="L558" s="634">
        <v>84.569999999999979</v>
      </c>
      <c r="M558" s="634">
        <v>5</v>
      </c>
      <c r="N558" s="635">
        <v>422.84999999999991</v>
      </c>
    </row>
    <row r="559" spans="1:14" ht="14.4" customHeight="1" x14ac:dyDescent="0.3">
      <c r="A559" s="630" t="s">
        <v>553</v>
      </c>
      <c r="B559" s="631" t="s">
        <v>554</v>
      </c>
      <c r="C559" s="632" t="s">
        <v>566</v>
      </c>
      <c r="D559" s="633" t="s">
        <v>3003</v>
      </c>
      <c r="E559" s="632" t="s">
        <v>578</v>
      </c>
      <c r="F559" s="633" t="s">
        <v>3007</v>
      </c>
      <c r="G559" s="632" t="s">
        <v>595</v>
      </c>
      <c r="H559" s="632" t="s">
        <v>2128</v>
      </c>
      <c r="I559" s="632" t="s">
        <v>2129</v>
      </c>
      <c r="J559" s="632" t="s">
        <v>620</v>
      </c>
      <c r="K559" s="632" t="s">
        <v>1017</v>
      </c>
      <c r="L559" s="634">
        <v>95.080056088476795</v>
      </c>
      <c r="M559" s="634">
        <v>4</v>
      </c>
      <c r="N559" s="635">
        <v>380.32022435390718</v>
      </c>
    </row>
    <row r="560" spans="1:14" ht="14.4" customHeight="1" x14ac:dyDescent="0.3">
      <c r="A560" s="630" t="s">
        <v>553</v>
      </c>
      <c r="B560" s="631" t="s">
        <v>554</v>
      </c>
      <c r="C560" s="632" t="s">
        <v>566</v>
      </c>
      <c r="D560" s="633" t="s">
        <v>3003</v>
      </c>
      <c r="E560" s="632" t="s">
        <v>578</v>
      </c>
      <c r="F560" s="633" t="s">
        <v>3007</v>
      </c>
      <c r="G560" s="632" t="s">
        <v>595</v>
      </c>
      <c r="H560" s="632" t="s">
        <v>618</v>
      </c>
      <c r="I560" s="632" t="s">
        <v>619</v>
      </c>
      <c r="J560" s="632" t="s">
        <v>620</v>
      </c>
      <c r="K560" s="632" t="s">
        <v>621</v>
      </c>
      <c r="L560" s="634">
        <v>101.72156057255827</v>
      </c>
      <c r="M560" s="634">
        <v>136</v>
      </c>
      <c r="N560" s="635">
        <v>13834.132237867925</v>
      </c>
    </row>
    <row r="561" spans="1:14" ht="14.4" customHeight="1" x14ac:dyDescent="0.3">
      <c r="A561" s="630" t="s">
        <v>553</v>
      </c>
      <c r="B561" s="631" t="s">
        <v>554</v>
      </c>
      <c r="C561" s="632" t="s">
        <v>566</v>
      </c>
      <c r="D561" s="633" t="s">
        <v>3003</v>
      </c>
      <c r="E561" s="632" t="s">
        <v>578</v>
      </c>
      <c r="F561" s="633" t="s">
        <v>3007</v>
      </c>
      <c r="G561" s="632" t="s">
        <v>595</v>
      </c>
      <c r="H561" s="632" t="s">
        <v>622</v>
      </c>
      <c r="I561" s="632" t="s">
        <v>623</v>
      </c>
      <c r="J561" s="632" t="s">
        <v>624</v>
      </c>
      <c r="K561" s="632" t="s">
        <v>625</v>
      </c>
      <c r="L561" s="634">
        <v>170.284487629453</v>
      </c>
      <c r="M561" s="634">
        <v>28</v>
      </c>
      <c r="N561" s="635">
        <v>4767.9656536246839</v>
      </c>
    </row>
    <row r="562" spans="1:14" ht="14.4" customHeight="1" x14ac:dyDescent="0.3">
      <c r="A562" s="630" t="s">
        <v>553</v>
      </c>
      <c r="B562" s="631" t="s">
        <v>554</v>
      </c>
      <c r="C562" s="632" t="s">
        <v>566</v>
      </c>
      <c r="D562" s="633" t="s">
        <v>3003</v>
      </c>
      <c r="E562" s="632" t="s">
        <v>578</v>
      </c>
      <c r="F562" s="633" t="s">
        <v>3007</v>
      </c>
      <c r="G562" s="632" t="s">
        <v>595</v>
      </c>
      <c r="H562" s="632" t="s">
        <v>2226</v>
      </c>
      <c r="I562" s="632" t="s">
        <v>2227</v>
      </c>
      <c r="J562" s="632" t="s">
        <v>2228</v>
      </c>
      <c r="K562" s="632" t="s">
        <v>2229</v>
      </c>
      <c r="L562" s="634">
        <v>63.039999999999992</v>
      </c>
      <c r="M562" s="634">
        <v>6</v>
      </c>
      <c r="N562" s="635">
        <v>378.23999999999995</v>
      </c>
    </row>
    <row r="563" spans="1:14" ht="14.4" customHeight="1" x14ac:dyDescent="0.3">
      <c r="A563" s="630" t="s">
        <v>553</v>
      </c>
      <c r="B563" s="631" t="s">
        <v>554</v>
      </c>
      <c r="C563" s="632" t="s">
        <v>566</v>
      </c>
      <c r="D563" s="633" t="s">
        <v>3003</v>
      </c>
      <c r="E563" s="632" t="s">
        <v>578</v>
      </c>
      <c r="F563" s="633" t="s">
        <v>3007</v>
      </c>
      <c r="G563" s="632" t="s">
        <v>595</v>
      </c>
      <c r="H563" s="632" t="s">
        <v>630</v>
      </c>
      <c r="I563" s="632" t="s">
        <v>631</v>
      </c>
      <c r="J563" s="632" t="s">
        <v>632</v>
      </c>
      <c r="K563" s="632" t="s">
        <v>633</v>
      </c>
      <c r="L563" s="634">
        <v>77.299999999999969</v>
      </c>
      <c r="M563" s="634">
        <v>2</v>
      </c>
      <c r="N563" s="635">
        <v>154.59999999999994</v>
      </c>
    </row>
    <row r="564" spans="1:14" ht="14.4" customHeight="1" x14ac:dyDescent="0.3">
      <c r="A564" s="630" t="s">
        <v>553</v>
      </c>
      <c r="B564" s="631" t="s">
        <v>554</v>
      </c>
      <c r="C564" s="632" t="s">
        <v>566</v>
      </c>
      <c r="D564" s="633" t="s">
        <v>3003</v>
      </c>
      <c r="E564" s="632" t="s">
        <v>578</v>
      </c>
      <c r="F564" s="633" t="s">
        <v>3007</v>
      </c>
      <c r="G564" s="632" t="s">
        <v>595</v>
      </c>
      <c r="H564" s="632" t="s">
        <v>634</v>
      </c>
      <c r="I564" s="632" t="s">
        <v>635</v>
      </c>
      <c r="J564" s="632" t="s">
        <v>636</v>
      </c>
      <c r="K564" s="632" t="s">
        <v>637</v>
      </c>
      <c r="L564" s="634">
        <v>59.62</v>
      </c>
      <c r="M564" s="634">
        <v>6</v>
      </c>
      <c r="N564" s="635">
        <v>357.71999999999997</v>
      </c>
    </row>
    <row r="565" spans="1:14" ht="14.4" customHeight="1" x14ac:dyDescent="0.3">
      <c r="A565" s="630" t="s">
        <v>553</v>
      </c>
      <c r="B565" s="631" t="s">
        <v>554</v>
      </c>
      <c r="C565" s="632" t="s">
        <v>566</v>
      </c>
      <c r="D565" s="633" t="s">
        <v>3003</v>
      </c>
      <c r="E565" s="632" t="s">
        <v>578</v>
      </c>
      <c r="F565" s="633" t="s">
        <v>3007</v>
      </c>
      <c r="G565" s="632" t="s">
        <v>595</v>
      </c>
      <c r="H565" s="632" t="s">
        <v>638</v>
      </c>
      <c r="I565" s="632" t="s">
        <v>639</v>
      </c>
      <c r="J565" s="632" t="s">
        <v>640</v>
      </c>
      <c r="K565" s="632" t="s">
        <v>641</v>
      </c>
      <c r="L565" s="634">
        <v>56.43</v>
      </c>
      <c r="M565" s="634">
        <v>2</v>
      </c>
      <c r="N565" s="635">
        <v>112.86</v>
      </c>
    </row>
    <row r="566" spans="1:14" ht="14.4" customHeight="1" x14ac:dyDescent="0.3">
      <c r="A566" s="630" t="s">
        <v>553</v>
      </c>
      <c r="B566" s="631" t="s">
        <v>554</v>
      </c>
      <c r="C566" s="632" t="s">
        <v>566</v>
      </c>
      <c r="D566" s="633" t="s">
        <v>3003</v>
      </c>
      <c r="E566" s="632" t="s">
        <v>578</v>
      </c>
      <c r="F566" s="633" t="s">
        <v>3007</v>
      </c>
      <c r="G566" s="632" t="s">
        <v>595</v>
      </c>
      <c r="H566" s="632" t="s">
        <v>642</v>
      </c>
      <c r="I566" s="632" t="s">
        <v>643</v>
      </c>
      <c r="J566" s="632" t="s">
        <v>636</v>
      </c>
      <c r="K566" s="632" t="s">
        <v>644</v>
      </c>
      <c r="L566" s="634">
        <v>65.23</v>
      </c>
      <c r="M566" s="634">
        <v>3</v>
      </c>
      <c r="N566" s="635">
        <v>195.69</v>
      </c>
    </row>
    <row r="567" spans="1:14" ht="14.4" customHeight="1" x14ac:dyDescent="0.3">
      <c r="A567" s="630" t="s">
        <v>553</v>
      </c>
      <c r="B567" s="631" t="s">
        <v>554</v>
      </c>
      <c r="C567" s="632" t="s">
        <v>566</v>
      </c>
      <c r="D567" s="633" t="s">
        <v>3003</v>
      </c>
      <c r="E567" s="632" t="s">
        <v>578</v>
      </c>
      <c r="F567" s="633" t="s">
        <v>3007</v>
      </c>
      <c r="G567" s="632" t="s">
        <v>595</v>
      </c>
      <c r="H567" s="632" t="s">
        <v>649</v>
      </c>
      <c r="I567" s="632" t="s">
        <v>650</v>
      </c>
      <c r="J567" s="632" t="s">
        <v>651</v>
      </c>
      <c r="K567" s="632" t="s">
        <v>652</v>
      </c>
      <c r="L567" s="634">
        <v>66.582603123115135</v>
      </c>
      <c r="M567" s="634">
        <v>16</v>
      </c>
      <c r="N567" s="635">
        <v>1065.3216499698422</v>
      </c>
    </row>
    <row r="568" spans="1:14" ht="14.4" customHeight="1" x14ac:dyDescent="0.3">
      <c r="A568" s="630" t="s">
        <v>553</v>
      </c>
      <c r="B568" s="631" t="s">
        <v>554</v>
      </c>
      <c r="C568" s="632" t="s">
        <v>566</v>
      </c>
      <c r="D568" s="633" t="s">
        <v>3003</v>
      </c>
      <c r="E568" s="632" t="s">
        <v>578</v>
      </c>
      <c r="F568" s="633" t="s">
        <v>3007</v>
      </c>
      <c r="G568" s="632" t="s">
        <v>595</v>
      </c>
      <c r="H568" s="632" t="s">
        <v>653</v>
      </c>
      <c r="I568" s="632" t="s">
        <v>654</v>
      </c>
      <c r="J568" s="632" t="s">
        <v>655</v>
      </c>
      <c r="K568" s="632" t="s">
        <v>656</v>
      </c>
      <c r="L568" s="634">
        <v>29.064288354593003</v>
      </c>
      <c r="M568" s="634">
        <v>42</v>
      </c>
      <c r="N568" s="635">
        <v>1220.7001108929062</v>
      </c>
    </row>
    <row r="569" spans="1:14" ht="14.4" customHeight="1" x14ac:dyDescent="0.3">
      <c r="A569" s="630" t="s">
        <v>553</v>
      </c>
      <c r="B569" s="631" t="s">
        <v>554</v>
      </c>
      <c r="C569" s="632" t="s">
        <v>566</v>
      </c>
      <c r="D569" s="633" t="s">
        <v>3003</v>
      </c>
      <c r="E569" s="632" t="s">
        <v>578</v>
      </c>
      <c r="F569" s="633" t="s">
        <v>3007</v>
      </c>
      <c r="G569" s="632" t="s">
        <v>595</v>
      </c>
      <c r="H569" s="632" t="s">
        <v>657</v>
      </c>
      <c r="I569" s="632" t="s">
        <v>658</v>
      </c>
      <c r="J569" s="632" t="s">
        <v>659</v>
      </c>
      <c r="K569" s="632" t="s">
        <v>613</v>
      </c>
      <c r="L569" s="634">
        <v>42.048000000000002</v>
      </c>
      <c r="M569" s="634">
        <v>5</v>
      </c>
      <c r="N569" s="635">
        <v>210.24</v>
      </c>
    </row>
    <row r="570" spans="1:14" ht="14.4" customHeight="1" x14ac:dyDescent="0.3">
      <c r="A570" s="630" t="s">
        <v>553</v>
      </c>
      <c r="B570" s="631" t="s">
        <v>554</v>
      </c>
      <c r="C570" s="632" t="s">
        <v>566</v>
      </c>
      <c r="D570" s="633" t="s">
        <v>3003</v>
      </c>
      <c r="E570" s="632" t="s">
        <v>578</v>
      </c>
      <c r="F570" s="633" t="s">
        <v>3007</v>
      </c>
      <c r="G570" s="632" t="s">
        <v>595</v>
      </c>
      <c r="H570" s="632" t="s">
        <v>660</v>
      </c>
      <c r="I570" s="632" t="s">
        <v>661</v>
      </c>
      <c r="J570" s="632" t="s">
        <v>659</v>
      </c>
      <c r="K570" s="632" t="s">
        <v>662</v>
      </c>
      <c r="L570" s="634">
        <v>81.291047954607095</v>
      </c>
      <c r="M570" s="634">
        <v>1</v>
      </c>
      <c r="N570" s="635">
        <v>81.291047954607095</v>
      </c>
    </row>
    <row r="571" spans="1:14" ht="14.4" customHeight="1" x14ac:dyDescent="0.3">
      <c r="A571" s="630" t="s">
        <v>553</v>
      </c>
      <c r="B571" s="631" t="s">
        <v>554</v>
      </c>
      <c r="C571" s="632" t="s">
        <v>566</v>
      </c>
      <c r="D571" s="633" t="s">
        <v>3003</v>
      </c>
      <c r="E571" s="632" t="s">
        <v>578</v>
      </c>
      <c r="F571" s="633" t="s">
        <v>3007</v>
      </c>
      <c r="G571" s="632" t="s">
        <v>595</v>
      </c>
      <c r="H571" s="632" t="s">
        <v>667</v>
      </c>
      <c r="I571" s="632" t="s">
        <v>668</v>
      </c>
      <c r="J571" s="632" t="s">
        <v>669</v>
      </c>
      <c r="K571" s="632" t="s">
        <v>641</v>
      </c>
      <c r="L571" s="634">
        <v>67.469822561386252</v>
      </c>
      <c r="M571" s="634">
        <v>6</v>
      </c>
      <c r="N571" s="635">
        <v>404.81893536831751</v>
      </c>
    </row>
    <row r="572" spans="1:14" ht="14.4" customHeight="1" x14ac:dyDescent="0.3">
      <c r="A572" s="630" t="s">
        <v>553</v>
      </c>
      <c r="B572" s="631" t="s">
        <v>554</v>
      </c>
      <c r="C572" s="632" t="s">
        <v>566</v>
      </c>
      <c r="D572" s="633" t="s">
        <v>3003</v>
      </c>
      <c r="E572" s="632" t="s">
        <v>578</v>
      </c>
      <c r="F572" s="633" t="s">
        <v>3007</v>
      </c>
      <c r="G572" s="632" t="s">
        <v>595</v>
      </c>
      <c r="H572" s="632" t="s">
        <v>670</v>
      </c>
      <c r="I572" s="632" t="s">
        <v>671</v>
      </c>
      <c r="J572" s="632" t="s">
        <v>672</v>
      </c>
      <c r="K572" s="632" t="s">
        <v>673</v>
      </c>
      <c r="L572" s="634">
        <v>59.199763369711235</v>
      </c>
      <c r="M572" s="634">
        <v>4</v>
      </c>
      <c r="N572" s="635">
        <v>236.79905347884494</v>
      </c>
    </row>
    <row r="573" spans="1:14" ht="14.4" customHeight="1" x14ac:dyDescent="0.3">
      <c r="A573" s="630" t="s">
        <v>553</v>
      </c>
      <c r="B573" s="631" t="s">
        <v>554</v>
      </c>
      <c r="C573" s="632" t="s">
        <v>566</v>
      </c>
      <c r="D573" s="633" t="s">
        <v>3003</v>
      </c>
      <c r="E573" s="632" t="s">
        <v>578</v>
      </c>
      <c r="F573" s="633" t="s">
        <v>3007</v>
      </c>
      <c r="G573" s="632" t="s">
        <v>595</v>
      </c>
      <c r="H573" s="632" t="s">
        <v>674</v>
      </c>
      <c r="I573" s="632" t="s">
        <v>675</v>
      </c>
      <c r="J573" s="632" t="s">
        <v>676</v>
      </c>
      <c r="K573" s="632" t="s">
        <v>677</v>
      </c>
      <c r="L573" s="634">
        <v>60.35</v>
      </c>
      <c r="M573" s="634">
        <v>22</v>
      </c>
      <c r="N573" s="635">
        <v>1327.7</v>
      </c>
    </row>
    <row r="574" spans="1:14" ht="14.4" customHeight="1" x14ac:dyDescent="0.3">
      <c r="A574" s="630" t="s">
        <v>553</v>
      </c>
      <c r="B574" s="631" t="s">
        <v>554</v>
      </c>
      <c r="C574" s="632" t="s">
        <v>566</v>
      </c>
      <c r="D574" s="633" t="s">
        <v>3003</v>
      </c>
      <c r="E574" s="632" t="s">
        <v>578</v>
      </c>
      <c r="F574" s="633" t="s">
        <v>3007</v>
      </c>
      <c r="G574" s="632" t="s">
        <v>595</v>
      </c>
      <c r="H574" s="632" t="s">
        <v>2230</v>
      </c>
      <c r="I574" s="632" t="s">
        <v>2231</v>
      </c>
      <c r="J574" s="632" t="s">
        <v>866</v>
      </c>
      <c r="K574" s="632" t="s">
        <v>2232</v>
      </c>
      <c r="L574" s="634">
        <v>43.23</v>
      </c>
      <c r="M574" s="634">
        <v>3</v>
      </c>
      <c r="N574" s="635">
        <v>129.69</v>
      </c>
    </row>
    <row r="575" spans="1:14" ht="14.4" customHeight="1" x14ac:dyDescent="0.3">
      <c r="A575" s="630" t="s">
        <v>553</v>
      </c>
      <c r="B575" s="631" t="s">
        <v>554</v>
      </c>
      <c r="C575" s="632" t="s">
        <v>566</v>
      </c>
      <c r="D575" s="633" t="s">
        <v>3003</v>
      </c>
      <c r="E575" s="632" t="s">
        <v>578</v>
      </c>
      <c r="F575" s="633" t="s">
        <v>3007</v>
      </c>
      <c r="G575" s="632" t="s">
        <v>595</v>
      </c>
      <c r="H575" s="632" t="s">
        <v>2233</v>
      </c>
      <c r="I575" s="632" t="s">
        <v>2234</v>
      </c>
      <c r="J575" s="632" t="s">
        <v>2235</v>
      </c>
      <c r="K575" s="632" t="s">
        <v>2236</v>
      </c>
      <c r="L575" s="634">
        <v>101.00000000000004</v>
      </c>
      <c r="M575" s="634">
        <v>3</v>
      </c>
      <c r="N575" s="635">
        <v>303.00000000000011</v>
      </c>
    </row>
    <row r="576" spans="1:14" ht="14.4" customHeight="1" x14ac:dyDescent="0.3">
      <c r="A576" s="630" t="s">
        <v>553</v>
      </c>
      <c r="B576" s="631" t="s">
        <v>554</v>
      </c>
      <c r="C576" s="632" t="s">
        <v>566</v>
      </c>
      <c r="D576" s="633" t="s">
        <v>3003</v>
      </c>
      <c r="E576" s="632" t="s">
        <v>578</v>
      </c>
      <c r="F576" s="633" t="s">
        <v>3007</v>
      </c>
      <c r="G576" s="632" t="s">
        <v>595</v>
      </c>
      <c r="H576" s="632" t="s">
        <v>678</v>
      </c>
      <c r="I576" s="632" t="s">
        <v>679</v>
      </c>
      <c r="J576" s="632" t="s">
        <v>680</v>
      </c>
      <c r="K576" s="632" t="s">
        <v>681</v>
      </c>
      <c r="L576" s="634">
        <v>259.9989012027537</v>
      </c>
      <c r="M576" s="634">
        <v>32</v>
      </c>
      <c r="N576" s="635">
        <v>8319.9648384881184</v>
      </c>
    </row>
    <row r="577" spans="1:14" ht="14.4" customHeight="1" x14ac:dyDescent="0.3">
      <c r="A577" s="630" t="s">
        <v>553</v>
      </c>
      <c r="B577" s="631" t="s">
        <v>554</v>
      </c>
      <c r="C577" s="632" t="s">
        <v>566</v>
      </c>
      <c r="D577" s="633" t="s">
        <v>3003</v>
      </c>
      <c r="E577" s="632" t="s">
        <v>578</v>
      </c>
      <c r="F577" s="633" t="s">
        <v>3007</v>
      </c>
      <c r="G577" s="632" t="s">
        <v>595</v>
      </c>
      <c r="H577" s="632" t="s">
        <v>690</v>
      </c>
      <c r="I577" s="632" t="s">
        <v>691</v>
      </c>
      <c r="J577" s="632" t="s">
        <v>692</v>
      </c>
      <c r="K577" s="632" t="s">
        <v>693</v>
      </c>
      <c r="L577" s="634">
        <v>265.1393233251452</v>
      </c>
      <c r="M577" s="634">
        <v>2</v>
      </c>
      <c r="N577" s="635">
        <v>530.2786466502904</v>
      </c>
    </row>
    <row r="578" spans="1:14" ht="14.4" customHeight="1" x14ac:dyDescent="0.3">
      <c r="A578" s="630" t="s">
        <v>553</v>
      </c>
      <c r="B578" s="631" t="s">
        <v>554</v>
      </c>
      <c r="C578" s="632" t="s">
        <v>566</v>
      </c>
      <c r="D578" s="633" t="s">
        <v>3003</v>
      </c>
      <c r="E578" s="632" t="s">
        <v>578</v>
      </c>
      <c r="F578" s="633" t="s">
        <v>3007</v>
      </c>
      <c r="G578" s="632" t="s">
        <v>595</v>
      </c>
      <c r="H578" s="632" t="s">
        <v>694</v>
      </c>
      <c r="I578" s="632" t="s">
        <v>695</v>
      </c>
      <c r="J578" s="632" t="s">
        <v>696</v>
      </c>
      <c r="K578" s="632" t="s">
        <v>697</v>
      </c>
      <c r="L578" s="634">
        <v>42.18</v>
      </c>
      <c r="M578" s="634">
        <v>1</v>
      </c>
      <c r="N578" s="635">
        <v>42.18</v>
      </c>
    </row>
    <row r="579" spans="1:14" ht="14.4" customHeight="1" x14ac:dyDescent="0.3">
      <c r="A579" s="630" t="s">
        <v>553</v>
      </c>
      <c r="B579" s="631" t="s">
        <v>554</v>
      </c>
      <c r="C579" s="632" t="s">
        <v>566</v>
      </c>
      <c r="D579" s="633" t="s">
        <v>3003</v>
      </c>
      <c r="E579" s="632" t="s">
        <v>578</v>
      </c>
      <c r="F579" s="633" t="s">
        <v>3007</v>
      </c>
      <c r="G579" s="632" t="s">
        <v>595</v>
      </c>
      <c r="H579" s="632" t="s">
        <v>2237</v>
      </c>
      <c r="I579" s="632" t="s">
        <v>2238</v>
      </c>
      <c r="J579" s="632" t="s">
        <v>2239</v>
      </c>
      <c r="K579" s="632" t="s">
        <v>2240</v>
      </c>
      <c r="L579" s="634">
        <v>298.98</v>
      </c>
      <c r="M579" s="634">
        <v>1</v>
      </c>
      <c r="N579" s="635">
        <v>298.98</v>
      </c>
    </row>
    <row r="580" spans="1:14" ht="14.4" customHeight="1" x14ac:dyDescent="0.3">
      <c r="A580" s="630" t="s">
        <v>553</v>
      </c>
      <c r="B580" s="631" t="s">
        <v>554</v>
      </c>
      <c r="C580" s="632" t="s">
        <v>566</v>
      </c>
      <c r="D580" s="633" t="s">
        <v>3003</v>
      </c>
      <c r="E580" s="632" t="s">
        <v>578</v>
      </c>
      <c r="F580" s="633" t="s">
        <v>3007</v>
      </c>
      <c r="G580" s="632" t="s">
        <v>595</v>
      </c>
      <c r="H580" s="632" t="s">
        <v>2241</v>
      </c>
      <c r="I580" s="632" t="s">
        <v>2242</v>
      </c>
      <c r="J580" s="632" t="s">
        <v>2243</v>
      </c>
      <c r="K580" s="632" t="s">
        <v>2244</v>
      </c>
      <c r="L580" s="634">
        <v>128.80870174191105</v>
      </c>
      <c r="M580" s="634">
        <v>7</v>
      </c>
      <c r="N580" s="635">
        <v>901.66091219337738</v>
      </c>
    </row>
    <row r="581" spans="1:14" ht="14.4" customHeight="1" x14ac:dyDescent="0.3">
      <c r="A581" s="630" t="s">
        <v>553</v>
      </c>
      <c r="B581" s="631" t="s">
        <v>554</v>
      </c>
      <c r="C581" s="632" t="s">
        <v>566</v>
      </c>
      <c r="D581" s="633" t="s">
        <v>3003</v>
      </c>
      <c r="E581" s="632" t="s">
        <v>578</v>
      </c>
      <c r="F581" s="633" t="s">
        <v>3007</v>
      </c>
      <c r="G581" s="632" t="s">
        <v>595</v>
      </c>
      <c r="H581" s="632" t="s">
        <v>706</v>
      </c>
      <c r="I581" s="632" t="s">
        <v>707</v>
      </c>
      <c r="J581" s="632" t="s">
        <v>708</v>
      </c>
      <c r="K581" s="632" t="s">
        <v>709</v>
      </c>
      <c r="L581" s="634">
        <v>112.25897601560077</v>
      </c>
      <c r="M581" s="634">
        <v>30</v>
      </c>
      <c r="N581" s="635">
        <v>3367.7692804680228</v>
      </c>
    </row>
    <row r="582" spans="1:14" ht="14.4" customHeight="1" x14ac:dyDescent="0.3">
      <c r="A582" s="630" t="s">
        <v>553</v>
      </c>
      <c r="B582" s="631" t="s">
        <v>554</v>
      </c>
      <c r="C582" s="632" t="s">
        <v>566</v>
      </c>
      <c r="D582" s="633" t="s">
        <v>3003</v>
      </c>
      <c r="E582" s="632" t="s">
        <v>578</v>
      </c>
      <c r="F582" s="633" t="s">
        <v>3007</v>
      </c>
      <c r="G582" s="632" t="s">
        <v>595</v>
      </c>
      <c r="H582" s="632" t="s">
        <v>2245</v>
      </c>
      <c r="I582" s="632" t="s">
        <v>2246</v>
      </c>
      <c r="J582" s="632" t="s">
        <v>2247</v>
      </c>
      <c r="K582" s="632" t="s">
        <v>2248</v>
      </c>
      <c r="L582" s="634">
        <v>89.27</v>
      </c>
      <c r="M582" s="634">
        <v>2</v>
      </c>
      <c r="N582" s="635">
        <v>178.54</v>
      </c>
    </row>
    <row r="583" spans="1:14" ht="14.4" customHeight="1" x14ac:dyDescent="0.3">
      <c r="A583" s="630" t="s">
        <v>553</v>
      </c>
      <c r="B583" s="631" t="s">
        <v>554</v>
      </c>
      <c r="C583" s="632" t="s">
        <v>566</v>
      </c>
      <c r="D583" s="633" t="s">
        <v>3003</v>
      </c>
      <c r="E583" s="632" t="s">
        <v>578</v>
      </c>
      <c r="F583" s="633" t="s">
        <v>3007</v>
      </c>
      <c r="G583" s="632" t="s">
        <v>595</v>
      </c>
      <c r="H583" s="632" t="s">
        <v>710</v>
      </c>
      <c r="I583" s="632" t="s">
        <v>711</v>
      </c>
      <c r="J583" s="632" t="s">
        <v>712</v>
      </c>
      <c r="K583" s="632" t="s">
        <v>713</v>
      </c>
      <c r="L583" s="634">
        <v>94.670000000000016</v>
      </c>
      <c r="M583" s="634">
        <v>3</v>
      </c>
      <c r="N583" s="635">
        <v>284.01000000000005</v>
      </c>
    </row>
    <row r="584" spans="1:14" ht="14.4" customHeight="1" x14ac:dyDescent="0.3">
      <c r="A584" s="630" t="s">
        <v>553</v>
      </c>
      <c r="B584" s="631" t="s">
        <v>554</v>
      </c>
      <c r="C584" s="632" t="s">
        <v>566</v>
      </c>
      <c r="D584" s="633" t="s">
        <v>3003</v>
      </c>
      <c r="E584" s="632" t="s">
        <v>578</v>
      </c>
      <c r="F584" s="633" t="s">
        <v>3007</v>
      </c>
      <c r="G584" s="632" t="s">
        <v>595</v>
      </c>
      <c r="H584" s="632" t="s">
        <v>2249</v>
      </c>
      <c r="I584" s="632" t="s">
        <v>2250</v>
      </c>
      <c r="J584" s="632" t="s">
        <v>1072</v>
      </c>
      <c r="K584" s="632" t="s">
        <v>2251</v>
      </c>
      <c r="L584" s="634">
        <v>102.07</v>
      </c>
      <c r="M584" s="634">
        <v>3</v>
      </c>
      <c r="N584" s="635">
        <v>306.20999999999998</v>
      </c>
    </row>
    <row r="585" spans="1:14" ht="14.4" customHeight="1" x14ac:dyDescent="0.3">
      <c r="A585" s="630" t="s">
        <v>553</v>
      </c>
      <c r="B585" s="631" t="s">
        <v>554</v>
      </c>
      <c r="C585" s="632" t="s">
        <v>566</v>
      </c>
      <c r="D585" s="633" t="s">
        <v>3003</v>
      </c>
      <c r="E585" s="632" t="s">
        <v>578</v>
      </c>
      <c r="F585" s="633" t="s">
        <v>3007</v>
      </c>
      <c r="G585" s="632" t="s">
        <v>595</v>
      </c>
      <c r="H585" s="632" t="s">
        <v>714</v>
      </c>
      <c r="I585" s="632" t="s">
        <v>714</v>
      </c>
      <c r="J585" s="632" t="s">
        <v>715</v>
      </c>
      <c r="K585" s="632" t="s">
        <v>716</v>
      </c>
      <c r="L585" s="634">
        <v>38.20018802057897</v>
      </c>
      <c r="M585" s="634">
        <v>80</v>
      </c>
      <c r="N585" s="635">
        <v>3056.0150416463175</v>
      </c>
    </row>
    <row r="586" spans="1:14" ht="14.4" customHeight="1" x14ac:dyDescent="0.3">
      <c r="A586" s="630" t="s">
        <v>553</v>
      </c>
      <c r="B586" s="631" t="s">
        <v>554</v>
      </c>
      <c r="C586" s="632" t="s">
        <v>566</v>
      </c>
      <c r="D586" s="633" t="s">
        <v>3003</v>
      </c>
      <c r="E586" s="632" t="s">
        <v>578</v>
      </c>
      <c r="F586" s="633" t="s">
        <v>3007</v>
      </c>
      <c r="G586" s="632" t="s">
        <v>595</v>
      </c>
      <c r="H586" s="632" t="s">
        <v>717</v>
      </c>
      <c r="I586" s="632" t="s">
        <v>718</v>
      </c>
      <c r="J586" s="632" t="s">
        <v>719</v>
      </c>
      <c r="K586" s="632" t="s">
        <v>720</v>
      </c>
      <c r="L586" s="634">
        <v>237.26693547463574</v>
      </c>
      <c r="M586" s="634">
        <v>47</v>
      </c>
      <c r="N586" s="635">
        <v>11151.54596730788</v>
      </c>
    </row>
    <row r="587" spans="1:14" ht="14.4" customHeight="1" x14ac:dyDescent="0.3">
      <c r="A587" s="630" t="s">
        <v>553</v>
      </c>
      <c r="B587" s="631" t="s">
        <v>554</v>
      </c>
      <c r="C587" s="632" t="s">
        <v>566</v>
      </c>
      <c r="D587" s="633" t="s">
        <v>3003</v>
      </c>
      <c r="E587" s="632" t="s">
        <v>578</v>
      </c>
      <c r="F587" s="633" t="s">
        <v>3007</v>
      </c>
      <c r="G587" s="632" t="s">
        <v>595</v>
      </c>
      <c r="H587" s="632" t="s">
        <v>2252</v>
      </c>
      <c r="I587" s="632" t="s">
        <v>2253</v>
      </c>
      <c r="J587" s="632" t="s">
        <v>2254</v>
      </c>
      <c r="K587" s="632" t="s">
        <v>2255</v>
      </c>
      <c r="L587" s="634">
        <v>118.96999999999997</v>
      </c>
      <c r="M587" s="634">
        <v>1</v>
      </c>
      <c r="N587" s="635">
        <v>118.96999999999997</v>
      </c>
    </row>
    <row r="588" spans="1:14" ht="14.4" customHeight="1" x14ac:dyDescent="0.3">
      <c r="A588" s="630" t="s">
        <v>553</v>
      </c>
      <c r="B588" s="631" t="s">
        <v>554</v>
      </c>
      <c r="C588" s="632" t="s">
        <v>566</v>
      </c>
      <c r="D588" s="633" t="s">
        <v>3003</v>
      </c>
      <c r="E588" s="632" t="s">
        <v>578</v>
      </c>
      <c r="F588" s="633" t="s">
        <v>3007</v>
      </c>
      <c r="G588" s="632" t="s">
        <v>595</v>
      </c>
      <c r="H588" s="632" t="s">
        <v>737</v>
      </c>
      <c r="I588" s="632" t="s">
        <v>738</v>
      </c>
      <c r="J588" s="632" t="s">
        <v>739</v>
      </c>
      <c r="K588" s="632" t="s">
        <v>740</v>
      </c>
      <c r="L588" s="634">
        <v>45.229650678340931</v>
      </c>
      <c r="M588" s="634">
        <v>5</v>
      </c>
      <c r="N588" s="635">
        <v>226.14825339170466</v>
      </c>
    </row>
    <row r="589" spans="1:14" ht="14.4" customHeight="1" x14ac:dyDescent="0.3">
      <c r="A589" s="630" t="s">
        <v>553</v>
      </c>
      <c r="B589" s="631" t="s">
        <v>554</v>
      </c>
      <c r="C589" s="632" t="s">
        <v>566</v>
      </c>
      <c r="D589" s="633" t="s">
        <v>3003</v>
      </c>
      <c r="E589" s="632" t="s">
        <v>578</v>
      </c>
      <c r="F589" s="633" t="s">
        <v>3007</v>
      </c>
      <c r="G589" s="632" t="s">
        <v>595</v>
      </c>
      <c r="H589" s="632" t="s">
        <v>749</v>
      </c>
      <c r="I589" s="632" t="s">
        <v>750</v>
      </c>
      <c r="J589" s="632" t="s">
        <v>751</v>
      </c>
      <c r="K589" s="632" t="s">
        <v>752</v>
      </c>
      <c r="L589" s="634">
        <v>340.29254833388791</v>
      </c>
      <c r="M589" s="634">
        <v>3</v>
      </c>
      <c r="N589" s="635">
        <v>1020.8776450016637</v>
      </c>
    </row>
    <row r="590" spans="1:14" ht="14.4" customHeight="1" x14ac:dyDescent="0.3">
      <c r="A590" s="630" t="s">
        <v>553</v>
      </c>
      <c r="B590" s="631" t="s">
        <v>554</v>
      </c>
      <c r="C590" s="632" t="s">
        <v>566</v>
      </c>
      <c r="D590" s="633" t="s">
        <v>3003</v>
      </c>
      <c r="E590" s="632" t="s">
        <v>578</v>
      </c>
      <c r="F590" s="633" t="s">
        <v>3007</v>
      </c>
      <c r="G590" s="632" t="s">
        <v>595</v>
      </c>
      <c r="H590" s="632" t="s">
        <v>2256</v>
      </c>
      <c r="I590" s="632" t="s">
        <v>2257</v>
      </c>
      <c r="J590" s="632" t="s">
        <v>2258</v>
      </c>
      <c r="K590" s="632" t="s">
        <v>2259</v>
      </c>
      <c r="L590" s="634">
        <v>254.28</v>
      </c>
      <c r="M590" s="634">
        <v>1</v>
      </c>
      <c r="N590" s="635">
        <v>254.28</v>
      </c>
    </row>
    <row r="591" spans="1:14" ht="14.4" customHeight="1" x14ac:dyDescent="0.3">
      <c r="A591" s="630" t="s">
        <v>553</v>
      </c>
      <c r="B591" s="631" t="s">
        <v>554</v>
      </c>
      <c r="C591" s="632" t="s">
        <v>566</v>
      </c>
      <c r="D591" s="633" t="s">
        <v>3003</v>
      </c>
      <c r="E591" s="632" t="s">
        <v>578</v>
      </c>
      <c r="F591" s="633" t="s">
        <v>3007</v>
      </c>
      <c r="G591" s="632" t="s">
        <v>595</v>
      </c>
      <c r="H591" s="632" t="s">
        <v>2260</v>
      </c>
      <c r="I591" s="632" t="s">
        <v>2261</v>
      </c>
      <c r="J591" s="632" t="s">
        <v>2262</v>
      </c>
      <c r="K591" s="632" t="s">
        <v>2263</v>
      </c>
      <c r="L591" s="634">
        <v>57.52</v>
      </c>
      <c r="M591" s="634">
        <v>1</v>
      </c>
      <c r="N591" s="635">
        <v>57.52</v>
      </c>
    </row>
    <row r="592" spans="1:14" ht="14.4" customHeight="1" x14ac:dyDescent="0.3">
      <c r="A592" s="630" t="s">
        <v>553</v>
      </c>
      <c r="B592" s="631" t="s">
        <v>554</v>
      </c>
      <c r="C592" s="632" t="s">
        <v>566</v>
      </c>
      <c r="D592" s="633" t="s">
        <v>3003</v>
      </c>
      <c r="E592" s="632" t="s">
        <v>578</v>
      </c>
      <c r="F592" s="633" t="s">
        <v>3007</v>
      </c>
      <c r="G592" s="632" t="s">
        <v>595</v>
      </c>
      <c r="H592" s="632" t="s">
        <v>756</v>
      </c>
      <c r="I592" s="632" t="s">
        <v>757</v>
      </c>
      <c r="J592" s="632" t="s">
        <v>758</v>
      </c>
      <c r="K592" s="632" t="s">
        <v>759</v>
      </c>
      <c r="L592" s="634">
        <v>331.02741935483903</v>
      </c>
      <c r="M592" s="634">
        <v>3</v>
      </c>
      <c r="N592" s="635">
        <v>993.08225806451708</v>
      </c>
    </row>
    <row r="593" spans="1:14" ht="14.4" customHeight="1" x14ac:dyDescent="0.3">
      <c r="A593" s="630" t="s">
        <v>553</v>
      </c>
      <c r="B593" s="631" t="s">
        <v>554</v>
      </c>
      <c r="C593" s="632" t="s">
        <v>566</v>
      </c>
      <c r="D593" s="633" t="s">
        <v>3003</v>
      </c>
      <c r="E593" s="632" t="s">
        <v>578</v>
      </c>
      <c r="F593" s="633" t="s">
        <v>3007</v>
      </c>
      <c r="G593" s="632" t="s">
        <v>595</v>
      </c>
      <c r="H593" s="632" t="s">
        <v>764</v>
      </c>
      <c r="I593" s="632" t="s">
        <v>765</v>
      </c>
      <c r="J593" s="632" t="s">
        <v>766</v>
      </c>
      <c r="K593" s="632" t="s">
        <v>767</v>
      </c>
      <c r="L593" s="634">
        <v>46</v>
      </c>
      <c r="M593" s="634">
        <v>5</v>
      </c>
      <c r="N593" s="635">
        <v>230</v>
      </c>
    </row>
    <row r="594" spans="1:14" ht="14.4" customHeight="1" x14ac:dyDescent="0.3">
      <c r="A594" s="630" t="s">
        <v>553</v>
      </c>
      <c r="B594" s="631" t="s">
        <v>554</v>
      </c>
      <c r="C594" s="632" t="s">
        <v>566</v>
      </c>
      <c r="D594" s="633" t="s">
        <v>3003</v>
      </c>
      <c r="E594" s="632" t="s">
        <v>578</v>
      </c>
      <c r="F594" s="633" t="s">
        <v>3007</v>
      </c>
      <c r="G594" s="632" t="s">
        <v>595</v>
      </c>
      <c r="H594" s="632" t="s">
        <v>768</v>
      </c>
      <c r="I594" s="632" t="s">
        <v>769</v>
      </c>
      <c r="J594" s="632" t="s">
        <v>770</v>
      </c>
      <c r="K594" s="632" t="s">
        <v>771</v>
      </c>
      <c r="L594" s="634">
        <v>8.9999344742968823</v>
      </c>
      <c r="M594" s="634">
        <v>316</v>
      </c>
      <c r="N594" s="635">
        <v>2843.9792938778151</v>
      </c>
    </row>
    <row r="595" spans="1:14" ht="14.4" customHeight="1" x14ac:dyDescent="0.3">
      <c r="A595" s="630" t="s">
        <v>553</v>
      </c>
      <c r="B595" s="631" t="s">
        <v>554</v>
      </c>
      <c r="C595" s="632" t="s">
        <v>566</v>
      </c>
      <c r="D595" s="633" t="s">
        <v>3003</v>
      </c>
      <c r="E595" s="632" t="s">
        <v>578</v>
      </c>
      <c r="F595" s="633" t="s">
        <v>3007</v>
      </c>
      <c r="G595" s="632" t="s">
        <v>595</v>
      </c>
      <c r="H595" s="632" t="s">
        <v>772</v>
      </c>
      <c r="I595" s="632" t="s">
        <v>773</v>
      </c>
      <c r="J595" s="632" t="s">
        <v>676</v>
      </c>
      <c r="K595" s="632" t="s">
        <v>774</v>
      </c>
      <c r="L595" s="634">
        <v>22.532766134207108</v>
      </c>
      <c r="M595" s="634">
        <v>22</v>
      </c>
      <c r="N595" s="635">
        <v>495.72085495255635</v>
      </c>
    </row>
    <row r="596" spans="1:14" ht="14.4" customHeight="1" x14ac:dyDescent="0.3">
      <c r="A596" s="630" t="s">
        <v>553</v>
      </c>
      <c r="B596" s="631" t="s">
        <v>554</v>
      </c>
      <c r="C596" s="632" t="s">
        <v>566</v>
      </c>
      <c r="D596" s="633" t="s">
        <v>3003</v>
      </c>
      <c r="E596" s="632" t="s">
        <v>578</v>
      </c>
      <c r="F596" s="633" t="s">
        <v>3007</v>
      </c>
      <c r="G596" s="632" t="s">
        <v>595</v>
      </c>
      <c r="H596" s="632" t="s">
        <v>779</v>
      </c>
      <c r="I596" s="632" t="s">
        <v>780</v>
      </c>
      <c r="J596" s="632" t="s">
        <v>781</v>
      </c>
      <c r="K596" s="632" t="s">
        <v>782</v>
      </c>
      <c r="L596" s="634">
        <v>77.034610214628159</v>
      </c>
      <c r="M596" s="634">
        <v>13</v>
      </c>
      <c r="N596" s="635">
        <v>1001.4499327901661</v>
      </c>
    </row>
    <row r="597" spans="1:14" ht="14.4" customHeight="1" x14ac:dyDescent="0.3">
      <c r="A597" s="630" t="s">
        <v>553</v>
      </c>
      <c r="B597" s="631" t="s">
        <v>554</v>
      </c>
      <c r="C597" s="632" t="s">
        <v>566</v>
      </c>
      <c r="D597" s="633" t="s">
        <v>3003</v>
      </c>
      <c r="E597" s="632" t="s">
        <v>578</v>
      </c>
      <c r="F597" s="633" t="s">
        <v>3007</v>
      </c>
      <c r="G597" s="632" t="s">
        <v>595</v>
      </c>
      <c r="H597" s="632" t="s">
        <v>2264</v>
      </c>
      <c r="I597" s="632" t="s">
        <v>2265</v>
      </c>
      <c r="J597" s="632" t="s">
        <v>785</v>
      </c>
      <c r="K597" s="632" t="s">
        <v>2266</v>
      </c>
      <c r="L597" s="634">
        <v>101.59999999999998</v>
      </c>
      <c r="M597" s="634">
        <v>5</v>
      </c>
      <c r="N597" s="635">
        <v>507.99999999999989</v>
      </c>
    </row>
    <row r="598" spans="1:14" ht="14.4" customHeight="1" x14ac:dyDescent="0.3">
      <c r="A598" s="630" t="s">
        <v>553</v>
      </c>
      <c r="B598" s="631" t="s">
        <v>554</v>
      </c>
      <c r="C598" s="632" t="s">
        <v>566</v>
      </c>
      <c r="D598" s="633" t="s">
        <v>3003</v>
      </c>
      <c r="E598" s="632" t="s">
        <v>578</v>
      </c>
      <c r="F598" s="633" t="s">
        <v>3007</v>
      </c>
      <c r="G598" s="632" t="s">
        <v>595</v>
      </c>
      <c r="H598" s="632" t="s">
        <v>783</v>
      </c>
      <c r="I598" s="632" t="s">
        <v>784</v>
      </c>
      <c r="J598" s="632" t="s">
        <v>785</v>
      </c>
      <c r="K598" s="632" t="s">
        <v>786</v>
      </c>
      <c r="L598" s="634">
        <v>158.14982878929112</v>
      </c>
      <c r="M598" s="634">
        <v>15</v>
      </c>
      <c r="N598" s="635">
        <v>2372.247431839367</v>
      </c>
    </row>
    <row r="599" spans="1:14" ht="14.4" customHeight="1" x14ac:dyDescent="0.3">
      <c r="A599" s="630" t="s">
        <v>553</v>
      </c>
      <c r="B599" s="631" t="s">
        <v>554</v>
      </c>
      <c r="C599" s="632" t="s">
        <v>566</v>
      </c>
      <c r="D599" s="633" t="s">
        <v>3003</v>
      </c>
      <c r="E599" s="632" t="s">
        <v>578</v>
      </c>
      <c r="F599" s="633" t="s">
        <v>3007</v>
      </c>
      <c r="G599" s="632" t="s">
        <v>595</v>
      </c>
      <c r="H599" s="632" t="s">
        <v>2267</v>
      </c>
      <c r="I599" s="632" t="s">
        <v>2268</v>
      </c>
      <c r="J599" s="632" t="s">
        <v>2269</v>
      </c>
      <c r="K599" s="632" t="s">
        <v>2270</v>
      </c>
      <c r="L599" s="634">
        <v>68.089694405971102</v>
      </c>
      <c r="M599" s="634">
        <v>4</v>
      </c>
      <c r="N599" s="635">
        <v>272.35877762388441</v>
      </c>
    </row>
    <row r="600" spans="1:14" ht="14.4" customHeight="1" x14ac:dyDescent="0.3">
      <c r="A600" s="630" t="s">
        <v>553</v>
      </c>
      <c r="B600" s="631" t="s">
        <v>554</v>
      </c>
      <c r="C600" s="632" t="s">
        <v>566</v>
      </c>
      <c r="D600" s="633" t="s">
        <v>3003</v>
      </c>
      <c r="E600" s="632" t="s">
        <v>578</v>
      </c>
      <c r="F600" s="633" t="s">
        <v>3007</v>
      </c>
      <c r="G600" s="632" t="s">
        <v>595</v>
      </c>
      <c r="H600" s="632" t="s">
        <v>787</v>
      </c>
      <c r="I600" s="632" t="s">
        <v>788</v>
      </c>
      <c r="J600" s="632" t="s">
        <v>789</v>
      </c>
      <c r="K600" s="632"/>
      <c r="L600" s="634">
        <v>198.99956917880451</v>
      </c>
      <c r="M600" s="634">
        <v>2</v>
      </c>
      <c r="N600" s="635">
        <v>397.99913835760901</v>
      </c>
    </row>
    <row r="601" spans="1:14" ht="14.4" customHeight="1" x14ac:dyDescent="0.3">
      <c r="A601" s="630" t="s">
        <v>553</v>
      </c>
      <c r="B601" s="631" t="s">
        <v>554</v>
      </c>
      <c r="C601" s="632" t="s">
        <v>566</v>
      </c>
      <c r="D601" s="633" t="s">
        <v>3003</v>
      </c>
      <c r="E601" s="632" t="s">
        <v>578</v>
      </c>
      <c r="F601" s="633" t="s">
        <v>3007</v>
      </c>
      <c r="G601" s="632" t="s">
        <v>595</v>
      </c>
      <c r="H601" s="632" t="s">
        <v>790</v>
      </c>
      <c r="I601" s="632" t="s">
        <v>791</v>
      </c>
      <c r="J601" s="632" t="s">
        <v>792</v>
      </c>
      <c r="K601" s="632" t="s">
        <v>793</v>
      </c>
      <c r="L601" s="634">
        <v>83.810098880421535</v>
      </c>
      <c r="M601" s="634">
        <v>2</v>
      </c>
      <c r="N601" s="635">
        <v>167.62019776084307</v>
      </c>
    </row>
    <row r="602" spans="1:14" ht="14.4" customHeight="1" x14ac:dyDescent="0.3">
      <c r="A602" s="630" t="s">
        <v>553</v>
      </c>
      <c r="B602" s="631" t="s">
        <v>554</v>
      </c>
      <c r="C602" s="632" t="s">
        <v>566</v>
      </c>
      <c r="D602" s="633" t="s">
        <v>3003</v>
      </c>
      <c r="E602" s="632" t="s">
        <v>578</v>
      </c>
      <c r="F602" s="633" t="s">
        <v>3007</v>
      </c>
      <c r="G602" s="632" t="s">
        <v>595</v>
      </c>
      <c r="H602" s="632" t="s">
        <v>805</v>
      </c>
      <c r="I602" s="632" t="s">
        <v>806</v>
      </c>
      <c r="J602" s="632" t="s">
        <v>807</v>
      </c>
      <c r="K602" s="632" t="s">
        <v>808</v>
      </c>
      <c r="L602" s="634">
        <v>97.869999999999976</v>
      </c>
      <c r="M602" s="634">
        <v>5</v>
      </c>
      <c r="N602" s="635">
        <v>489.34999999999991</v>
      </c>
    </row>
    <row r="603" spans="1:14" ht="14.4" customHeight="1" x14ac:dyDescent="0.3">
      <c r="A603" s="630" t="s">
        <v>553</v>
      </c>
      <c r="B603" s="631" t="s">
        <v>554</v>
      </c>
      <c r="C603" s="632" t="s">
        <v>566</v>
      </c>
      <c r="D603" s="633" t="s">
        <v>3003</v>
      </c>
      <c r="E603" s="632" t="s">
        <v>578</v>
      </c>
      <c r="F603" s="633" t="s">
        <v>3007</v>
      </c>
      <c r="G603" s="632" t="s">
        <v>595</v>
      </c>
      <c r="H603" s="632" t="s">
        <v>809</v>
      </c>
      <c r="I603" s="632" t="s">
        <v>810</v>
      </c>
      <c r="J603" s="632" t="s">
        <v>811</v>
      </c>
      <c r="K603" s="632" t="s">
        <v>812</v>
      </c>
      <c r="L603" s="634">
        <v>122.98</v>
      </c>
      <c r="M603" s="634">
        <v>1</v>
      </c>
      <c r="N603" s="635">
        <v>122.98</v>
      </c>
    </row>
    <row r="604" spans="1:14" ht="14.4" customHeight="1" x14ac:dyDescent="0.3">
      <c r="A604" s="630" t="s">
        <v>553</v>
      </c>
      <c r="B604" s="631" t="s">
        <v>554</v>
      </c>
      <c r="C604" s="632" t="s">
        <v>566</v>
      </c>
      <c r="D604" s="633" t="s">
        <v>3003</v>
      </c>
      <c r="E604" s="632" t="s">
        <v>578</v>
      </c>
      <c r="F604" s="633" t="s">
        <v>3007</v>
      </c>
      <c r="G604" s="632" t="s">
        <v>595</v>
      </c>
      <c r="H604" s="632" t="s">
        <v>2271</v>
      </c>
      <c r="I604" s="632" t="s">
        <v>2272</v>
      </c>
      <c r="J604" s="632" t="s">
        <v>2273</v>
      </c>
      <c r="K604" s="632" t="s">
        <v>2274</v>
      </c>
      <c r="L604" s="634">
        <v>51.06996495560162</v>
      </c>
      <c r="M604" s="634">
        <v>2</v>
      </c>
      <c r="N604" s="635">
        <v>102.13992991120324</v>
      </c>
    </row>
    <row r="605" spans="1:14" ht="14.4" customHeight="1" x14ac:dyDescent="0.3">
      <c r="A605" s="630" t="s">
        <v>553</v>
      </c>
      <c r="B605" s="631" t="s">
        <v>554</v>
      </c>
      <c r="C605" s="632" t="s">
        <v>566</v>
      </c>
      <c r="D605" s="633" t="s">
        <v>3003</v>
      </c>
      <c r="E605" s="632" t="s">
        <v>578</v>
      </c>
      <c r="F605" s="633" t="s">
        <v>3007</v>
      </c>
      <c r="G605" s="632" t="s">
        <v>595</v>
      </c>
      <c r="H605" s="632" t="s">
        <v>813</v>
      </c>
      <c r="I605" s="632" t="s">
        <v>814</v>
      </c>
      <c r="J605" s="632" t="s">
        <v>815</v>
      </c>
      <c r="K605" s="632" t="s">
        <v>816</v>
      </c>
      <c r="L605" s="634">
        <v>69.56</v>
      </c>
      <c r="M605" s="634">
        <v>2</v>
      </c>
      <c r="N605" s="635">
        <v>139.12</v>
      </c>
    </row>
    <row r="606" spans="1:14" ht="14.4" customHeight="1" x14ac:dyDescent="0.3">
      <c r="A606" s="630" t="s">
        <v>553</v>
      </c>
      <c r="B606" s="631" t="s">
        <v>554</v>
      </c>
      <c r="C606" s="632" t="s">
        <v>566</v>
      </c>
      <c r="D606" s="633" t="s">
        <v>3003</v>
      </c>
      <c r="E606" s="632" t="s">
        <v>578</v>
      </c>
      <c r="F606" s="633" t="s">
        <v>3007</v>
      </c>
      <c r="G606" s="632" t="s">
        <v>595</v>
      </c>
      <c r="H606" s="632" t="s">
        <v>817</v>
      </c>
      <c r="I606" s="632" t="s">
        <v>818</v>
      </c>
      <c r="J606" s="632" t="s">
        <v>819</v>
      </c>
      <c r="K606" s="632" t="s">
        <v>820</v>
      </c>
      <c r="L606" s="634">
        <v>108.4</v>
      </c>
      <c r="M606" s="634">
        <v>7</v>
      </c>
      <c r="N606" s="635">
        <v>758.80000000000007</v>
      </c>
    </row>
    <row r="607" spans="1:14" ht="14.4" customHeight="1" x14ac:dyDescent="0.3">
      <c r="A607" s="630" t="s">
        <v>553</v>
      </c>
      <c r="B607" s="631" t="s">
        <v>554</v>
      </c>
      <c r="C607" s="632" t="s">
        <v>566</v>
      </c>
      <c r="D607" s="633" t="s">
        <v>3003</v>
      </c>
      <c r="E607" s="632" t="s">
        <v>578</v>
      </c>
      <c r="F607" s="633" t="s">
        <v>3007</v>
      </c>
      <c r="G607" s="632" t="s">
        <v>595</v>
      </c>
      <c r="H607" s="632" t="s">
        <v>2275</v>
      </c>
      <c r="I607" s="632" t="s">
        <v>2276</v>
      </c>
      <c r="J607" s="632" t="s">
        <v>2277</v>
      </c>
      <c r="K607" s="632" t="s">
        <v>2278</v>
      </c>
      <c r="L607" s="634">
        <v>167.83767773323237</v>
      </c>
      <c r="M607" s="634">
        <v>42</v>
      </c>
      <c r="N607" s="635">
        <v>7049.1824647957592</v>
      </c>
    </row>
    <row r="608" spans="1:14" ht="14.4" customHeight="1" x14ac:dyDescent="0.3">
      <c r="A608" s="630" t="s">
        <v>553</v>
      </c>
      <c r="B608" s="631" t="s">
        <v>554</v>
      </c>
      <c r="C608" s="632" t="s">
        <v>566</v>
      </c>
      <c r="D608" s="633" t="s">
        <v>3003</v>
      </c>
      <c r="E608" s="632" t="s">
        <v>578</v>
      </c>
      <c r="F608" s="633" t="s">
        <v>3007</v>
      </c>
      <c r="G608" s="632" t="s">
        <v>595</v>
      </c>
      <c r="H608" s="632" t="s">
        <v>2279</v>
      </c>
      <c r="I608" s="632" t="s">
        <v>2280</v>
      </c>
      <c r="J608" s="632" t="s">
        <v>2281</v>
      </c>
      <c r="K608" s="632" t="s">
        <v>2282</v>
      </c>
      <c r="L608" s="634">
        <v>157.78999999999994</v>
      </c>
      <c r="M608" s="634">
        <v>1</v>
      </c>
      <c r="N608" s="635">
        <v>157.78999999999994</v>
      </c>
    </row>
    <row r="609" spans="1:14" ht="14.4" customHeight="1" x14ac:dyDescent="0.3">
      <c r="A609" s="630" t="s">
        <v>553</v>
      </c>
      <c r="B609" s="631" t="s">
        <v>554</v>
      </c>
      <c r="C609" s="632" t="s">
        <v>566</v>
      </c>
      <c r="D609" s="633" t="s">
        <v>3003</v>
      </c>
      <c r="E609" s="632" t="s">
        <v>578</v>
      </c>
      <c r="F609" s="633" t="s">
        <v>3007</v>
      </c>
      <c r="G609" s="632" t="s">
        <v>595</v>
      </c>
      <c r="H609" s="632" t="s">
        <v>825</v>
      </c>
      <c r="I609" s="632" t="s">
        <v>826</v>
      </c>
      <c r="J609" s="632" t="s">
        <v>827</v>
      </c>
      <c r="K609" s="632" t="s">
        <v>828</v>
      </c>
      <c r="L609" s="634">
        <v>65.374090837675624</v>
      </c>
      <c r="M609" s="634">
        <v>22</v>
      </c>
      <c r="N609" s="635">
        <v>1438.2299984288638</v>
      </c>
    </row>
    <row r="610" spans="1:14" ht="14.4" customHeight="1" x14ac:dyDescent="0.3">
      <c r="A610" s="630" t="s">
        <v>553</v>
      </c>
      <c r="B610" s="631" t="s">
        <v>554</v>
      </c>
      <c r="C610" s="632" t="s">
        <v>566</v>
      </c>
      <c r="D610" s="633" t="s">
        <v>3003</v>
      </c>
      <c r="E610" s="632" t="s">
        <v>578</v>
      </c>
      <c r="F610" s="633" t="s">
        <v>3007</v>
      </c>
      <c r="G610" s="632" t="s">
        <v>595</v>
      </c>
      <c r="H610" s="632" t="s">
        <v>2283</v>
      </c>
      <c r="I610" s="632" t="s">
        <v>2284</v>
      </c>
      <c r="J610" s="632" t="s">
        <v>2285</v>
      </c>
      <c r="K610" s="632" t="s">
        <v>2286</v>
      </c>
      <c r="L610" s="634">
        <v>134.36999999999998</v>
      </c>
      <c r="M610" s="634">
        <v>1</v>
      </c>
      <c r="N610" s="635">
        <v>134.36999999999998</v>
      </c>
    </row>
    <row r="611" spans="1:14" ht="14.4" customHeight="1" x14ac:dyDescent="0.3">
      <c r="A611" s="630" t="s">
        <v>553</v>
      </c>
      <c r="B611" s="631" t="s">
        <v>554</v>
      </c>
      <c r="C611" s="632" t="s">
        <v>566</v>
      </c>
      <c r="D611" s="633" t="s">
        <v>3003</v>
      </c>
      <c r="E611" s="632" t="s">
        <v>578</v>
      </c>
      <c r="F611" s="633" t="s">
        <v>3007</v>
      </c>
      <c r="G611" s="632" t="s">
        <v>595</v>
      </c>
      <c r="H611" s="632" t="s">
        <v>2287</v>
      </c>
      <c r="I611" s="632" t="s">
        <v>2288</v>
      </c>
      <c r="J611" s="632" t="s">
        <v>2289</v>
      </c>
      <c r="K611" s="632" t="s">
        <v>2290</v>
      </c>
      <c r="L611" s="634">
        <v>105.8103293084487</v>
      </c>
      <c r="M611" s="634">
        <v>2</v>
      </c>
      <c r="N611" s="635">
        <v>211.6206586168974</v>
      </c>
    </row>
    <row r="612" spans="1:14" ht="14.4" customHeight="1" x14ac:dyDescent="0.3">
      <c r="A612" s="630" t="s">
        <v>553</v>
      </c>
      <c r="B612" s="631" t="s">
        <v>554</v>
      </c>
      <c r="C612" s="632" t="s">
        <v>566</v>
      </c>
      <c r="D612" s="633" t="s">
        <v>3003</v>
      </c>
      <c r="E612" s="632" t="s">
        <v>578</v>
      </c>
      <c r="F612" s="633" t="s">
        <v>3007</v>
      </c>
      <c r="G612" s="632" t="s">
        <v>595</v>
      </c>
      <c r="H612" s="632" t="s">
        <v>833</v>
      </c>
      <c r="I612" s="632" t="s">
        <v>834</v>
      </c>
      <c r="J612" s="632" t="s">
        <v>835</v>
      </c>
      <c r="K612" s="632" t="s">
        <v>836</v>
      </c>
      <c r="L612" s="634">
        <v>121.9000962756933</v>
      </c>
      <c r="M612" s="634">
        <v>8</v>
      </c>
      <c r="N612" s="635">
        <v>975.20077020554641</v>
      </c>
    </row>
    <row r="613" spans="1:14" ht="14.4" customHeight="1" x14ac:dyDescent="0.3">
      <c r="A613" s="630" t="s">
        <v>553</v>
      </c>
      <c r="B613" s="631" t="s">
        <v>554</v>
      </c>
      <c r="C613" s="632" t="s">
        <v>566</v>
      </c>
      <c r="D613" s="633" t="s">
        <v>3003</v>
      </c>
      <c r="E613" s="632" t="s">
        <v>578</v>
      </c>
      <c r="F613" s="633" t="s">
        <v>3007</v>
      </c>
      <c r="G613" s="632" t="s">
        <v>595</v>
      </c>
      <c r="H613" s="632" t="s">
        <v>841</v>
      </c>
      <c r="I613" s="632" t="s">
        <v>842</v>
      </c>
      <c r="J613" s="632" t="s">
        <v>843</v>
      </c>
      <c r="K613" s="632" t="s">
        <v>844</v>
      </c>
      <c r="L613" s="634">
        <v>126.62056528574622</v>
      </c>
      <c r="M613" s="634">
        <v>69</v>
      </c>
      <c r="N613" s="635">
        <v>8736.8190047164899</v>
      </c>
    </row>
    <row r="614" spans="1:14" ht="14.4" customHeight="1" x14ac:dyDescent="0.3">
      <c r="A614" s="630" t="s">
        <v>553</v>
      </c>
      <c r="B614" s="631" t="s">
        <v>554</v>
      </c>
      <c r="C614" s="632" t="s">
        <v>566</v>
      </c>
      <c r="D614" s="633" t="s">
        <v>3003</v>
      </c>
      <c r="E614" s="632" t="s">
        <v>578</v>
      </c>
      <c r="F614" s="633" t="s">
        <v>3007</v>
      </c>
      <c r="G614" s="632" t="s">
        <v>595</v>
      </c>
      <c r="H614" s="632" t="s">
        <v>845</v>
      </c>
      <c r="I614" s="632" t="s">
        <v>846</v>
      </c>
      <c r="J614" s="632" t="s">
        <v>843</v>
      </c>
      <c r="K614" s="632" t="s">
        <v>847</v>
      </c>
      <c r="L614" s="634">
        <v>144.69378288243112</v>
      </c>
      <c r="M614" s="634">
        <v>36</v>
      </c>
      <c r="N614" s="635">
        <v>5208.9761837675205</v>
      </c>
    </row>
    <row r="615" spans="1:14" ht="14.4" customHeight="1" x14ac:dyDescent="0.3">
      <c r="A615" s="630" t="s">
        <v>553</v>
      </c>
      <c r="B615" s="631" t="s">
        <v>554</v>
      </c>
      <c r="C615" s="632" t="s">
        <v>566</v>
      </c>
      <c r="D615" s="633" t="s">
        <v>3003</v>
      </c>
      <c r="E615" s="632" t="s">
        <v>578</v>
      </c>
      <c r="F615" s="633" t="s">
        <v>3007</v>
      </c>
      <c r="G615" s="632" t="s">
        <v>595</v>
      </c>
      <c r="H615" s="632" t="s">
        <v>852</v>
      </c>
      <c r="I615" s="632" t="s">
        <v>853</v>
      </c>
      <c r="J615" s="632" t="s">
        <v>854</v>
      </c>
      <c r="K615" s="632" t="s">
        <v>855</v>
      </c>
      <c r="L615" s="634">
        <v>71.746769806561701</v>
      </c>
      <c r="M615" s="634">
        <v>9</v>
      </c>
      <c r="N615" s="635">
        <v>645.72092825905531</v>
      </c>
    </row>
    <row r="616" spans="1:14" ht="14.4" customHeight="1" x14ac:dyDescent="0.3">
      <c r="A616" s="630" t="s">
        <v>553</v>
      </c>
      <c r="B616" s="631" t="s">
        <v>554</v>
      </c>
      <c r="C616" s="632" t="s">
        <v>566</v>
      </c>
      <c r="D616" s="633" t="s">
        <v>3003</v>
      </c>
      <c r="E616" s="632" t="s">
        <v>578</v>
      </c>
      <c r="F616" s="633" t="s">
        <v>3007</v>
      </c>
      <c r="G616" s="632" t="s">
        <v>595</v>
      </c>
      <c r="H616" s="632" t="s">
        <v>864</v>
      </c>
      <c r="I616" s="632" t="s">
        <v>865</v>
      </c>
      <c r="J616" s="632" t="s">
        <v>866</v>
      </c>
      <c r="K616" s="632" t="s">
        <v>867</v>
      </c>
      <c r="L616" s="634">
        <v>45.999592650852307</v>
      </c>
      <c r="M616" s="634">
        <v>56</v>
      </c>
      <c r="N616" s="635">
        <v>2575.9771884477291</v>
      </c>
    </row>
    <row r="617" spans="1:14" ht="14.4" customHeight="1" x14ac:dyDescent="0.3">
      <c r="A617" s="630" t="s">
        <v>553</v>
      </c>
      <c r="B617" s="631" t="s">
        <v>554</v>
      </c>
      <c r="C617" s="632" t="s">
        <v>566</v>
      </c>
      <c r="D617" s="633" t="s">
        <v>3003</v>
      </c>
      <c r="E617" s="632" t="s">
        <v>578</v>
      </c>
      <c r="F617" s="633" t="s">
        <v>3007</v>
      </c>
      <c r="G617" s="632" t="s">
        <v>595</v>
      </c>
      <c r="H617" s="632" t="s">
        <v>875</v>
      </c>
      <c r="I617" s="632" t="s">
        <v>875</v>
      </c>
      <c r="J617" s="632" t="s">
        <v>876</v>
      </c>
      <c r="K617" s="632" t="s">
        <v>877</v>
      </c>
      <c r="L617" s="634">
        <v>106.9115077908387</v>
      </c>
      <c r="M617" s="634">
        <v>16</v>
      </c>
      <c r="N617" s="635">
        <v>1710.5841246534192</v>
      </c>
    </row>
    <row r="618" spans="1:14" ht="14.4" customHeight="1" x14ac:dyDescent="0.3">
      <c r="A618" s="630" t="s">
        <v>553</v>
      </c>
      <c r="B618" s="631" t="s">
        <v>554</v>
      </c>
      <c r="C618" s="632" t="s">
        <v>566</v>
      </c>
      <c r="D618" s="633" t="s">
        <v>3003</v>
      </c>
      <c r="E618" s="632" t="s">
        <v>578</v>
      </c>
      <c r="F618" s="633" t="s">
        <v>3007</v>
      </c>
      <c r="G618" s="632" t="s">
        <v>595</v>
      </c>
      <c r="H618" s="632" t="s">
        <v>882</v>
      </c>
      <c r="I618" s="632" t="s">
        <v>883</v>
      </c>
      <c r="J618" s="632" t="s">
        <v>880</v>
      </c>
      <c r="K618" s="632" t="s">
        <v>884</v>
      </c>
      <c r="L618" s="634">
        <v>292.4696425713351</v>
      </c>
      <c r="M618" s="634">
        <v>13</v>
      </c>
      <c r="N618" s="635">
        <v>3802.105353427356</v>
      </c>
    </row>
    <row r="619" spans="1:14" ht="14.4" customHeight="1" x14ac:dyDescent="0.3">
      <c r="A619" s="630" t="s">
        <v>553</v>
      </c>
      <c r="B619" s="631" t="s">
        <v>554</v>
      </c>
      <c r="C619" s="632" t="s">
        <v>566</v>
      </c>
      <c r="D619" s="633" t="s">
        <v>3003</v>
      </c>
      <c r="E619" s="632" t="s">
        <v>578</v>
      </c>
      <c r="F619" s="633" t="s">
        <v>3007</v>
      </c>
      <c r="G619" s="632" t="s">
        <v>595</v>
      </c>
      <c r="H619" s="632" t="s">
        <v>885</v>
      </c>
      <c r="I619" s="632" t="s">
        <v>886</v>
      </c>
      <c r="J619" s="632" t="s">
        <v>887</v>
      </c>
      <c r="K619" s="632" t="s">
        <v>888</v>
      </c>
      <c r="L619" s="634">
        <v>392.88900114942544</v>
      </c>
      <c r="M619" s="634">
        <v>14</v>
      </c>
      <c r="N619" s="635">
        <v>5500.4460160919562</v>
      </c>
    </row>
    <row r="620" spans="1:14" ht="14.4" customHeight="1" x14ac:dyDescent="0.3">
      <c r="A620" s="630" t="s">
        <v>553</v>
      </c>
      <c r="B620" s="631" t="s">
        <v>554</v>
      </c>
      <c r="C620" s="632" t="s">
        <v>566</v>
      </c>
      <c r="D620" s="633" t="s">
        <v>3003</v>
      </c>
      <c r="E620" s="632" t="s">
        <v>578</v>
      </c>
      <c r="F620" s="633" t="s">
        <v>3007</v>
      </c>
      <c r="G620" s="632" t="s">
        <v>595</v>
      </c>
      <c r="H620" s="632" t="s">
        <v>893</v>
      </c>
      <c r="I620" s="632" t="s">
        <v>894</v>
      </c>
      <c r="J620" s="632" t="s">
        <v>891</v>
      </c>
      <c r="K620" s="632" t="s">
        <v>895</v>
      </c>
      <c r="L620" s="634">
        <v>91.57</v>
      </c>
      <c r="M620" s="634">
        <v>5</v>
      </c>
      <c r="N620" s="635">
        <v>457.84999999999997</v>
      </c>
    </row>
    <row r="621" spans="1:14" ht="14.4" customHeight="1" x14ac:dyDescent="0.3">
      <c r="A621" s="630" t="s">
        <v>553</v>
      </c>
      <c r="B621" s="631" t="s">
        <v>554</v>
      </c>
      <c r="C621" s="632" t="s">
        <v>566</v>
      </c>
      <c r="D621" s="633" t="s">
        <v>3003</v>
      </c>
      <c r="E621" s="632" t="s">
        <v>578</v>
      </c>
      <c r="F621" s="633" t="s">
        <v>3007</v>
      </c>
      <c r="G621" s="632" t="s">
        <v>595</v>
      </c>
      <c r="H621" s="632" t="s">
        <v>2291</v>
      </c>
      <c r="I621" s="632" t="s">
        <v>2292</v>
      </c>
      <c r="J621" s="632" t="s">
        <v>2293</v>
      </c>
      <c r="K621" s="632" t="s">
        <v>2294</v>
      </c>
      <c r="L621" s="634">
        <v>41.133333333333333</v>
      </c>
      <c r="M621" s="634">
        <v>3</v>
      </c>
      <c r="N621" s="635">
        <v>123.4</v>
      </c>
    </row>
    <row r="622" spans="1:14" ht="14.4" customHeight="1" x14ac:dyDescent="0.3">
      <c r="A622" s="630" t="s">
        <v>553</v>
      </c>
      <c r="B622" s="631" t="s">
        <v>554</v>
      </c>
      <c r="C622" s="632" t="s">
        <v>566</v>
      </c>
      <c r="D622" s="633" t="s">
        <v>3003</v>
      </c>
      <c r="E622" s="632" t="s">
        <v>578</v>
      </c>
      <c r="F622" s="633" t="s">
        <v>3007</v>
      </c>
      <c r="G622" s="632" t="s">
        <v>595</v>
      </c>
      <c r="H622" s="632" t="s">
        <v>896</v>
      </c>
      <c r="I622" s="632" t="s">
        <v>897</v>
      </c>
      <c r="J622" s="632" t="s">
        <v>898</v>
      </c>
      <c r="K622" s="632" t="s">
        <v>899</v>
      </c>
      <c r="L622" s="634">
        <v>37.956726396441418</v>
      </c>
      <c r="M622" s="634">
        <v>6</v>
      </c>
      <c r="N622" s="635">
        <v>227.74035837864852</v>
      </c>
    </row>
    <row r="623" spans="1:14" ht="14.4" customHeight="1" x14ac:dyDescent="0.3">
      <c r="A623" s="630" t="s">
        <v>553</v>
      </c>
      <c r="B623" s="631" t="s">
        <v>554</v>
      </c>
      <c r="C623" s="632" t="s">
        <v>566</v>
      </c>
      <c r="D623" s="633" t="s">
        <v>3003</v>
      </c>
      <c r="E623" s="632" t="s">
        <v>578</v>
      </c>
      <c r="F623" s="633" t="s">
        <v>3007</v>
      </c>
      <c r="G623" s="632" t="s">
        <v>595</v>
      </c>
      <c r="H623" s="632" t="s">
        <v>907</v>
      </c>
      <c r="I623" s="632" t="s">
        <v>908</v>
      </c>
      <c r="J623" s="632" t="s">
        <v>909</v>
      </c>
      <c r="K623" s="632" t="s">
        <v>910</v>
      </c>
      <c r="L623" s="634">
        <v>9.7652415716187271</v>
      </c>
      <c r="M623" s="634">
        <v>182</v>
      </c>
      <c r="N623" s="635">
        <v>1777.2739660346083</v>
      </c>
    </row>
    <row r="624" spans="1:14" ht="14.4" customHeight="1" x14ac:dyDescent="0.3">
      <c r="A624" s="630" t="s">
        <v>553</v>
      </c>
      <c r="B624" s="631" t="s">
        <v>554</v>
      </c>
      <c r="C624" s="632" t="s">
        <v>566</v>
      </c>
      <c r="D624" s="633" t="s">
        <v>3003</v>
      </c>
      <c r="E624" s="632" t="s">
        <v>578</v>
      </c>
      <c r="F624" s="633" t="s">
        <v>3007</v>
      </c>
      <c r="G624" s="632" t="s">
        <v>595</v>
      </c>
      <c r="H624" s="632" t="s">
        <v>915</v>
      </c>
      <c r="I624" s="632" t="s">
        <v>916</v>
      </c>
      <c r="J624" s="632" t="s">
        <v>917</v>
      </c>
      <c r="K624" s="632" t="s">
        <v>918</v>
      </c>
      <c r="L624" s="634">
        <v>231.0188888888888</v>
      </c>
      <c r="M624" s="634">
        <v>18</v>
      </c>
      <c r="N624" s="635">
        <v>4158.3399999999983</v>
      </c>
    </row>
    <row r="625" spans="1:14" ht="14.4" customHeight="1" x14ac:dyDescent="0.3">
      <c r="A625" s="630" t="s">
        <v>553</v>
      </c>
      <c r="B625" s="631" t="s">
        <v>554</v>
      </c>
      <c r="C625" s="632" t="s">
        <v>566</v>
      </c>
      <c r="D625" s="633" t="s">
        <v>3003</v>
      </c>
      <c r="E625" s="632" t="s">
        <v>578</v>
      </c>
      <c r="F625" s="633" t="s">
        <v>3007</v>
      </c>
      <c r="G625" s="632" t="s">
        <v>595</v>
      </c>
      <c r="H625" s="632" t="s">
        <v>2295</v>
      </c>
      <c r="I625" s="632" t="s">
        <v>2295</v>
      </c>
      <c r="J625" s="632" t="s">
        <v>2296</v>
      </c>
      <c r="K625" s="632" t="s">
        <v>2297</v>
      </c>
      <c r="L625" s="634">
        <v>331.12929222403346</v>
      </c>
      <c r="M625" s="634">
        <v>2</v>
      </c>
      <c r="N625" s="635">
        <v>662.25858444806693</v>
      </c>
    </row>
    <row r="626" spans="1:14" ht="14.4" customHeight="1" x14ac:dyDescent="0.3">
      <c r="A626" s="630" t="s">
        <v>553</v>
      </c>
      <c r="B626" s="631" t="s">
        <v>554</v>
      </c>
      <c r="C626" s="632" t="s">
        <v>566</v>
      </c>
      <c r="D626" s="633" t="s">
        <v>3003</v>
      </c>
      <c r="E626" s="632" t="s">
        <v>578</v>
      </c>
      <c r="F626" s="633" t="s">
        <v>3007</v>
      </c>
      <c r="G626" s="632" t="s">
        <v>595</v>
      </c>
      <c r="H626" s="632" t="s">
        <v>919</v>
      </c>
      <c r="I626" s="632" t="s">
        <v>920</v>
      </c>
      <c r="J626" s="632" t="s">
        <v>921</v>
      </c>
      <c r="K626" s="632" t="s">
        <v>922</v>
      </c>
      <c r="L626" s="634">
        <v>153.96518319497437</v>
      </c>
      <c r="M626" s="634">
        <v>78</v>
      </c>
      <c r="N626" s="635">
        <v>12009.284289208001</v>
      </c>
    </row>
    <row r="627" spans="1:14" ht="14.4" customHeight="1" x14ac:dyDescent="0.3">
      <c r="A627" s="630" t="s">
        <v>553</v>
      </c>
      <c r="B627" s="631" t="s">
        <v>554</v>
      </c>
      <c r="C627" s="632" t="s">
        <v>566</v>
      </c>
      <c r="D627" s="633" t="s">
        <v>3003</v>
      </c>
      <c r="E627" s="632" t="s">
        <v>578</v>
      </c>
      <c r="F627" s="633" t="s">
        <v>3007</v>
      </c>
      <c r="G627" s="632" t="s">
        <v>595</v>
      </c>
      <c r="H627" s="632" t="s">
        <v>923</v>
      </c>
      <c r="I627" s="632" t="s">
        <v>238</v>
      </c>
      <c r="J627" s="632" t="s">
        <v>924</v>
      </c>
      <c r="K627" s="632"/>
      <c r="L627" s="634">
        <v>97.320299471144651</v>
      </c>
      <c r="M627" s="634">
        <v>20</v>
      </c>
      <c r="N627" s="635">
        <v>1946.4059894228931</v>
      </c>
    </row>
    <row r="628" spans="1:14" ht="14.4" customHeight="1" x14ac:dyDescent="0.3">
      <c r="A628" s="630" t="s">
        <v>553</v>
      </c>
      <c r="B628" s="631" t="s">
        <v>554</v>
      </c>
      <c r="C628" s="632" t="s">
        <v>566</v>
      </c>
      <c r="D628" s="633" t="s">
        <v>3003</v>
      </c>
      <c r="E628" s="632" t="s">
        <v>578</v>
      </c>
      <c r="F628" s="633" t="s">
        <v>3007</v>
      </c>
      <c r="G628" s="632" t="s">
        <v>595</v>
      </c>
      <c r="H628" s="632" t="s">
        <v>925</v>
      </c>
      <c r="I628" s="632" t="s">
        <v>926</v>
      </c>
      <c r="J628" s="632" t="s">
        <v>927</v>
      </c>
      <c r="K628" s="632" t="s">
        <v>928</v>
      </c>
      <c r="L628" s="634">
        <v>254.07468992575031</v>
      </c>
      <c r="M628" s="634">
        <v>11</v>
      </c>
      <c r="N628" s="635">
        <v>2794.8215891832533</v>
      </c>
    </row>
    <row r="629" spans="1:14" ht="14.4" customHeight="1" x14ac:dyDescent="0.3">
      <c r="A629" s="630" t="s">
        <v>553</v>
      </c>
      <c r="B629" s="631" t="s">
        <v>554</v>
      </c>
      <c r="C629" s="632" t="s">
        <v>566</v>
      </c>
      <c r="D629" s="633" t="s">
        <v>3003</v>
      </c>
      <c r="E629" s="632" t="s">
        <v>578</v>
      </c>
      <c r="F629" s="633" t="s">
        <v>3007</v>
      </c>
      <c r="G629" s="632" t="s">
        <v>595</v>
      </c>
      <c r="H629" s="632" t="s">
        <v>2298</v>
      </c>
      <c r="I629" s="632" t="s">
        <v>238</v>
      </c>
      <c r="J629" s="632" t="s">
        <v>2299</v>
      </c>
      <c r="K629" s="632"/>
      <c r="L629" s="634">
        <v>41.04</v>
      </c>
      <c r="M629" s="634">
        <v>6</v>
      </c>
      <c r="N629" s="635">
        <v>246.23999999999998</v>
      </c>
    </row>
    <row r="630" spans="1:14" ht="14.4" customHeight="1" x14ac:dyDescent="0.3">
      <c r="A630" s="630" t="s">
        <v>553</v>
      </c>
      <c r="B630" s="631" t="s">
        <v>554</v>
      </c>
      <c r="C630" s="632" t="s">
        <v>566</v>
      </c>
      <c r="D630" s="633" t="s">
        <v>3003</v>
      </c>
      <c r="E630" s="632" t="s">
        <v>578</v>
      </c>
      <c r="F630" s="633" t="s">
        <v>3007</v>
      </c>
      <c r="G630" s="632" t="s">
        <v>595</v>
      </c>
      <c r="H630" s="632" t="s">
        <v>936</v>
      </c>
      <c r="I630" s="632" t="s">
        <v>238</v>
      </c>
      <c r="J630" s="632" t="s">
        <v>937</v>
      </c>
      <c r="K630" s="632"/>
      <c r="L630" s="634">
        <v>42.710025194981533</v>
      </c>
      <c r="M630" s="634">
        <v>6</v>
      </c>
      <c r="N630" s="635">
        <v>256.26015116988918</v>
      </c>
    </row>
    <row r="631" spans="1:14" ht="14.4" customHeight="1" x14ac:dyDescent="0.3">
      <c r="A631" s="630" t="s">
        <v>553</v>
      </c>
      <c r="B631" s="631" t="s">
        <v>554</v>
      </c>
      <c r="C631" s="632" t="s">
        <v>566</v>
      </c>
      <c r="D631" s="633" t="s">
        <v>3003</v>
      </c>
      <c r="E631" s="632" t="s">
        <v>578</v>
      </c>
      <c r="F631" s="633" t="s">
        <v>3007</v>
      </c>
      <c r="G631" s="632" t="s">
        <v>595</v>
      </c>
      <c r="H631" s="632" t="s">
        <v>944</v>
      </c>
      <c r="I631" s="632" t="s">
        <v>238</v>
      </c>
      <c r="J631" s="632" t="s">
        <v>945</v>
      </c>
      <c r="K631" s="632"/>
      <c r="L631" s="634">
        <v>22.507777777777775</v>
      </c>
      <c r="M631" s="634">
        <v>9</v>
      </c>
      <c r="N631" s="635">
        <v>202.56999999999996</v>
      </c>
    </row>
    <row r="632" spans="1:14" ht="14.4" customHeight="1" x14ac:dyDescent="0.3">
      <c r="A632" s="630" t="s">
        <v>553</v>
      </c>
      <c r="B632" s="631" t="s">
        <v>554</v>
      </c>
      <c r="C632" s="632" t="s">
        <v>566</v>
      </c>
      <c r="D632" s="633" t="s">
        <v>3003</v>
      </c>
      <c r="E632" s="632" t="s">
        <v>578</v>
      </c>
      <c r="F632" s="633" t="s">
        <v>3007</v>
      </c>
      <c r="G632" s="632" t="s">
        <v>595</v>
      </c>
      <c r="H632" s="632" t="s">
        <v>946</v>
      </c>
      <c r="I632" s="632" t="s">
        <v>947</v>
      </c>
      <c r="J632" s="632" t="s">
        <v>948</v>
      </c>
      <c r="K632" s="632" t="s">
        <v>949</v>
      </c>
      <c r="L632" s="634">
        <v>28.349886681272199</v>
      </c>
      <c r="M632" s="634">
        <v>3</v>
      </c>
      <c r="N632" s="635">
        <v>85.049660043816601</v>
      </c>
    </row>
    <row r="633" spans="1:14" ht="14.4" customHeight="1" x14ac:dyDescent="0.3">
      <c r="A633" s="630" t="s">
        <v>553</v>
      </c>
      <c r="B633" s="631" t="s">
        <v>554</v>
      </c>
      <c r="C633" s="632" t="s">
        <v>566</v>
      </c>
      <c r="D633" s="633" t="s">
        <v>3003</v>
      </c>
      <c r="E633" s="632" t="s">
        <v>578</v>
      </c>
      <c r="F633" s="633" t="s">
        <v>3007</v>
      </c>
      <c r="G633" s="632" t="s">
        <v>595</v>
      </c>
      <c r="H633" s="632" t="s">
        <v>950</v>
      </c>
      <c r="I633" s="632" t="s">
        <v>951</v>
      </c>
      <c r="J633" s="632" t="s">
        <v>952</v>
      </c>
      <c r="K633" s="632" t="s">
        <v>953</v>
      </c>
      <c r="L633" s="634">
        <v>95.573333333333323</v>
      </c>
      <c r="M633" s="634">
        <v>3</v>
      </c>
      <c r="N633" s="635">
        <v>286.71999999999997</v>
      </c>
    </row>
    <row r="634" spans="1:14" ht="14.4" customHeight="1" x14ac:dyDescent="0.3">
      <c r="A634" s="630" t="s">
        <v>553</v>
      </c>
      <c r="B634" s="631" t="s">
        <v>554</v>
      </c>
      <c r="C634" s="632" t="s">
        <v>566</v>
      </c>
      <c r="D634" s="633" t="s">
        <v>3003</v>
      </c>
      <c r="E634" s="632" t="s">
        <v>578</v>
      </c>
      <c r="F634" s="633" t="s">
        <v>3007</v>
      </c>
      <c r="G634" s="632" t="s">
        <v>595</v>
      </c>
      <c r="H634" s="632" t="s">
        <v>954</v>
      </c>
      <c r="I634" s="632" t="s">
        <v>955</v>
      </c>
      <c r="J634" s="632" t="s">
        <v>956</v>
      </c>
      <c r="K634" s="632" t="s">
        <v>957</v>
      </c>
      <c r="L634" s="634">
        <v>59.400070243916275</v>
      </c>
      <c r="M634" s="634">
        <v>2</v>
      </c>
      <c r="N634" s="635">
        <v>118.80014048783255</v>
      </c>
    </row>
    <row r="635" spans="1:14" ht="14.4" customHeight="1" x14ac:dyDescent="0.3">
      <c r="A635" s="630" t="s">
        <v>553</v>
      </c>
      <c r="B635" s="631" t="s">
        <v>554</v>
      </c>
      <c r="C635" s="632" t="s">
        <v>566</v>
      </c>
      <c r="D635" s="633" t="s">
        <v>3003</v>
      </c>
      <c r="E635" s="632" t="s">
        <v>578</v>
      </c>
      <c r="F635" s="633" t="s">
        <v>3007</v>
      </c>
      <c r="G635" s="632" t="s">
        <v>595</v>
      </c>
      <c r="H635" s="632" t="s">
        <v>958</v>
      </c>
      <c r="I635" s="632" t="s">
        <v>959</v>
      </c>
      <c r="J635" s="632" t="s">
        <v>960</v>
      </c>
      <c r="K635" s="632" t="s">
        <v>961</v>
      </c>
      <c r="L635" s="634">
        <v>64.570076180751911</v>
      </c>
      <c r="M635" s="634">
        <v>2</v>
      </c>
      <c r="N635" s="635">
        <v>129.14015236150382</v>
      </c>
    </row>
    <row r="636" spans="1:14" ht="14.4" customHeight="1" x14ac:dyDescent="0.3">
      <c r="A636" s="630" t="s">
        <v>553</v>
      </c>
      <c r="B636" s="631" t="s">
        <v>554</v>
      </c>
      <c r="C636" s="632" t="s">
        <v>566</v>
      </c>
      <c r="D636" s="633" t="s">
        <v>3003</v>
      </c>
      <c r="E636" s="632" t="s">
        <v>578</v>
      </c>
      <c r="F636" s="633" t="s">
        <v>3007</v>
      </c>
      <c r="G636" s="632" t="s">
        <v>595</v>
      </c>
      <c r="H636" s="632" t="s">
        <v>2300</v>
      </c>
      <c r="I636" s="632" t="s">
        <v>2301</v>
      </c>
      <c r="J636" s="632" t="s">
        <v>952</v>
      </c>
      <c r="K636" s="632" t="s">
        <v>2302</v>
      </c>
      <c r="L636" s="634">
        <v>265.89940999718306</v>
      </c>
      <c r="M636" s="634">
        <v>1</v>
      </c>
      <c r="N636" s="635">
        <v>265.89940999718306</v>
      </c>
    </row>
    <row r="637" spans="1:14" ht="14.4" customHeight="1" x14ac:dyDescent="0.3">
      <c r="A637" s="630" t="s">
        <v>553</v>
      </c>
      <c r="B637" s="631" t="s">
        <v>554</v>
      </c>
      <c r="C637" s="632" t="s">
        <v>566</v>
      </c>
      <c r="D637" s="633" t="s">
        <v>3003</v>
      </c>
      <c r="E637" s="632" t="s">
        <v>578</v>
      </c>
      <c r="F637" s="633" t="s">
        <v>3007</v>
      </c>
      <c r="G637" s="632" t="s">
        <v>595</v>
      </c>
      <c r="H637" s="632" t="s">
        <v>962</v>
      </c>
      <c r="I637" s="632" t="s">
        <v>963</v>
      </c>
      <c r="J637" s="632" t="s">
        <v>964</v>
      </c>
      <c r="K637" s="632" t="s">
        <v>965</v>
      </c>
      <c r="L637" s="634">
        <v>116.71909090909094</v>
      </c>
      <c r="M637" s="634">
        <v>11</v>
      </c>
      <c r="N637" s="635">
        <v>1283.9100000000003</v>
      </c>
    </row>
    <row r="638" spans="1:14" ht="14.4" customHeight="1" x14ac:dyDescent="0.3">
      <c r="A638" s="630" t="s">
        <v>553</v>
      </c>
      <c r="B638" s="631" t="s">
        <v>554</v>
      </c>
      <c r="C638" s="632" t="s">
        <v>566</v>
      </c>
      <c r="D638" s="633" t="s">
        <v>3003</v>
      </c>
      <c r="E638" s="632" t="s">
        <v>578</v>
      </c>
      <c r="F638" s="633" t="s">
        <v>3007</v>
      </c>
      <c r="G638" s="632" t="s">
        <v>595</v>
      </c>
      <c r="H638" s="632" t="s">
        <v>2303</v>
      </c>
      <c r="I638" s="632" t="s">
        <v>2304</v>
      </c>
      <c r="J638" s="632" t="s">
        <v>2305</v>
      </c>
      <c r="K638" s="632" t="s">
        <v>2306</v>
      </c>
      <c r="L638" s="634">
        <v>25.159902367396253</v>
      </c>
      <c r="M638" s="634">
        <v>3</v>
      </c>
      <c r="N638" s="635">
        <v>75.479707102188755</v>
      </c>
    </row>
    <row r="639" spans="1:14" ht="14.4" customHeight="1" x14ac:dyDescent="0.3">
      <c r="A639" s="630" t="s">
        <v>553</v>
      </c>
      <c r="B639" s="631" t="s">
        <v>554</v>
      </c>
      <c r="C639" s="632" t="s">
        <v>566</v>
      </c>
      <c r="D639" s="633" t="s">
        <v>3003</v>
      </c>
      <c r="E639" s="632" t="s">
        <v>578</v>
      </c>
      <c r="F639" s="633" t="s">
        <v>3007</v>
      </c>
      <c r="G639" s="632" t="s">
        <v>595</v>
      </c>
      <c r="H639" s="632" t="s">
        <v>966</v>
      </c>
      <c r="I639" s="632" t="s">
        <v>967</v>
      </c>
      <c r="J639" s="632" t="s">
        <v>968</v>
      </c>
      <c r="K639" s="632" t="s">
        <v>969</v>
      </c>
      <c r="L639" s="634">
        <v>34.85</v>
      </c>
      <c r="M639" s="634">
        <v>1</v>
      </c>
      <c r="N639" s="635">
        <v>34.85</v>
      </c>
    </row>
    <row r="640" spans="1:14" ht="14.4" customHeight="1" x14ac:dyDescent="0.3">
      <c r="A640" s="630" t="s">
        <v>553</v>
      </c>
      <c r="B640" s="631" t="s">
        <v>554</v>
      </c>
      <c r="C640" s="632" t="s">
        <v>566</v>
      </c>
      <c r="D640" s="633" t="s">
        <v>3003</v>
      </c>
      <c r="E640" s="632" t="s">
        <v>578</v>
      </c>
      <c r="F640" s="633" t="s">
        <v>3007</v>
      </c>
      <c r="G640" s="632" t="s">
        <v>595</v>
      </c>
      <c r="H640" s="632" t="s">
        <v>970</v>
      </c>
      <c r="I640" s="632" t="s">
        <v>971</v>
      </c>
      <c r="J640" s="632" t="s">
        <v>972</v>
      </c>
      <c r="K640" s="632" t="s">
        <v>973</v>
      </c>
      <c r="L640" s="634">
        <v>121.63784796013643</v>
      </c>
      <c r="M640" s="634">
        <v>19</v>
      </c>
      <c r="N640" s="635">
        <v>2311.1191112425922</v>
      </c>
    </row>
    <row r="641" spans="1:14" ht="14.4" customHeight="1" x14ac:dyDescent="0.3">
      <c r="A641" s="630" t="s">
        <v>553</v>
      </c>
      <c r="B641" s="631" t="s">
        <v>554</v>
      </c>
      <c r="C641" s="632" t="s">
        <v>566</v>
      </c>
      <c r="D641" s="633" t="s">
        <v>3003</v>
      </c>
      <c r="E641" s="632" t="s">
        <v>578</v>
      </c>
      <c r="F641" s="633" t="s">
        <v>3007</v>
      </c>
      <c r="G641" s="632" t="s">
        <v>595</v>
      </c>
      <c r="H641" s="632" t="s">
        <v>2307</v>
      </c>
      <c r="I641" s="632" t="s">
        <v>2308</v>
      </c>
      <c r="J641" s="632" t="s">
        <v>2309</v>
      </c>
      <c r="K641" s="632" t="s">
        <v>2310</v>
      </c>
      <c r="L641" s="634">
        <v>42.420000000000009</v>
      </c>
      <c r="M641" s="634">
        <v>3</v>
      </c>
      <c r="N641" s="635">
        <v>127.26000000000002</v>
      </c>
    </row>
    <row r="642" spans="1:14" ht="14.4" customHeight="1" x14ac:dyDescent="0.3">
      <c r="A642" s="630" t="s">
        <v>553</v>
      </c>
      <c r="B642" s="631" t="s">
        <v>554</v>
      </c>
      <c r="C642" s="632" t="s">
        <v>566</v>
      </c>
      <c r="D642" s="633" t="s">
        <v>3003</v>
      </c>
      <c r="E642" s="632" t="s">
        <v>578</v>
      </c>
      <c r="F642" s="633" t="s">
        <v>3007</v>
      </c>
      <c r="G642" s="632" t="s">
        <v>595</v>
      </c>
      <c r="H642" s="632" t="s">
        <v>978</v>
      </c>
      <c r="I642" s="632" t="s">
        <v>979</v>
      </c>
      <c r="J642" s="632" t="s">
        <v>980</v>
      </c>
      <c r="K642" s="632" t="s">
        <v>981</v>
      </c>
      <c r="L642" s="634">
        <v>71.670000000000016</v>
      </c>
      <c r="M642" s="634">
        <v>3</v>
      </c>
      <c r="N642" s="635">
        <v>215.01000000000005</v>
      </c>
    </row>
    <row r="643" spans="1:14" ht="14.4" customHeight="1" x14ac:dyDescent="0.3">
      <c r="A643" s="630" t="s">
        <v>553</v>
      </c>
      <c r="B643" s="631" t="s">
        <v>554</v>
      </c>
      <c r="C643" s="632" t="s">
        <v>566</v>
      </c>
      <c r="D643" s="633" t="s">
        <v>3003</v>
      </c>
      <c r="E643" s="632" t="s">
        <v>578</v>
      </c>
      <c r="F643" s="633" t="s">
        <v>3007</v>
      </c>
      <c r="G643" s="632" t="s">
        <v>595</v>
      </c>
      <c r="H643" s="632" t="s">
        <v>982</v>
      </c>
      <c r="I643" s="632" t="s">
        <v>983</v>
      </c>
      <c r="J643" s="632" t="s">
        <v>984</v>
      </c>
      <c r="K643" s="632" t="s">
        <v>985</v>
      </c>
      <c r="L643" s="634">
        <v>71.057391304347817</v>
      </c>
      <c r="M643" s="634">
        <v>23</v>
      </c>
      <c r="N643" s="635">
        <v>1634.3199999999997</v>
      </c>
    </row>
    <row r="644" spans="1:14" ht="14.4" customHeight="1" x14ac:dyDescent="0.3">
      <c r="A644" s="630" t="s">
        <v>553</v>
      </c>
      <c r="B644" s="631" t="s">
        <v>554</v>
      </c>
      <c r="C644" s="632" t="s">
        <v>566</v>
      </c>
      <c r="D644" s="633" t="s">
        <v>3003</v>
      </c>
      <c r="E644" s="632" t="s">
        <v>578</v>
      </c>
      <c r="F644" s="633" t="s">
        <v>3007</v>
      </c>
      <c r="G644" s="632" t="s">
        <v>595</v>
      </c>
      <c r="H644" s="632" t="s">
        <v>2311</v>
      </c>
      <c r="I644" s="632" t="s">
        <v>2312</v>
      </c>
      <c r="J644" s="632" t="s">
        <v>2313</v>
      </c>
      <c r="K644" s="632" t="s">
        <v>1516</v>
      </c>
      <c r="L644" s="634">
        <v>103.90000000000003</v>
      </c>
      <c r="M644" s="634">
        <v>2</v>
      </c>
      <c r="N644" s="635">
        <v>207.80000000000007</v>
      </c>
    </row>
    <row r="645" spans="1:14" ht="14.4" customHeight="1" x14ac:dyDescent="0.3">
      <c r="A645" s="630" t="s">
        <v>553</v>
      </c>
      <c r="B645" s="631" t="s">
        <v>554</v>
      </c>
      <c r="C645" s="632" t="s">
        <v>566</v>
      </c>
      <c r="D645" s="633" t="s">
        <v>3003</v>
      </c>
      <c r="E645" s="632" t="s">
        <v>578</v>
      </c>
      <c r="F645" s="633" t="s">
        <v>3007</v>
      </c>
      <c r="G645" s="632" t="s">
        <v>595</v>
      </c>
      <c r="H645" s="632" t="s">
        <v>997</v>
      </c>
      <c r="I645" s="632" t="s">
        <v>998</v>
      </c>
      <c r="J645" s="632" t="s">
        <v>991</v>
      </c>
      <c r="K645" s="632" t="s">
        <v>999</v>
      </c>
      <c r="L645" s="634">
        <v>28.174944061349208</v>
      </c>
      <c r="M645" s="634">
        <v>24</v>
      </c>
      <c r="N645" s="635">
        <v>676.198657472381</v>
      </c>
    </row>
    <row r="646" spans="1:14" ht="14.4" customHeight="1" x14ac:dyDescent="0.3">
      <c r="A646" s="630" t="s">
        <v>553</v>
      </c>
      <c r="B646" s="631" t="s">
        <v>554</v>
      </c>
      <c r="C646" s="632" t="s">
        <v>566</v>
      </c>
      <c r="D646" s="633" t="s">
        <v>3003</v>
      </c>
      <c r="E646" s="632" t="s">
        <v>578</v>
      </c>
      <c r="F646" s="633" t="s">
        <v>3007</v>
      </c>
      <c r="G646" s="632" t="s">
        <v>595</v>
      </c>
      <c r="H646" s="632" t="s">
        <v>2314</v>
      </c>
      <c r="I646" s="632" t="s">
        <v>2315</v>
      </c>
      <c r="J646" s="632" t="s">
        <v>2316</v>
      </c>
      <c r="K646" s="632" t="s">
        <v>2317</v>
      </c>
      <c r="L646" s="634">
        <v>122.45063432254506</v>
      </c>
      <c r="M646" s="634">
        <v>2</v>
      </c>
      <c r="N646" s="635">
        <v>244.90126864509011</v>
      </c>
    </row>
    <row r="647" spans="1:14" ht="14.4" customHeight="1" x14ac:dyDescent="0.3">
      <c r="A647" s="630" t="s">
        <v>553</v>
      </c>
      <c r="B647" s="631" t="s">
        <v>554</v>
      </c>
      <c r="C647" s="632" t="s">
        <v>566</v>
      </c>
      <c r="D647" s="633" t="s">
        <v>3003</v>
      </c>
      <c r="E647" s="632" t="s">
        <v>578</v>
      </c>
      <c r="F647" s="633" t="s">
        <v>3007</v>
      </c>
      <c r="G647" s="632" t="s">
        <v>595</v>
      </c>
      <c r="H647" s="632" t="s">
        <v>1003</v>
      </c>
      <c r="I647" s="632" t="s">
        <v>1004</v>
      </c>
      <c r="J647" s="632" t="s">
        <v>1005</v>
      </c>
      <c r="K647" s="632" t="s">
        <v>1006</v>
      </c>
      <c r="L647" s="634">
        <v>218.178</v>
      </c>
      <c r="M647" s="634">
        <v>2</v>
      </c>
      <c r="N647" s="635">
        <v>436.35599999999999</v>
      </c>
    </row>
    <row r="648" spans="1:14" ht="14.4" customHeight="1" x14ac:dyDescent="0.3">
      <c r="A648" s="630" t="s">
        <v>553</v>
      </c>
      <c r="B648" s="631" t="s">
        <v>554</v>
      </c>
      <c r="C648" s="632" t="s">
        <v>566</v>
      </c>
      <c r="D648" s="633" t="s">
        <v>3003</v>
      </c>
      <c r="E648" s="632" t="s">
        <v>578</v>
      </c>
      <c r="F648" s="633" t="s">
        <v>3007</v>
      </c>
      <c r="G648" s="632" t="s">
        <v>595</v>
      </c>
      <c r="H648" s="632" t="s">
        <v>2318</v>
      </c>
      <c r="I648" s="632" t="s">
        <v>238</v>
      </c>
      <c r="J648" s="632" t="s">
        <v>2319</v>
      </c>
      <c r="K648" s="632"/>
      <c r="L648" s="634">
        <v>191.131</v>
      </c>
      <c r="M648" s="634">
        <v>3</v>
      </c>
      <c r="N648" s="635">
        <v>573.39300000000003</v>
      </c>
    </row>
    <row r="649" spans="1:14" ht="14.4" customHeight="1" x14ac:dyDescent="0.3">
      <c r="A649" s="630" t="s">
        <v>553</v>
      </c>
      <c r="B649" s="631" t="s">
        <v>554</v>
      </c>
      <c r="C649" s="632" t="s">
        <v>566</v>
      </c>
      <c r="D649" s="633" t="s">
        <v>3003</v>
      </c>
      <c r="E649" s="632" t="s">
        <v>578</v>
      </c>
      <c r="F649" s="633" t="s">
        <v>3007</v>
      </c>
      <c r="G649" s="632" t="s">
        <v>595</v>
      </c>
      <c r="H649" s="632" t="s">
        <v>2320</v>
      </c>
      <c r="I649" s="632" t="s">
        <v>238</v>
      </c>
      <c r="J649" s="632" t="s">
        <v>2321</v>
      </c>
      <c r="K649" s="632"/>
      <c r="L649" s="634">
        <v>85.32999999999997</v>
      </c>
      <c r="M649" s="634">
        <v>3</v>
      </c>
      <c r="N649" s="635">
        <v>255.9899999999999</v>
      </c>
    </row>
    <row r="650" spans="1:14" ht="14.4" customHeight="1" x14ac:dyDescent="0.3">
      <c r="A650" s="630" t="s">
        <v>553</v>
      </c>
      <c r="B650" s="631" t="s">
        <v>554</v>
      </c>
      <c r="C650" s="632" t="s">
        <v>566</v>
      </c>
      <c r="D650" s="633" t="s">
        <v>3003</v>
      </c>
      <c r="E650" s="632" t="s">
        <v>578</v>
      </c>
      <c r="F650" s="633" t="s">
        <v>3007</v>
      </c>
      <c r="G650" s="632" t="s">
        <v>595</v>
      </c>
      <c r="H650" s="632" t="s">
        <v>1009</v>
      </c>
      <c r="I650" s="632" t="s">
        <v>1009</v>
      </c>
      <c r="J650" s="632" t="s">
        <v>597</v>
      </c>
      <c r="K650" s="632" t="s">
        <v>1010</v>
      </c>
      <c r="L650" s="634">
        <v>201.25</v>
      </c>
      <c r="M650" s="634">
        <v>4</v>
      </c>
      <c r="N650" s="635">
        <v>805</v>
      </c>
    </row>
    <row r="651" spans="1:14" ht="14.4" customHeight="1" x14ac:dyDescent="0.3">
      <c r="A651" s="630" t="s">
        <v>553</v>
      </c>
      <c r="B651" s="631" t="s">
        <v>554</v>
      </c>
      <c r="C651" s="632" t="s">
        <v>566</v>
      </c>
      <c r="D651" s="633" t="s">
        <v>3003</v>
      </c>
      <c r="E651" s="632" t="s">
        <v>578</v>
      </c>
      <c r="F651" s="633" t="s">
        <v>3007</v>
      </c>
      <c r="G651" s="632" t="s">
        <v>595</v>
      </c>
      <c r="H651" s="632" t="s">
        <v>1011</v>
      </c>
      <c r="I651" s="632" t="s">
        <v>1012</v>
      </c>
      <c r="J651" s="632" t="s">
        <v>632</v>
      </c>
      <c r="K651" s="632" t="s">
        <v>1013</v>
      </c>
      <c r="L651" s="634">
        <v>40.910000000000004</v>
      </c>
      <c r="M651" s="634">
        <v>2</v>
      </c>
      <c r="N651" s="635">
        <v>81.820000000000007</v>
      </c>
    </row>
    <row r="652" spans="1:14" ht="14.4" customHeight="1" x14ac:dyDescent="0.3">
      <c r="A652" s="630" t="s">
        <v>553</v>
      </c>
      <c r="B652" s="631" t="s">
        <v>554</v>
      </c>
      <c r="C652" s="632" t="s">
        <v>566</v>
      </c>
      <c r="D652" s="633" t="s">
        <v>3003</v>
      </c>
      <c r="E652" s="632" t="s">
        <v>578</v>
      </c>
      <c r="F652" s="633" t="s">
        <v>3007</v>
      </c>
      <c r="G652" s="632" t="s">
        <v>595</v>
      </c>
      <c r="H652" s="632" t="s">
        <v>1018</v>
      </c>
      <c r="I652" s="632" t="s">
        <v>1019</v>
      </c>
      <c r="J652" s="632" t="s">
        <v>1020</v>
      </c>
      <c r="K652" s="632" t="s">
        <v>617</v>
      </c>
      <c r="L652" s="634">
        <v>122.45700856668144</v>
      </c>
      <c r="M652" s="634">
        <v>50</v>
      </c>
      <c r="N652" s="635">
        <v>6122.8504283340717</v>
      </c>
    </row>
    <row r="653" spans="1:14" ht="14.4" customHeight="1" x14ac:dyDescent="0.3">
      <c r="A653" s="630" t="s">
        <v>553</v>
      </c>
      <c r="B653" s="631" t="s">
        <v>554</v>
      </c>
      <c r="C653" s="632" t="s">
        <v>566</v>
      </c>
      <c r="D653" s="633" t="s">
        <v>3003</v>
      </c>
      <c r="E653" s="632" t="s">
        <v>578</v>
      </c>
      <c r="F653" s="633" t="s">
        <v>3007</v>
      </c>
      <c r="G653" s="632" t="s">
        <v>595</v>
      </c>
      <c r="H653" s="632" t="s">
        <v>1021</v>
      </c>
      <c r="I653" s="632" t="s">
        <v>1022</v>
      </c>
      <c r="J653" s="632" t="s">
        <v>1023</v>
      </c>
      <c r="K653" s="632" t="s">
        <v>1024</v>
      </c>
      <c r="L653" s="634">
        <v>57.719970090464628</v>
      </c>
      <c r="M653" s="634">
        <v>8</v>
      </c>
      <c r="N653" s="635">
        <v>461.75976072371702</v>
      </c>
    </row>
    <row r="654" spans="1:14" ht="14.4" customHeight="1" x14ac:dyDescent="0.3">
      <c r="A654" s="630" t="s">
        <v>553</v>
      </c>
      <c r="B654" s="631" t="s">
        <v>554</v>
      </c>
      <c r="C654" s="632" t="s">
        <v>566</v>
      </c>
      <c r="D654" s="633" t="s">
        <v>3003</v>
      </c>
      <c r="E654" s="632" t="s">
        <v>578</v>
      </c>
      <c r="F654" s="633" t="s">
        <v>3007</v>
      </c>
      <c r="G654" s="632" t="s">
        <v>595</v>
      </c>
      <c r="H654" s="632" t="s">
        <v>2322</v>
      </c>
      <c r="I654" s="632" t="s">
        <v>2323</v>
      </c>
      <c r="J654" s="632" t="s">
        <v>2324</v>
      </c>
      <c r="K654" s="632" t="s">
        <v>2325</v>
      </c>
      <c r="L654" s="634">
        <v>91.75</v>
      </c>
      <c r="M654" s="634">
        <v>3</v>
      </c>
      <c r="N654" s="635">
        <v>275.25</v>
      </c>
    </row>
    <row r="655" spans="1:14" ht="14.4" customHeight="1" x14ac:dyDescent="0.3">
      <c r="A655" s="630" t="s">
        <v>553</v>
      </c>
      <c r="B655" s="631" t="s">
        <v>554</v>
      </c>
      <c r="C655" s="632" t="s">
        <v>566</v>
      </c>
      <c r="D655" s="633" t="s">
        <v>3003</v>
      </c>
      <c r="E655" s="632" t="s">
        <v>578</v>
      </c>
      <c r="F655" s="633" t="s">
        <v>3007</v>
      </c>
      <c r="G655" s="632" t="s">
        <v>595</v>
      </c>
      <c r="H655" s="632" t="s">
        <v>2326</v>
      </c>
      <c r="I655" s="632" t="s">
        <v>2327</v>
      </c>
      <c r="J655" s="632" t="s">
        <v>866</v>
      </c>
      <c r="K655" s="632" t="s">
        <v>2328</v>
      </c>
      <c r="L655" s="634">
        <v>76.959999999999994</v>
      </c>
      <c r="M655" s="634">
        <v>1</v>
      </c>
      <c r="N655" s="635">
        <v>76.959999999999994</v>
      </c>
    </row>
    <row r="656" spans="1:14" ht="14.4" customHeight="1" x14ac:dyDescent="0.3">
      <c r="A656" s="630" t="s">
        <v>553</v>
      </c>
      <c r="B656" s="631" t="s">
        <v>554</v>
      </c>
      <c r="C656" s="632" t="s">
        <v>566</v>
      </c>
      <c r="D656" s="633" t="s">
        <v>3003</v>
      </c>
      <c r="E656" s="632" t="s">
        <v>578</v>
      </c>
      <c r="F656" s="633" t="s">
        <v>3007</v>
      </c>
      <c r="G656" s="632" t="s">
        <v>595</v>
      </c>
      <c r="H656" s="632" t="s">
        <v>1029</v>
      </c>
      <c r="I656" s="632" t="s">
        <v>1030</v>
      </c>
      <c r="J656" s="632" t="s">
        <v>1031</v>
      </c>
      <c r="K656" s="632" t="s">
        <v>1032</v>
      </c>
      <c r="L656" s="634">
        <v>65.459999999999994</v>
      </c>
      <c r="M656" s="634">
        <v>2</v>
      </c>
      <c r="N656" s="635">
        <v>130.91999999999999</v>
      </c>
    </row>
    <row r="657" spans="1:14" ht="14.4" customHeight="1" x14ac:dyDescent="0.3">
      <c r="A657" s="630" t="s">
        <v>553</v>
      </c>
      <c r="B657" s="631" t="s">
        <v>554</v>
      </c>
      <c r="C657" s="632" t="s">
        <v>566</v>
      </c>
      <c r="D657" s="633" t="s">
        <v>3003</v>
      </c>
      <c r="E657" s="632" t="s">
        <v>578</v>
      </c>
      <c r="F657" s="633" t="s">
        <v>3007</v>
      </c>
      <c r="G657" s="632" t="s">
        <v>595</v>
      </c>
      <c r="H657" s="632" t="s">
        <v>2329</v>
      </c>
      <c r="I657" s="632" t="s">
        <v>2330</v>
      </c>
      <c r="J657" s="632" t="s">
        <v>2331</v>
      </c>
      <c r="K657" s="632" t="s">
        <v>1501</v>
      </c>
      <c r="L657" s="634">
        <v>67.099999999999994</v>
      </c>
      <c r="M657" s="634">
        <v>4</v>
      </c>
      <c r="N657" s="635">
        <v>268.39999999999998</v>
      </c>
    </row>
    <row r="658" spans="1:14" ht="14.4" customHeight="1" x14ac:dyDescent="0.3">
      <c r="A658" s="630" t="s">
        <v>553</v>
      </c>
      <c r="B658" s="631" t="s">
        <v>554</v>
      </c>
      <c r="C658" s="632" t="s">
        <v>566</v>
      </c>
      <c r="D658" s="633" t="s">
        <v>3003</v>
      </c>
      <c r="E658" s="632" t="s">
        <v>578</v>
      </c>
      <c r="F658" s="633" t="s">
        <v>3007</v>
      </c>
      <c r="G658" s="632" t="s">
        <v>595</v>
      </c>
      <c r="H658" s="632" t="s">
        <v>2332</v>
      </c>
      <c r="I658" s="632" t="s">
        <v>2333</v>
      </c>
      <c r="J658" s="632" t="s">
        <v>2334</v>
      </c>
      <c r="K658" s="632" t="s">
        <v>2335</v>
      </c>
      <c r="L658" s="634">
        <v>103.33999999999995</v>
      </c>
      <c r="M658" s="634">
        <v>2</v>
      </c>
      <c r="N658" s="635">
        <v>206.67999999999989</v>
      </c>
    </row>
    <row r="659" spans="1:14" ht="14.4" customHeight="1" x14ac:dyDescent="0.3">
      <c r="A659" s="630" t="s">
        <v>553</v>
      </c>
      <c r="B659" s="631" t="s">
        <v>554</v>
      </c>
      <c r="C659" s="632" t="s">
        <v>566</v>
      </c>
      <c r="D659" s="633" t="s">
        <v>3003</v>
      </c>
      <c r="E659" s="632" t="s">
        <v>578</v>
      </c>
      <c r="F659" s="633" t="s">
        <v>3007</v>
      </c>
      <c r="G659" s="632" t="s">
        <v>595</v>
      </c>
      <c r="H659" s="632" t="s">
        <v>2336</v>
      </c>
      <c r="I659" s="632" t="s">
        <v>2337</v>
      </c>
      <c r="J659" s="632" t="s">
        <v>2338</v>
      </c>
      <c r="K659" s="632" t="s">
        <v>2339</v>
      </c>
      <c r="L659" s="634">
        <v>106.83978019765365</v>
      </c>
      <c r="M659" s="634">
        <v>1</v>
      </c>
      <c r="N659" s="635">
        <v>106.83978019765365</v>
      </c>
    </row>
    <row r="660" spans="1:14" ht="14.4" customHeight="1" x14ac:dyDescent="0.3">
      <c r="A660" s="630" t="s">
        <v>553</v>
      </c>
      <c r="B660" s="631" t="s">
        <v>554</v>
      </c>
      <c r="C660" s="632" t="s">
        <v>566</v>
      </c>
      <c r="D660" s="633" t="s">
        <v>3003</v>
      </c>
      <c r="E660" s="632" t="s">
        <v>578</v>
      </c>
      <c r="F660" s="633" t="s">
        <v>3007</v>
      </c>
      <c r="G660" s="632" t="s">
        <v>595</v>
      </c>
      <c r="H660" s="632" t="s">
        <v>1041</v>
      </c>
      <c r="I660" s="632" t="s">
        <v>1042</v>
      </c>
      <c r="J660" s="632" t="s">
        <v>1043</v>
      </c>
      <c r="K660" s="632" t="s">
        <v>1044</v>
      </c>
      <c r="L660" s="634">
        <v>490.48005871018739</v>
      </c>
      <c r="M660" s="634">
        <v>2</v>
      </c>
      <c r="N660" s="635">
        <v>980.96011742037479</v>
      </c>
    </row>
    <row r="661" spans="1:14" ht="14.4" customHeight="1" x14ac:dyDescent="0.3">
      <c r="A661" s="630" t="s">
        <v>553</v>
      </c>
      <c r="B661" s="631" t="s">
        <v>554</v>
      </c>
      <c r="C661" s="632" t="s">
        <v>566</v>
      </c>
      <c r="D661" s="633" t="s">
        <v>3003</v>
      </c>
      <c r="E661" s="632" t="s">
        <v>578</v>
      </c>
      <c r="F661" s="633" t="s">
        <v>3007</v>
      </c>
      <c r="G661" s="632" t="s">
        <v>595</v>
      </c>
      <c r="H661" s="632" t="s">
        <v>2340</v>
      </c>
      <c r="I661" s="632" t="s">
        <v>2341</v>
      </c>
      <c r="J661" s="632" t="s">
        <v>2342</v>
      </c>
      <c r="K661" s="632" t="s">
        <v>2343</v>
      </c>
      <c r="L661" s="634">
        <v>66.189999999999969</v>
      </c>
      <c r="M661" s="634">
        <v>1</v>
      </c>
      <c r="N661" s="635">
        <v>66.189999999999969</v>
      </c>
    </row>
    <row r="662" spans="1:14" ht="14.4" customHeight="1" x14ac:dyDescent="0.3">
      <c r="A662" s="630" t="s">
        <v>553</v>
      </c>
      <c r="B662" s="631" t="s">
        <v>554</v>
      </c>
      <c r="C662" s="632" t="s">
        <v>566</v>
      </c>
      <c r="D662" s="633" t="s">
        <v>3003</v>
      </c>
      <c r="E662" s="632" t="s">
        <v>578</v>
      </c>
      <c r="F662" s="633" t="s">
        <v>3007</v>
      </c>
      <c r="G662" s="632" t="s">
        <v>595</v>
      </c>
      <c r="H662" s="632" t="s">
        <v>1055</v>
      </c>
      <c r="I662" s="632" t="s">
        <v>1056</v>
      </c>
      <c r="J662" s="632" t="s">
        <v>1057</v>
      </c>
      <c r="K662" s="632" t="s">
        <v>1058</v>
      </c>
      <c r="L662" s="634">
        <v>67.55</v>
      </c>
      <c r="M662" s="634">
        <v>1</v>
      </c>
      <c r="N662" s="635">
        <v>67.55</v>
      </c>
    </row>
    <row r="663" spans="1:14" ht="14.4" customHeight="1" x14ac:dyDescent="0.3">
      <c r="A663" s="630" t="s">
        <v>553</v>
      </c>
      <c r="B663" s="631" t="s">
        <v>554</v>
      </c>
      <c r="C663" s="632" t="s">
        <v>566</v>
      </c>
      <c r="D663" s="633" t="s">
        <v>3003</v>
      </c>
      <c r="E663" s="632" t="s">
        <v>578</v>
      </c>
      <c r="F663" s="633" t="s">
        <v>3007</v>
      </c>
      <c r="G663" s="632" t="s">
        <v>595</v>
      </c>
      <c r="H663" s="632" t="s">
        <v>1059</v>
      </c>
      <c r="I663" s="632" t="s">
        <v>1060</v>
      </c>
      <c r="J663" s="632" t="s">
        <v>1061</v>
      </c>
      <c r="K663" s="632" t="s">
        <v>1062</v>
      </c>
      <c r="L663" s="634">
        <v>49.52</v>
      </c>
      <c r="M663" s="634">
        <v>2</v>
      </c>
      <c r="N663" s="635">
        <v>99.04</v>
      </c>
    </row>
    <row r="664" spans="1:14" ht="14.4" customHeight="1" x14ac:dyDescent="0.3">
      <c r="A664" s="630" t="s">
        <v>553</v>
      </c>
      <c r="B664" s="631" t="s">
        <v>554</v>
      </c>
      <c r="C664" s="632" t="s">
        <v>566</v>
      </c>
      <c r="D664" s="633" t="s">
        <v>3003</v>
      </c>
      <c r="E664" s="632" t="s">
        <v>578</v>
      </c>
      <c r="F664" s="633" t="s">
        <v>3007</v>
      </c>
      <c r="G664" s="632" t="s">
        <v>595</v>
      </c>
      <c r="H664" s="632" t="s">
        <v>1063</v>
      </c>
      <c r="I664" s="632" t="s">
        <v>1064</v>
      </c>
      <c r="J664" s="632" t="s">
        <v>1065</v>
      </c>
      <c r="K664" s="632" t="s">
        <v>1066</v>
      </c>
      <c r="L664" s="634">
        <v>100.6749997949055</v>
      </c>
      <c r="M664" s="634">
        <v>6</v>
      </c>
      <c r="N664" s="635">
        <v>604.04999876943305</v>
      </c>
    </row>
    <row r="665" spans="1:14" ht="14.4" customHeight="1" x14ac:dyDescent="0.3">
      <c r="A665" s="630" t="s">
        <v>553</v>
      </c>
      <c r="B665" s="631" t="s">
        <v>554</v>
      </c>
      <c r="C665" s="632" t="s">
        <v>566</v>
      </c>
      <c r="D665" s="633" t="s">
        <v>3003</v>
      </c>
      <c r="E665" s="632" t="s">
        <v>578</v>
      </c>
      <c r="F665" s="633" t="s">
        <v>3007</v>
      </c>
      <c r="G665" s="632" t="s">
        <v>595</v>
      </c>
      <c r="H665" s="632" t="s">
        <v>2344</v>
      </c>
      <c r="I665" s="632" t="s">
        <v>2345</v>
      </c>
      <c r="J665" s="632" t="s">
        <v>2346</v>
      </c>
      <c r="K665" s="632" t="s">
        <v>2347</v>
      </c>
      <c r="L665" s="634">
        <v>47.870139496797457</v>
      </c>
      <c r="M665" s="634">
        <v>3</v>
      </c>
      <c r="N665" s="635">
        <v>143.61041849039236</v>
      </c>
    </row>
    <row r="666" spans="1:14" ht="14.4" customHeight="1" x14ac:dyDescent="0.3">
      <c r="A666" s="630" t="s">
        <v>553</v>
      </c>
      <c r="B666" s="631" t="s">
        <v>554</v>
      </c>
      <c r="C666" s="632" t="s">
        <v>566</v>
      </c>
      <c r="D666" s="633" t="s">
        <v>3003</v>
      </c>
      <c r="E666" s="632" t="s">
        <v>578</v>
      </c>
      <c r="F666" s="633" t="s">
        <v>3007</v>
      </c>
      <c r="G666" s="632" t="s">
        <v>595</v>
      </c>
      <c r="H666" s="632" t="s">
        <v>1070</v>
      </c>
      <c r="I666" s="632" t="s">
        <v>1071</v>
      </c>
      <c r="J666" s="632" t="s">
        <v>1072</v>
      </c>
      <c r="K666" s="632" t="s">
        <v>1073</v>
      </c>
      <c r="L666" s="634">
        <v>59.259934154443066</v>
      </c>
      <c r="M666" s="634">
        <v>6</v>
      </c>
      <c r="N666" s="635">
        <v>355.55960492665838</v>
      </c>
    </row>
    <row r="667" spans="1:14" ht="14.4" customHeight="1" x14ac:dyDescent="0.3">
      <c r="A667" s="630" t="s">
        <v>553</v>
      </c>
      <c r="B667" s="631" t="s">
        <v>554</v>
      </c>
      <c r="C667" s="632" t="s">
        <v>566</v>
      </c>
      <c r="D667" s="633" t="s">
        <v>3003</v>
      </c>
      <c r="E667" s="632" t="s">
        <v>578</v>
      </c>
      <c r="F667" s="633" t="s">
        <v>3007</v>
      </c>
      <c r="G667" s="632" t="s">
        <v>595</v>
      </c>
      <c r="H667" s="632" t="s">
        <v>2348</v>
      </c>
      <c r="I667" s="632" t="s">
        <v>2349</v>
      </c>
      <c r="J667" s="632" t="s">
        <v>2350</v>
      </c>
      <c r="K667" s="632" t="s">
        <v>2351</v>
      </c>
      <c r="L667" s="634">
        <v>71.92</v>
      </c>
      <c r="M667" s="634">
        <v>1</v>
      </c>
      <c r="N667" s="635">
        <v>71.92</v>
      </c>
    </row>
    <row r="668" spans="1:14" ht="14.4" customHeight="1" x14ac:dyDescent="0.3">
      <c r="A668" s="630" t="s">
        <v>553</v>
      </c>
      <c r="B668" s="631" t="s">
        <v>554</v>
      </c>
      <c r="C668" s="632" t="s">
        <v>566</v>
      </c>
      <c r="D668" s="633" t="s">
        <v>3003</v>
      </c>
      <c r="E668" s="632" t="s">
        <v>578</v>
      </c>
      <c r="F668" s="633" t="s">
        <v>3007</v>
      </c>
      <c r="G668" s="632" t="s">
        <v>595</v>
      </c>
      <c r="H668" s="632" t="s">
        <v>2352</v>
      </c>
      <c r="I668" s="632" t="s">
        <v>2353</v>
      </c>
      <c r="J668" s="632" t="s">
        <v>2354</v>
      </c>
      <c r="K668" s="632" t="s">
        <v>1792</v>
      </c>
      <c r="L668" s="634">
        <v>54.539999999999992</v>
      </c>
      <c r="M668" s="634">
        <v>2</v>
      </c>
      <c r="N668" s="635">
        <v>109.07999999999998</v>
      </c>
    </row>
    <row r="669" spans="1:14" ht="14.4" customHeight="1" x14ac:dyDescent="0.3">
      <c r="A669" s="630" t="s">
        <v>553</v>
      </c>
      <c r="B669" s="631" t="s">
        <v>554</v>
      </c>
      <c r="C669" s="632" t="s">
        <v>566</v>
      </c>
      <c r="D669" s="633" t="s">
        <v>3003</v>
      </c>
      <c r="E669" s="632" t="s">
        <v>578</v>
      </c>
      <c r="F669" s="633" t="s">
        <v>3007</v>
      </c>
      <c r="G669" s="632" t="s">
        <v>595</v>
      </c>
      <c r="H669" s="632" t="s">
        <v>1074</v>
      </c>
      <c r="I669" s="632" t="s">
        <v>1075</v>
      </c>
      <c r="J669" s="632" t="s">
        <v>1076</v>
      </c>
      <c r="K669" s="632" t="s">
        <v>1077</v>
      </c>
      <c r="L669" s="634">
        <v>14.950061648130735</v>
      </c>
      <c r="M669" s="634">
        <v>22</v>
      </c>
      <c r="N669" s="635">
        <v>328.90135625887615</v>
      </c>
    </row>
    <row r="670" spans="1:14" ht="14.4" customHeight="1" x14ac:dyDescent="0.3">
      <c r="A670" s="630" t="s">
        <v>553</v>
      </c>
      <c r="B670" s="631" t="s">
        <v>554</v>
      </c>
      <c r="C670" s="632" t="s">
        <v>566</v>
      </c>
      <c r="D670" s="633" t="s">
        <v>3003</v>
      </c>
      <c r="E670" s="632" t="s">
        <v>578</v>
      </c>
      <c r="F670" s="633" t="s">
        <v>3007</v>
      </c>
      <c r="G670" s="632" t="s">
        <v>595</v>
      </c>
      <c r="H670" s="632" t="s">
        <v>1078</v>
      </c>
      <c r="I670" s="632" t="s">
        <v>1079</v>
      </c>
      <c r="J670" s="632" t="s">
        <v>1080</v>
      </c>
      <c r="K670" s="632" t="s">
        <v>1081</v>
      </c>
      <c r="L670" s="634">
        <v>9.7743693201873114</v>
      </c>
      <c r="M670" s="634">
        <v>226</v>
      </c>
      <c r="N670" s="635">
        <v>2209.0074663623323</v>
      </c>
    </row>
    <row r="671" spans="1:14" ht="14.4" customHeight="1" x14ac:dyDescent="0.3">
      <c r="A671" s="630" t="s">
        <v>553</v>
      </c>
      <c r="B671" s="631" t="s">
        <v>554</v>
      </c>
      <c r="C671" s="632" t="s">
        <v>566</v>
      </c>
      <c r="D671" s="633" t="s">
        <v>3003</v>
      </c>
      <c r="E671" s="632" t="s">
        <v>578</v>
      </c>
      <c r="F671" s="633" t="s">
        <v>3007</v>
      </c>
      <c r="G671" s="632" t="s">
        <v>595</v>
      </c>
      <c r="H671" s="632" t="s">
        <v>2355</v>
      </c>
      <c r="I671" s="632" t="s">
        <v>2356</v>
      </c>
      <c r="J671" s="632" t="s">
        <v>2357</v>
      </c>
      <c r="K671" s="632" t="s">
        <v>2358</v>
      </c>
      <c r="L671" s="634">
        <v>52.400033892713736</v>
      </c>
      <c r="M671" s="634">
        <v>3</v>
      </c>
      <c r="N671" s="635">
        <v>157.20010167814121</v>
      </c>
    </row>
    <row r="672" spans="1:14" ht="14.4" customHeight="1" x14ac:dyDescent="0.3">
      <c r="A672" s="630" t="s">
        <v>553</v>
      </c>
      <c r="B672" s="631" t="s">
        <v>554</v>
      </c>
      <c r="C672" s="632" t="s">
        <v>566</v>
      </c>
      <c r="D672" s="633" t="s">
        <v>3003</v>
      </c>
      <c r="E672" s="632" t="s">
        <v>578</v>
      </c>
      <c r="F672" s="633" t="s">
        <v>3007</v>
      </c>
      <c r="G672" s="632" t="s">
        <v>595</v>
      </c>
      <c r="H672" s="632" t="s">
        <v>2359</v>
      </c>
      <c r="I672" s="632" t="s">
        <v>238</v>
      </c>
      <c r="J672" s="632" t="s">
        <v>2360</v>
      </c>
      <c r="K672" s="632"/>
      <c r="L672" s="634">
        <v>64.649999999999991</v>
      </c>
      <c r="M672" s="634">
        <v>1</v>
      </c>
      <c r="N672" s="635">
        <v>64.649999999999991</v>
      </c>
    </row>
    <row r="673" spans="1:14" ht="14.4" customHeight="1" x14ac:dyDescent="0.3">
      <c r="A673" s="630" t="s">
        <v>553</v>
      </c>
      <c r="B673" s="631" t="s">
        <v>554</v>
      </c>
      <c r="C673" s="632" t="s">
        <v>566</v>
      </c>
      <c r="D673" s="633" t="s">
        <v>3003</v>
      </c>
      <c r="E673" s="632" t="s">
        <v>578</v>
      </c>
      <c r="F673" s="633" t="s">
        <v>3007</v>
      </c>
      <c r="G673" s="632" t="s">
        <v>595</v>
      </c>
      <c r="H673" s="632" t="s">
        <v>1086</v>
      </c>
      <c r="I673" s="632" t="s">
        <v>238</v>
      </c>
      <c r="J673" s="632" t="s">
        <v>1087</v>
      </c>
      <c r="K673" s="632"/>
      <c r="L673" s="634">
        <v>574.23</v>
      </c>
      <c r="M673" s="634">
        <v>7</v>
      </c>
      <c r="N673" s="635">
        <v>4019.61</v>
      </c>
    </row>
    <row r="674" spans="1:14" ht="14.4" customHeight="1" x14ac:dyDescent="0.3">
      <c r="A674" s="630" t="s">
        <v>553</v>
      </c>
      <c r="B674" s="631" t="s">
        <v>554</v>
      </c>
      <c r="C674" s="632" t="s">
        <v>566</v>
      </c>
      <c r="D674" s="633" t="s">
        <v>3003</v>
      </c>
      <c r="E674" s="632" t="s">
        <v>578</v>
      </c>
      <c r="F674" s="633" t="s">
        <v>3007</v>
      </c>
      <c r="G674" s="632" t="s">
        <v>595</v>
      </c>
      <c r="H674" s="632" t="s">
        <v>2361</v>
      </c>
      <c r="I674" s="632" t="s">
        <v>238</v>
      </c>
      <c r="J674" s="632" t="s">
        <v>2362</v>
      </c>
      <c r="K674" s="632"/>
      <c r="L674" s="634">
        <v>114.21</v>
      </c>
      <c r="M674" s="634">
        <v>5</v>
      </c>
      <c r="N674" s="635">
        <v>571.04999999999995</v>
      </c>
    </row>
    <row r="675" spans="1:14" ht="14.4" customHeight="1" x14ac:dyDescent="0.3">
      <c r="A675" s="630" t="s">
        <v>553</v>
      </c>
      <c r="B675" s="631" t="s">
        <v>554</v>
      </c>
      <c r="C675" s="632" t="s">
        <v>566</v>
      </c>
      <c r="D675" s="633" t="s">
        <v>3003</v>
      </c>
      <c r="E675" s="632" t="s">
        <v>578</v>
      </c>
      <c r="F675" s="633" t="s">
        <v>3007</v>
      </c>
      <c r="G675" s="632" t="s">
        <v>595</v>
      </c>
      <c r="H675" s="632" t="s">
        <v>2363</v>
      </c>
      <c r="I675" s="632" t="s">
        <v>2364</v>
      </c>
      <c r="J675" s="632" t="s">
        <v>2365</v>
      </c>
      <c r="K675" s="632" t="s">
        <v>2366</v>
      </c>
      <c r="L675" s="634">
        <v>163.67499999999995</v>
      </c>
      <c r="M675" s="634">
        <v>6</v>
      </c>
      <c r="N675" s="635">
        <v>982.04999999999973</v>
      </c>
    </row>
    <row r="676" spans="1:14" ht="14.4" customHeight="1" x14ac:dyDescent="0.3">
      <c r="A676" s="630" t="s">
        <v>553</v>
      </c>
      <c r="B676" s="631" t="s">
        <v>554</v>
      </c>
      <c r="C676" s="632" t="s">
        <v>566</v>
      </c>
      <c r="D676" s="633" t="s">
        <v>3003</v>
      </c>
      <c r="E676" s="632" t="s">
        <v>578</v>
      </c>
      <c r="F676" s="633" t="s">
        <v>3007</v>
      </c>
      <c r="G676" s="632" t="s">
        <v>595</v>
      </c>
      <c r="H676" s="632" t="s">
        <v>2367</v>
      </c>
      <c r="I676" s="632" t="s">
        <v>2368</v>
      </c>
      <c r="J676" s="632" t="s">
        <v>2369</v>
      </c>
      <c r="K676" s="632" t="s">
        <v>2370</v>
      </c>
      <c r="L676" s="634">
        <v>178.04000000000005</v>
      </c>
      <c r="M676" s="634">
        <v>1</v>
      </c>
      <c r="N676" s="635">
        <v>178.04000000000005</v>
      </c>
    </row>
    <row r="677" spans="1:14" ht="14.4" customHeight="1" x14ac:dyDescent="0.3">
      <c r="A677" s="630" t="s">
        <v>553</v>
      </c>
      <c r="B677" s="631" t="s">
        <v>554</v>
      </c>
      <c r="C677" s="632" t="s">
        <v>566</v>
      </c>
      <c r="D677" s="633" t="s">
        <v>3003</v>
      </c>
      <c r="E677" s="632" t="s">
        <v>578</v>
      </c>
      <c r="F677" s="633" t="s">
        <v>3007</v>
      </c>
      <c r="G677" s="632" t="s">
        <v>595</v>
      </c>
      <c r="H677" s="632" t="s">
        <v>2371</v>
      </c>
      <c r="I677" s="632" t="s">
        <v>2372</v>
      </c>
      <c r="J677" s="632" t="s">
        <v>2373</v>
      </c>
      <c r="K677" s="632" t="s">
        <v>2374</v>
      </c>
      <c r="L677" s="634">
        <v>34.700000000000003</v>
      </c>
      <c r="M677" s="634">
        <v>1</v>
      </c>
      <c r="N677" s="635">
        <v>34.700000000000003</v>
      </c>
    </row>
    <row r="678" spans="1:14" ht="14.4" customHeight="1" x14ac:dyDescent="0.3">
      <c r="A678" s="630" t="s">
        <v>553</v>
      </c>
      <c r="B678" s="631" t="s">
        <v>554</v>
      </c>
      <c r="C678" s="632" t="s">
        <v>566</v>
      </c>
      <c r="D678" s="633" t="s">
        <v>3003</v>
      </c>
      <c r="E678" s="632" t="s">
        <v>578</v>
      </c>
      <c r="F678" s="633" t="s">
        <v>3007</v>
      </c>
      <c r="G678" s="632" t="s">
        <v>595</v>
      </c>
      <c r="H678" s="632" t="s">
        <v>1094</v>
      </c>
      <c r="I678" s="632" t="s">
        <v>1095</v>
      </c>
      <c r="J678" s="632" t="s">
        <v>624</v>
      </c>
      <c r="K678" s="632" t="s">
        <v>1096</v>
      </c>
      <c r="L678" s="634">
        <v>49.52</v>
      </c>
      <c r="M678" s="634">
        <v>3</v>
      </c>
      <c r="N678" s="635">
        <v>148.56</v>
      </c>
    </row>
    <row r="679" spans="1:14" ht="14.4" customHeight="1" x14ac:dyDescent="0.3">
      <c r="A679" s="630" t="s">
        <v>553</v>
      </c>
      <c r="B679" s="631" t="s">
        <v>554</v>
      </c>
      <c r="C679" s="632" t="s">
        <v>566</v>
      </c>
      <c r="D679" s="633" t="s">
        <v>3003</v>
      </c>
      <c r="E679" s="632" t="s">
        <v>578</v>
      </c>
      <c r="F679" s="633" t="s">
        <v>3007</v>
      </c>
      <c r="G679" s="632" t="s">
        <v>595</v>
      </c>
      <c r="H679" s="632" t="s">
        <v>1097</v>
      </c>
      <c r="I679" s="632" t="s">
        <v>1098</v>
      </c>
      <c r="J679" s="632" t="s">
        <v>1099</v>
      </c>
      <c r="K679" s="632" t="s">
        <v>1100</v>
      </c>
      <c r="L679" s="634">
        <v>177.8</v>
      </c>
      <c r="M679" s="634">
        <v>2</v>
      </c>
      <c r="N679" s="635">
        <v>355.6</v>
      </c>
    </row>
    <row r="680" spans="1:14" ht="14.4" customHeight="1" x14ac:dyDescent="0.3">
      <c r="A680" s="630" t="s">
        <v>553</v>
      </c>
      <c r="B680" s="631" t="s">
        <v>554</v>
      </c>
      <c r="C680" s="632" t="s">
        <v>566</v>
      </c>
      <c r="D680" s="633" t="s">
        <v>3003</v>
      </c>
      <c r="E680" s="632" t="s">
        <v>578</v>
      </c>
      <c r="F680" s="633" t="s">
        <v>3007</v>
      </c>
      <c r="G680" s="632" t="s">
        <v>595</v>
      </c>
      <c r="H680" s="632" t="s">
        <v>1101</v>
      </c>
      <c r="I680" s="632" t="s">
        <v>1101</v>
      </c>
      <c r="J680" s="632" t="s">
        <v>600</v>
      </c>
      <c r="K680" s="632" t="s">
        <v>1102</v>
      </c>
      <c r="L680" s="634">
        <v>300.14999999999998</v>
      </c>
      <c r="M680" s="634">
        <v>44</v>
      </c>
      <c r="N680" s="635">
        <v>13206.599999999999</v>
      </c>
    </row>
    <row r="681" spans="1:14" ht="14.4" customHeight="1" x14ac:dyDescent="0.3">
      <c r="A681" s="630" t="s">
        <v>553</v>
      </c>
      <c r="B681" s="631" t="s">
        <v>554</v>
      </c>
      <c r="C681" s="632" t="s">
        <v>566</v>
      </c>
      <c r="D681" s="633" t="s">
        <v>3003</v>
      </c>
      <c r="E681" s="632" t="s">
        <v>578</v>
      </c>
      <c r="F681" s="633" t="s">
        <v>3007</v>
      </c>
      <c r="G681" s="632" t="s">
        <v>595</v>
      </c>
      <c r="H681" s="632" t="s">
        <v>1106</v>
      </c>
      <c r="I681" s="632" t="s">
        <v>1106</v>
      </c>
      <c r="J681" s="632" t="s">
        <v>1107</v>
      </c>
      <c r="K681" s="632" t="s">
        <v>1108</v>
      </c>
      <c r="L681" s="634">
        <v>67.540000000000006</v>
      </c>
      <c r="M681" s="634">
        <v>50</v>
      </c>
      <c r="N681" s="635">
        <v>3377.0000000000005</v>
      </c>
    </row>
    <row r="682" spans="1:14" ht="14.4" customHeight="1" x14ac:dyDescent="0.3">
      <c r="A682" s="630" t="s">
        <v>553</v>
      </c>
      <c r="B682" s="631" t="s">
        <v>554</v>
      </c>
      <c r="C682" s="632" t="s">
        <v>566</v>
      </c>
      <c r="D682" s="633" t="s">
        <v>3003</v>
      </c>
      <c r="E682" s="632" t="s">
        <v>578</v>
      </c>
      <c r="F682" s="633" t="s">
        <v>3007</v>
      </c>
      <c r="G682" s="632" t="s">
        <v>595</v>
      </c>
      <c r="H682" s="632" t="s">
        <v>1109</v>
      </c>
      <c r="I682" s="632" t="s">
        <v>1110</v>
      </c>
      <c r="J682" s="632" t="s">
        <v>1111</v>
      </c>
      <c r="K682" s="632" t="s">
        <v>1017</v>
      </c>
      <c r="L682" s="634">
        <v>69.72</v>
      </c>
      <c r="M682" s="634">
        <v>4</v>
      </c>
      <c r="N682" s="635">
        <v>278.88</v>
      </c>
    </row>
    <row r="683" spans="1:14" ht="14.4" customHeight="1" x14ac:dyDescent="0.3">
      <c r="A683" s="630" t="s">
        <v>553</v>
      </c>
      <c r="B683" s="631" t="s">
        <v>554</v>
      </c>
      <c r="C683" s="632" t="s">
        <v>566</v>
      </c>
      <c r="D683" s="633" t="s">
        <v>3003</v>
      </c>
      <c r="E683" s="632" t="s">
        <v>578</v>
      </c>
      <c r="F683" s="633" t="s">
        <v>3007</v>
      </c>
      <c r="G683" s="632" t="s">
        <v>595</v>
      </c>
      <c r="H683" s="632" t="s">
        <v>2375</v>
      </c>
      <c r="I683" s="632" t="s">
        <v>2376</v>
      </c>
      <c r="J683" s="632" t="s">
        <v>2377</v>
      </c>
      <c r="K683" s="632" t="s">
        <v>644</v>
      </c>
      <c r="L683" s="634">
        <v>41.47999999999999</v>
      </c>
      <c r="M683" s="634">
        <v>4</v>
      </c>
      <c r="N683" s="635">
        <v>165.91999999999996</v>
      </c>
    </row>
    <row r="684" spans="1:14" ht="14.4" customHeight="1" x14ac:dyDescent="0.3">
      <c r="A684" s="630" t="s">
        <v>553</v>
      </c>
      <c r="B684" s="631" t="s">
        <v>554</v>
      </c>
      <c r="C684" s="632" t="s">
        <v>566</v>
      </c>
      <c r="D684" s="633" t="s">
        <v>3003</v>
      </c>
      <c r="E684" s="632" t="s">
        <v>578</v>
      </c>
      <c r="F684" s="633" t="s">
        <v>3007</v>
      </c>
      <c r="G684" s="632" t="s">
        <v>595</v>
      </c>
      <c r="H684" s="632" t="s">
        <v>2378</v>
      </c>
      <c r="I684" s="632" t="s">
        <v>2379</v>
      </c>
      <c r="J684" s="632" t="s">
        <v>2380</v>
      </c>
      <c r="K684" s="632" t="s">
        <v>2381</v>
      </c>
      <c r="L684" s="634">
        <v>64.047146390635646</v>
      </c>
      <c r="M684" s="634">
        <v>29</v>
      </c>
      <c r="N684" s="635">
        <v>1857.3672453284337</v>
      </c>
    </row>
    <row r="685" spans="1:14" ht="14.4" customHeight="1" x14ac:dyDescent="0.3">
      <c r="A685" s="630" t="s">
        <v>553</v>
      </c>
      <c r="B685" s="631" t="s">
        <v>554</v>
      </c>
      <c r="C685" s="632" t="s">
        <v>566</v>
      </c>
      <c r="D685" s="633" t="s">
        <v>3003</v>
      </c>
      <c r="E685" s="632" t="s">
        <v>578</v>
      </c>
      <c r="F685" s="633" t="s">
        <v>3007</v>
      </c>
      <c r="G685" s="632" t="s">
        <v>595</v>
      </c>
      <c r="H685" s="632" t="s">
        <v>1112</v>
      </c>
      <c r="I685" s="632" t="s">
        <v>1113</v>
      </c>
      <c r="J685" s="632" t="s">
        <v>1114</v>
      </c>
      <c r="K685" s="632" t="s">
        <v>1115</v>
      </c>
      <c r="L685" s="634">
        <v>266.57</v>
      </c>
      <c r="M685" s="634">
        <v>4</v>
      </c>
      <c r="N685" s="635">
        <v>1066.28</v>
      </c>
    </row>
    <row r="686" spans="1:14" ht="14.4" customHeight="1" x14ac:dyDescent="0.3">
      <c r="A686" s="630" t="s">
        <v>553</v>
      </c>
      <c r="B686" s="631" t="s">
        <v>554</v>
      </c>
      <c r="C686" s="632" t="s">
        <v>566</v>
      </c>
      <c r="D686" s="633" t="s">
        <v>3003</v>
      </c>
      <c r="E686" s="632" t="s">
        <v>578</v>
      </c>
      <c r="F686" s="633" t="s">
        <v>3007</v>
      </c>
      <c r="G686" s="632" t="s">
        <v>595</v>
      </c>
      <c r="H686" s="632" t="s">
        <v>1116</v>
      </c>
      <c r="I686" s="632" t="s">
        <v>1117</v>
      </c>
      <c r="J686" s="632" t="s">
        <v>1118</v>
      </c>
      <c r="K686" s="632" t="s">
        <v>1119</v>
      </c>
      <c r="L686" s="634">
        <v>390.04999999999995</v>
      </c>
      <c r="M686" s="634">
        <v>1</v>
      </c>
      <c r="N686" s="635">
        <v>390.04999999999995</v>
      </c>
    </row>
    <row r="687" spans="1:14" ht="14.4" customHeight="1" x14ac:dyDescent="0.3">
      <c r="A687" s="630" t="s">
        <v>553</v>
      </c>
      <c r="B687" s="631" t="s">
        <v>554</v>
      </c>
      <c r="C687" s="632" t="s">
        <v>566</v>
      </c>
      <c r="D687" s="633" t="s">
        <v>3003</v>
      </c>
      <c r="E687" s="632" t="s">
        <v>578</v>
      </c>
      <c r="F687" s="633" t="s">
        <v>3007</v>
      </c>
      <c r="G687" s="632" t="s">
        <v>595</v>
      </c>
      <c r="H687" s="632" t="s">
        <v>1124</v>
      </c>
      <c r="I687" s="632" t="s">
        <v>1125</v>
      </c>
      <c r="J687" s="632" t="s">
        <v>1126</v>
      </c>
      <c r="K687" s="632" t="s">
        <v>1127</v>
      </c>
      <c r="L687" s="634">
        <v>1094.3925329736808</v>
      </c>
      <c r="M687" s="634">
        <v>5</v>
      </c>
      <c r="N687" s="635">
        <v>5471.9626648684043</v>
      </c>
    </row>
    <row r="688" spans="1:14" ht="14.4" customHeight="1" x14ac:dyDescent="0.3">
      <c r="A688" s="630" t="s">
        <v>553</v>
      </c>
      <c r="B688" s="631" t="s">
        <v>554</v>
      </c>
      <c r="C688" s="632" t="s">
        <v>566</v>
      </c>
      <c r="D688" s="633" t="s">
        <v>3003</v>
      </c>
      <c r="E688" s="632" t="s">
        <v>578</v>
      </c>
      <c r="F688" s="633" t="s">
        <v>3007</v>
      </c>
      <c r="G688" s="632" t="s">
        <v>595</v>
      </c>
      <c r="H688" s="632" t="s">
        <v>1128</v>
      </c>
      <c r="I688" s="632" t="s">
        <v>1129</v>
      </c>
      <c r="J688" s="632" t="s">
        <v>1130</v>
      </c>
      <c r="K688" s="632" t="s">
        <v>1131</v>
      </c>
      <c r="L688" s="634">
        <v>20.12641677055699</v>
      </c>
      <c r="M688" s="634">
        <v>90</v>
      </c>
      <c r="N688" s="635">
        <v>1811.377509350129</v>
      </c>
    </row>
    <row r="689" spans="1:14" ht="14.4" customHeight="1" x14ac:dyDescent="0.3">
      <c r="A689" s="630" t="s">
        <v>553</v>
      </c>
      <c r="B689" s="631" t="s">
        <v>554</v>
      </c>
      <c r="C689" s="632" t="s">
        <v>566</v>
      </c>
      <c r="D689" s="633" t="s">
        <v>3003</v>
      </c>
      <c r="E689" s="632" t="s">
        <v>578</v>
      </c>
      <c r="F689" s="633" t="s">
        <v>3007</v>
      </c>
      <c r="G689" s="632" t="s">
        <v>595</v>
      </c>
      <c r="H689" s="632" t="s">
        <v>1134</v>
      </c>
      <c r="I689" s="632" t="s">
        <v>238</v>
      </c>
      <c r="J689" s="632" t="s">
        <v>1135</v>
      </c>
      <c r="K689" s="632"/>
      <c r="L689" s="634">
        <v>77.359830947752499</v>
      </c>
      <c r="M689" s="634">
        <v>7</v>
      </c>
      <c r="N689" s="635">
        <v>541.51881663426752</v>
      </c>
    </row>
    <row r="690" spans="1:14" ht="14.4" customHeight="1" x14ac:dyDescent="0.3">
      <c r="A690" s="630" t="s">
        <v>553</v>
      </c>
      <c r="B690" s="631" t="s">
        <v>554</v>
      </c>
      <c r="C690" s="632" t="s">
        <v>566</v>
      </c>
      <c r="D690" s="633" t="s">
        <v>3003</v>
      </c>
      <c r="E690" s="632" t="s">
        <v>578</v>
      </c>
      <c r="F690" s="633" t="s">
        <v>3007</v>
      </c>
      <c r="G690" s="632" t="s">
        <v>595</v>
      </c>
      <c r="H690" s="632" t="s">
        <v>2382</v>
      </c>
      <c r="I690" s="632" t="s">
        <v>2383</v>
      </c>
      <c r="J690" s="632" t="s">
        <v>2380</v>
      </c>
      <c r="K690" s="632" t="s">
        <v>2384</v>
      </c>
      <c r="L690" s="634">
        <v>56.969872504825375</v>
      </c>
      <c r="M690" s="634">
        <v>9</v>
      </c>
      <c r="N690" s="635">
        <v>512.72885254342839</v>
      </c>
    </row>
    <row r="691" spans="1:14" ht="14.4" customHeight="1" x14ac:dyDescent="0.3">
      <c r="A691" s="630" t="s">
        <v>553</v>
      </c>
      <c r="B691" s="631" t="s">
        <v>554</v>
      </c>
      <c r="C691" s="632" t="s">
        <v>566</v>
      </c>
      <c r="D691" s="633" t="s">
        <v>3003</v>
      </c>
      <c r="E691" s="632" t="s">
        <v>578</v>
      </c>
      <c r="F691" s="633" t="s">
        <v>3007</v>
      </c>
      <c r="G691" s="632" t="s">
        <v>595</v>
      </c>
      <c r="H691" s="632" t="s">
        <v>2385</v>
      </c>
      <c r="I691" s="632" t="s">
        <v>2386</v>
      </c>
      <c r="J691" s="632" t="s">
        <v>2387</v>
      </c>
      <c r="K691" s="632" t="s">
        <v>1501</v>
      </c>
      <c r="L691" s="634">
        <v>58.709999999999958</v>
      </c>
      <c r="M691" s="634">
        <v>3</v>
      </c>
      <c r="N691" s="635">
        <v>176.12999999999988</v>
      </c>
    </row>
    <row r="692" spans="1:14" ht="14.4" customHeight="1" x14ac:dyDescent="0.3">
      <c r="A692" s="630" t="s">
        <v>553</v>
      </c>
      <c r="B692" s="631" t="s">
        <v>554</v>
      </c>
      <c r="C692" s="632" t="s">
        <v>566</v>
      </c>
      <c r="D692" s="633" t="s">
        <v>3003</v>
      </c>
      <c r="E692" s="632" t="s">
        <v>578</v>
      </c>
      <c r="F692" s="633" t="s">
        <v>3007</v>
      </c>
      <c r="G692" s="632" t="s">
        <v>595</v>
      </c>
      <c r="H692" s="632" t="s">
        <v>2388</v>
      </c>
      <c r="I692" s="632" t="s">
        <v>2389</v>
      </c>
      <c r="J692" s="632" t="s">
        <v>2390</v>
      </c>
      <c r="K692" s="632" t="s">
        <v>2391</v>
      </c>
      <c r="L692" s="634">
        <v>40.479999999999976</v>
      </c>
      <c r="M692" s="634">
        <v>3</v>
      </c>
      <c r="N692" s="635">
        <v>121.43999999999993</v>
      </c>
    </row>
    <row r="693" spans="1:14" ht="14.4" customHeight="1" x14ac:dyDescent="0.3">
      <c r="A693" s="630" t="s">
        <v>553</v>
      </c>
      <c r="B693" s="631" t="s">
        <v>554</v>
      </c>
      <c r="C693" s="632" t="s">
        <v>566</v>
      </c>
      <c r="D693" s="633" t="s">
        <v>3003</v>
      </c>
      <c r="E693" s="632" t="s">
        <v>578</v>
      </c>
      <c r="F693" s="633" t="s">
        <v>3007</v>
      </c>
      <c r="G693" s="632" t="s">
        <v>595</v>
      </c>
      <c r="H693" s="632" t="s">
        <v>1136</v>
      </c>
      <c r="I693" s="632" t="s">
        <v>1137</v>
      </c>
      <c r="J693" s="632" t="s">
        <v>1138</v>
      </c>
      <c r="K693" s="632" t="s">
        <v>1139</v>
      </c>
      <c r="L693" s="634">
        <v>128.38655155928006</v>
      </c>
      <c r="M693" s="634">
        <v>9</v>
      </c>
      <c r="N693" s="635">
        <v>1155.4789640335205</v>
      </c>
    </row>
    <row r="694" spans="1:14" ht="14.4" customHeight="1" x14ac:dyDescent="0.3">
      <c r="A694" s="630" t="s">
        <v>553</v>
      </c>
      <c r="B694" s="631" t="s">
        <v>554</v>
      </c>
      <c r="C694" s="632" t="s">
        <v>566</v>
      </c>
      <c r="D694" s="633" t="s">
        <v>3003</v>
      </c>
      <c r="E694" s="632" t="s">
        <v>578</v>
      </c>
      <c r="F694" s="633" t="s">
        <v>3007</v>
      </c>
      <c r="G694" s="632" t="s">
        <v>595</v>
      </c>
      <c r="H694" s="632" t="s">
        <v>2392</v>
      </c>
      <c r="I694" s="632" t="s">
        <v>2393</v>
      </c>
      <c r="J694" s="632" t="s">
        <v>2247</v>
      </c>
      <c r="K694" s="632" t="s">
        <v>2394</v>
      </c>
      <c r="L694" s="634">
        <v>52.100012437513101</v>
      </c>
      <c r="M694" s="634">
        <v>1</v>
      </c>
      <c r="N694" s="635">
        <v>52.100012437513101</v>
      </c>
    </row>
    <row r="695" spans="1:14" ht="14.4" customHeight="1" x14ac:dyDescent="0.3">
      <c r="A695" s="630" t="s">
        <v>553</v>
      </c>
      <c r="B695" s="631" t="s">
        <v>554</v>
      </c>
      <c r="C695" s="632" t="s">
        <v>566</v>
      </c>
      <c r="D695" s="633" t="s">
        <v>3003</v>
      </c>
      <c r="E695" s="632" t="s">
        <v>578</v>
      </c>
      <c r="F695" s="633" t="s">
        <v>3007</v>
      </c>
      <c r="G695" s="632" t="s">
        <v>595</v>
      </c>
      <c r="H695" s="632" t="s">
        <v>2395</v>
      </c>
      <c r="I695" s="632" t="s">
        <v>2396</v>
      </c>
      <c r="J695" s="632" t="s">
        <v>2247</v>
      </c>
      <c r="K695" s="632" t="s">
        <v>2397</v>
      </c>
      <c r="L695" s="634">
        <v>128.980030790603</v>
      </c>
      <c r="M695" s="634">
        <v>1</v>
      </c>
      <c r="N695" s="635">
        <v>128.980030790603</v>
      </c>
    </row>
    <row r="696" spans="1:14" ht="14.4" customHeight="1" x14ac:dyDescent="0.3">
      <c r="A696" s="630" t="s">
        <v>553</v>
      </c>
      <c r="B696" s="631" t="s">
        <v>554</v>
      </c>
      <c r="C696" s="632" t="s">
        <v>566</v>
      </c>
      <c r="D696" s="633" t="s">
        <v>3003</v>
      </c>
      <c r="E696" s="632" t="s">
        <v>578</v>
      </c>
      <c r="F696" s="633" t="s">
        <v>3007</v>
      </c>
      <c r="G696" s="632" t="s">
        <v>595</v>
      </c>
      <c r="H696" s="632" t="s">
        <v>2144</v>
      </c>
      <c r="I696" s="632" t="s">
        <v>2145</v>
      </c>
      <c r="J696" s="632" t="s">
        <v>2146</v>
      </c>
      <c r="K696" s="632" t="s">
        <v>2147</v>
      </c>
      <c r="L696" s="634">
        <v>555.41999999999996</v>
      </c>
      <c r="M696" s="634">
        <v>2</v>
      </c>
      <c r="N696" s="635">
        <v>1110.8399999999999</v>
      </c>
    </row>
    <row r="697" spans="1:14" ht="14.4" customHeight="1" x14ac:dyDescent="0.3">
      <c r="A697" s="630" t="s">
        <v>553</v>
      </c>
      <c r="B697" s="631" t="s">
        <v>554</v>
      </c>
      <c r="C697" s="632" t="s">
        <v>566</v>
      </c>
      <c r="D697" s="633" t="s">
        <v>3003</v>
      </c>
      <c r="E697" s="632" t="s">
        <v>578</v>
      </c>
      <c r="F697" s="633" t="s">
        <v>3007</v>
      </c>
      <c r="G697" s="632" t="s">
        <v>595</v>
      </c>
      <c r="H697" s="632" t="s">
        <v>2148</v>
      </c>
      <c r="I697" s="632" t="s">
        <v>2149</v>
      </c>
      <c r="J697" s="632" t="s">
        <v>2146</v>
      </c>
      <c r="K697" s="632" t="s">
        <v>2150</v>
      </c>
      <c r="L697" s="634">
        <v>327.06</v>
      </c>
      <c r="M697" s="634">
        <v>2</v>
      </c>
      <c r="N697" s="635">
        <v>654.12</v>
      </c>
    </row>
    <row r="698" spans="1:14" ht="14.4" customHeight="1" x14ac:dyDescent="0.3">
      <c r="A698" s="630" t="s">
        <v>553</v>
      </c>
      <c r="B698" s="631" t="s">
        <v>554</v>
      </c>
      <c r="C698" s="632" t="s">
        <v>566</v>
      </c>
      <c r="D698" s="633" t="s">
        <v>3003</v>
      </c>
      <c r="E698" s="632" t="s">
        <v>578</v>
      </c>
      <c r="F698" s="633" t="s">
        <v>3007</v>
      </c>
      <c r="G698" s="632" t="s">
        <v>595</v>
      </c>
      <c r="H698" s="632" t="s">
        <v>1140</v>
      </c>
      <c r="I698" s="632" t="s">
        <v>1141</v>
      </c>
      <c r="J698" s="632" t="s">
        <v>1142</v>
      </c>
      <c r="K698" s="632" t="s">
        <v>1143</v>
      </c>
      <c r="L698" s="634">
        <v>54.602328704998278</v>
      </c>
      <c r="M698" s="634">
        <v>25</v>
      </c>
      <c r="N698" s="635">
        <v>1365.058217624957</v>
      </c>
    </row>
    <row r="699" spans="1:14" ht="14.4" customHeight="1" x14ac:dyDescent="0.3">
      <c r="A699" s="630" t="s">
        <v>553</v>
      </c>
      <c r="B699" s="631" t="s">
        <v>554</v>
      </c>
      <c r="C699" s="632" t="s">
        <v>566</v>
      </c>
      <c r="D699" s="633" t="s">
        <v>3003</v>
      </c>
      <c r="E699" s="632" t="s">
        <v>578</v>
      </c>
      <c r="F699" s="633" t="s">
        <v>3007</v>
      </c>
      <c r="G699" s="632" t="s">
        <v>595</v>
      </c>
      <c r="H699" s="632" t="s">
        <v>2398</v>
      </c>
      <c r="I699" s="632" t="s">
        <v>2399</v>
      </c>
      <c r="J699" s="632" t="s">
        <v>2400</v>
      </c>
      <c r="K699" s="632" t="s">
        <v>2401</v>
      </c>
      <c r="L699" s="634">
        <v>67.739999999999995</v>
      </c>
      <c r="M699" s="634">
        <v>1</v>
      </c>
      <c r="N699" s="635">
        <v>67.739999999999995</v>
      </c>
    </row>
    <row r="700" spans="1:14" ht="14.4" customHeight="1" x14ac:dyDescent="0.3">
      <c r="A700" s="630" t="s">
        <v>553</v>
      </c>
      <c r="B700" s="631" t="s">
        <v>554</v>
      </c>
      <c r="C700" s="632" t="s">
        <v>566</v>
      </c>
      <c r="D700" s="633" t="s">
        <v>3003</v>
      </c>
      <c r="E700" s="632" t="s">
        <v>578</v>
      </c>
      <c r="F700" s="633" t="s">
        <v>3007</v>
      </c>
      <c r="G700" s="632" t="s">
        <v>595</v>
      </c>
      <c r="H700" s="632" t="s">
        <v>1147</v>
      </c>
      <c r="I700" s="632" t="s">
        <v>1148</v>
      </c>
      <c r="J700" s="632" t="s">
        <v>1149</v>
      </c>
      <c r="K700" s="632" t="s">
        <v>1150</v>
      </c>
      <c r="L700" s="634">
        <v>305.83828222800832</v>
      </c>
      <c r="M700" s="634">
        <v>10</v>
      </c>
      <c r="N700" s="635">
        <v>3058.382822280083</v>
      </c>
    </row>
    <row r="701" spans="1:14" ht="14.4" customHeight="1" x14ac:dyDescent="0.3">
      <c r="A701" s="630" t="s">
        <v>553</v>
      </c>
      <c r="B701" s="631" t="s">
        <v>554</v>
      </c>
      <c r="C701" s="632" t="s">
        <v>566</v>
      </c>
      <c r="D701" s="633" t="s">
        <v>3003</v>
      </c>
      <c r="E701" s="632" t="s">
        <v>578</v>
      </c>
      <c r="F701" s="633" t="s">
        <v>3007</v>
      </c>
      <c r="G701" s="632" t="s">
        <v>595</v>
      </c>
      <c r="H701" s="632" t="s">
        <v>1151</v>
      </c>
      <c r="I701" s="632" t="s">
        <v>1152</v>
      </c>
      <c r="J701" s="632" t="s">
        <v>1153</v>
      </c>
      <c r="K701" s="632" t="s">
        <v>1154</v>
      </c>
      <c r="L701" s="634">
        <v>111.19000000000001</v>
      </c>
      <c r="M701" s="634">
        <v>6</v>
      </c>
      <c r="N701" s="635">
        <v>667.1400000000001</v>
      </c>
    </row>
    <row r="702" spans="1:14" ht="14.4" customHeight="1" x14ac:dyDescent="0.3">
      <c r="A702" s="630" t="s">
        <v>553</v>
      </c>
      <c r="B702" s="631" t="s">
        <v>554</v>
      </c>
      <c r="C702" s="632" t="s">
        <v>566</v>
      </c>
      <c r="D702" s="633" t="s">
        <v>3003</v>
      </c>
      <c r="E702" s="632" t="s">
        <v>578</v>
      </c>
      <c r="F702" s="633" t="s">
        <v>3007</v>
      </c>
      <c r="G702" s="632" t="s">
        <v>595</v>
      </c>
      <c r="H702" s="632" t="s">
        <v>2402</v>
      </c>
      <c r="I702" s="632" t="s">
        <v>2403</v>
      </c>
      <c r="J702" s="632" t="s">
        <v>2404</v>
      </c>
      <c r="K702" s="632" t="s">
        <v>1728</v>
      </c>
      <c r="L702" s="634">
        <v>84.489999999999981</v>
      </c>
      <c r="M702" s="634">
        <v>2</v>
      </c>
      <c r="N702" s="635">
        <v>168.97999999999996</v>
      </c>
    </row>
    <row r="703" spans="1:14" ht="14.4" customHeight="1" x14ac:dyDescent="0.3">
      <c r="A703" s="630" t="s">
        <v>553</v>
      </c>
      <c r="B703" s="631" t="s">
        <v>554</v>
      </c>
      <c r="C703" s="632" t="s">
        <v>566</v>
      </c>
      <c r="D703" s="633" t="s">
        <v>3003</v>
      </c>
      <c r="E703" s="632" t="s">
        <v>578</v>
      </c>
      <c r="F703" s="633" t="s">
        <v>3007</v>
      </c>
      <c r="G703" s="632" t="s">
        <v>595</v>
      </c>
      <c r="H703" s="632" t="s">
        <v>1159</v>
      </c>
      <c r="I703" s="632" t="s">
        <v>1160</v>
      </c>
      <c r="J703" s="632" t="s">
        <v>1161</v>
      </c>
      <c r="K703" s="632" t="s">
        <v>1162</v>
      </c>
      <c r="L703" s="634">
        <v>102.74991099457398</v>
      </c>
      <c r="M703" s="634">
        <v>2</v>
      </c>
      <c r="N703" s="635">
        <v>205.49982198914796</v>
      </c>
    </row>
    <row r="704" spans="1:14" ht="14.4" customHeight="1" x14ac:dyDescent="0.3">
      <c r="A704" s="630" t="s">
        <v>553</v>
      </c>
      <c r="B704" s="631" t="s">
        <v>554</v>
      </c>
      <c r="C704" s="632" t="s">
        <v>566</v>
      </c>
      <c r="D704" s="633" t="s">
        <v>3003</v>
      </c>
      <c r="E704" s="632" t="s">
        <v>578</v>
      </c>
      <c r="F704" s="633" t="s">
        <v>3007</v>
      </c>
      <c r="G704" s="632" t="s">
        <v>595</v>
      </c>
      <c r="H704" s="632" t="s">
        <v>1171</v>
      </c>
      <c r="I704" s="632" t="s">
        <v>1171</v>
      </c>
      <c r="J704" s="632" t="s">
        <v>1172</v>
      </c>
      <c r="K704" s="632" t="s">
        <v>1173</v>
      </c>
      <c r="L704" s="634">
        <v>262.6685919377403</v>
      </c>
      <c r="M704" s="634">
        <v>42</v>
      </c>
      <c r="N704" s="635">
        <v>11032.080861385093</v>
      </c>
    </row>
    <row r="705" spans="1:14" ht="14.4" customHeight="1" x14ac:dyDescent="0.3">
      <c r="A705" s="630" t="s">
        <v>553</v>
      </c>
      <c r="B705" s="631" t="s">
        <v>554</v>
      </c>
      <c r="C705" s="632" t="s">
        <v>566</v>
      </c>
      <c r="D705" s="633" t="s">
        <v>3003</v>
      </c>
      <c r="E705" s="632" t="s">
        <v>578</v>
      </c>
      <c r="F705" s="633" t="s">
        <v>3007</v>
      </c>
      <c r="G705" s="632" t="s">
        <v>595</v>
      </c>
      <c r="H705" s="632" t="s">
        <v>1186</v>
      </c>
      <c r="I705" s="632" t="s">
        <v>1187</v>
      </c>
      <c r="J705" s="632" t="s">
        <v>1188</v>
      </c>
      <c r="K705" s="632" t="s">
        <v>1189</v>
      </c>
      <c r="L705" s="634">
        <v>13.22464616349677</v>
      </c>
      <c r="M705" s="634">
        <v>50</v>
      </c>
      <c r="N705" s="635">
        <v>661.23230817483852</v>
      </c>
    </row>
    <row r="706" spans="1:14" ht="14.4" customHeight="1" x14ac:dyDescent="0.3">
      <c r="A706" s="630" t="s">
        <v>553</v>
      </c>
      <c r="B706" s="631" t="s">
        <v>554</v>
      </c>
      <c r="C706" s="632" t="s">
        <v>566</v>
      </c>
      <c r="D706" s="633" t="s">
        <v>3003</v>
      </c>
      <c r="E706" s="632" t="s">
        <v>578</v>
      </c>
      <c r="F706" s="633" t="s">
        <v>3007</v>
      </c>
      <c r="G706" s="632" t="s">
        <v>595</v>
      </c>
      <c r="H706" s="632" t="s">
        <v>2405</v>
      </c>
      <c r="I706" s="632" t="s">
        <v>238</v>
      </c>
      <c r="J706" s="632" t="s">
        <v>2406</v>
      </c>
      <c r="K706" s="632" t="s">
        <v>2407</v>
      </c>
      <c r="L706" s="634">
        <v>72.069999999999993</v>
      </c>
      <c r="M706" s="634">
        <v>3</v>
      </c>
      <c r="N706" s="635">
        <v>216.20999999999998</v>
      </c>
    </row>
    <row r="707" spans="1:14" ht="14.4" customHeight="1" x14ac:dyDescent="0.3">
      <c r="A707" s="630" t="s">
        <v>553</v>
      </c>
      <c r="B707" s="631" t="s">
        <v>554</v>
      </c>
      <c r="C707" s="632" t="s">
        <v>566</v>
      </c>
      <c r="D707" s="633" t="s">
        <v>3003</v>
      </c>
      <c r="E707" s="632" t="s">
        <v>578</v>
      </c>
      <c r="F707" s="633" t="s">
        <v>3007</v>
      </c>
      <c r="G707" s="632" t="s">
        <v>595</v>
      </c>
      <c r="H707" s="632" t="s">
        <v>2408</v>
      </c>
      <c r="I707" s="632" t="s">
        <v>238</v>
      </c>
      <c r="J707" s="632" t="s">
        <v>2409</v>
      </c>
      <c r="K707" s="632"/>
      <c r="L707" s="634">
        <v>143.18999999999997</v>
      </c>
      <c r="M707" s="634">
        <v>2</v>
      </c>
      <c r="N707" s="635">
        <v>286.37999999999994</v>
      </c>
    </row>
    <row r="708" spans="1:14" ht="14.4" customHeight="1" x14ac:dyDescent="0.3">
      <c r="A708" s="630" t="s">
        <v>553</v>
      </c>
      <c r="B708" s="631" t="s">
        <v>554</v>
      </c>
      <c r="C708" s="632" t="s">
        <v>566</v>
      </c>
      <c r="D708" s="633" t="s">
        <v>3003</v>
      </c>
      <c r="E708" s="632" t="s">
        <v>578</v>
      </c>
      <c r="F708" s="633" t="s">
        <v>3007</v>
      </c>
      <c r="G708" s="632" t="s">
        <v>595</v>
      </c>
      <c r="H708" s="632" t="s">
        <v>2410</v>
      </c>
      <c r="I708" s="632" t="s">
        <v>238</v>
      </c>
      <c r="J708" s="632" t="s">
        <v>2411</v>
      </c>
      <c r="K708" s="632"/>
      <c r="L708" s="634">
        <v>123.15</v>
      </c>
      <c r="M708" s="634">
        <v>4</v>
      </c>
      <c r="N708" s="635">
        <v>492.6</v>
      </c>
    </row>
    <row r="709" spans="1:14" ht="14.4" customHeight="1" x14ac:dyDescent="0.3">
      <c r="A709" s="630" t="s">
        <v>553</v>
      </c>
      <c r="B709" s="631" t="s">
        <v>554</v>
      </c>
      <c r="C709" s="632" t="s">
        <v>566</v>
      </c>
      <c r="D709" s="633" t="s">
        <v>3003</v>
      </c>
      <c r="E709" s="632" t="s">
        <v>578</v>
      </c>
      <c r="F709" s="633" t="s">
        <v>3007</v>
      </c>
      <c r="G709" s="632" t="s">
        <v>595</v>
      </c>
      <c r="H709" s="632" t="s">
        <v>2412</v>
      </c>
      <c r="I709" s="632" t="s">
        <v>238</v>
      </c>
      <c r="J709" s="632" t="s">
        <v>2413</v>
      </c>
      <c r="K709" s="632"/>
      <c r="L709" s="634">
        <v>64.129801768003503</v>
      </c>
      <c r="M709" s="634">
        <v>2</v>
      </c>
      <c r="N709" s="635">
        <v>128.25960353600701</v>
      </c>
    </row>
    <row r="710" spans="1:14" ht="14.4" customHeight="1" x14ac:dyDescent="0.3">
      <c r="A710" s="630" t="s">
        <v>553</v>
      </c>
      <c r="B710" s="631" t="s">
        <v>554</v>
      </c>
      <c r="C710" s="632" t="s">
        <v>566</v>
      </c>
      <c r="D710" s="633" t="s">
        <v>3003</v>
      </c>
      <c r="E710" s="632" t="s">
        <v>578</v>
      </c>
      <c r="F710" s="633" t="s">
        <v>3007</v>
      </c>
      <c r="G710" s="632" t="s">
        <v>595</v>
      </c>
      <c r="H710" s="632" t="s">
        <v>2414</v>
      </c>
      <c r="I710" s="632" t="s">
        <v>2415</v>
      </c>
      <c r="J710" s="632" t="s">
        <v>2416</v>
      </c>
      <c r="K710" s="632" t="s">
        <v>2417</v>
      </c>
      <c r="L710" s="634">
        <v>946.43797702568259</v>
      </c>
      <c r="M710" s="634">
        <v>1</v>
      </c>
      <c r="N710" s="635">
        <v>946.43797702568259</v>
      </c>
    </row>
    <row r="711" spans="1:14" ht="14.4" customHeight="1" x14ac:dyDescent="0.3">
      <c r="A711" s="630" t="s">
        <v>553</v>
      </c>
      <c r="B711" s="631" t="s">
        <v>554</v>
      </c>
      <c r="C711" s="632" t="s">
        <v>566</v>
      </c>
      <c r="D711" s="633" t="s">
        <v>3003</v>
      </c>
      <c r="E711" s="632" t="s">
        <v>578</v>
      </c>
      <c r="F711" s="633" t="s">
        <v>3007</v>
      </c>
      <c r="G711" s="632" t="s">
        <v>595</v>
      </c>
      <c r="H711" s="632" t="s">
        <v>1197</v>
      </c>
      <c r="I711" s="632" t="s">
        <v>1198</v>
      </c>
      <c r="J711" s="632" t="s">
        <v>1199</v>
      </c>
      <c r="K711" s="632" t="s">
        <v>1200</v>
      </c>
      <c r="L711" s="634">
        <v>568.90991308139542</v>
      </c>
      <c r="M711" s="634">
        <v>20</v>
      </c>
      <c r="N711" s="635">
        <v>11378.198261627909</v>
      </c>
    </row>
    <row r="712" spans="1:14" ht="14.4" customHeight="1" x14ac:dyDescent="0.3">
      <c r="A712" s="630" t="s">
        <v>553</v>
      </c>
      <c r="B712" s="631" t="s">
        <v>554</v>
      </c>
      <c r="C712" s="632" t="s">
        <v>566</v>
      </c>
      <c r="D712" s="633" t="s">
        <v>3003</v>
      </c>
      <c r="E712" s="632" t="s">
        <v>578</v>
      </c>
      <c r="F712" s="633" t="s">
        <v>3007</v>
      </c>
      <c r="G712" s="632" t="s">
        <v>595</v>
      </c>
      <c r="H712" s="632" t="s">
        <v>2418</v>
      </c>
      <c r="I712" s="632" t="s">
        <v>2419</v>
      </c>
      <c r="J712" s="632" t="s">
        <v>2420</v>
      </c>
      <c r="K712" s="632" t="s">
        <v>2421</v>
      </c>
      <c r="L712" s="634">
        <v>75.069999999999993</v>
      </c>
      <c r="M712" s="634">
        <v>1</v>
      </c>
      <c r="N712" s="635">
        <v>75.069999999999993</v>
      </c>
    </row>
    <row r="713" spans="1:14" ht="14.4" customHeight="1" x14ac:dyDescent="0.3">
      <c r="A713" s="630" t="s">
        <v>553</v>
      </c>
      <c r="B713" s="631" t="s">
        <v>554</v>
      </c>
      <c r="C713" s="632" t="s">
        <v>566</v>
      </c>
      <c r="D713" s="633" t="s">
        <v>3003</v>
      </c>
      <c r="E713" s="632" t="s">
        <v>578</v>
      </c>
      <c r="F713" s="633" t="s">
        <v>3007</v>
      </c>
      <c r="G713" s="632" t="s">
        <v>595</v>
      </c>
      <c r="H713" s="632" t="s">
        <v>2422</v>
      </c>
      <c r="I713" s="632" t="s">
        <v>2423</v>
      </c>
      <c r="J713" s="632" t="s">
        <v>2424</v>
      </c>
      <c r="K713" s="632" t="s">
        <v>2425</v>
      </c>
      <c r="L713" s="634">
        <v>456.6</v>
      </c>
      <c r="M713" s="634">
        <v>2</v>
      </c>
      <c r="N713" s="635">
        <v>913.2</v>
      </c>
    </row>
    <row r="714" spans="1:14" ht="14.4" customHeight="1" x14ac:dyDescent="0.3">
      <c r="A714" s="630" t="s">
        <v>553</v>
      </c>
      <c r="B714" s="631" t="s">
        <v>554</v>
      </c>
      <c r="C714" s="632" t="s">
        <v>566</v>
      </c>
      <c r="D714" s="633" t="s">
        <v>3003</v>
      </c>
      <c r="E714" s="632" t="s">
        <v>578</v>
      </c>
      <c r="F714" s="633" t="s">
        <v>3007</v>
      </c>
      <c r="G714" s="632" t="s">
        <v>595</v>
      </c>
      <c r="H714" s="632" t="s">
        <v>2426</v>
      </c>
      <c r="I714" s="632" t="s">
        <v>2427</v>
      </c>
      <c r="J714" s="632" t="s">
        <v>2428</v>
      </c>
      <c r="K714" s="632" t="s">
        <v>2429</v>
      </c>
      <c r="L714" s="634">
        <v>73.280000000000015</v>
      </c>
      <c r="M714" s="634">
        <v>1</v>
      </c>
      <c r="N714" s="635">
        <v>73.280000000000015</v>
      </c>
    </row>
    <row r="715" spans="1:14" ht="14.4" customHeight="1" x14ac:dyDescent="0.3">
      <c r="A715" s="630" t="s">
        <v>553</v>
      </c>
      <c r="B715" s="631" t="s">
        <v>554</v>
      </c>
      <c r="C715" s="632" t="s">
        <v>566</v>
      </c>
      <c r="D715" s="633" t="s">
        <v>3003</v>
      </c>
      <c r="E715" s="632" t="s">
        <v>578</v>
      </c>
      <c r="F715" s="633" t="s">
        <v>3007</v>
      </c>
      <c r="G715" s="632" t="s">
        <v>595</v>
      </c>
      <c r="H715" s="632" t="s">
        <v>1217</v>
      </c>
      <c r="I715" s="632" t="s">
        <v>1218</v>
      </c>
      <c r="J715" s="632" t="s">
        <v>1219</v>
      </c>
      <c r="K715" s="632" t="s">
        <v>1220</v>
      </c>
      <c r="L715" s="634">
        <v>314.67</v>
      </c>
      <c r="M715" s="634">
        <v>2</v>
      </c>
      <c r="N715" s="635">
        <v>629.34</v>
      </c>
    </row>
    <row r="716" spans="1:14" ht="14.4" customHeight="1" x14ac:dyDescent="0.3">
      <c r="A716" s="630" t="s">
        <v>553</v>
      </c>
      <c r="B716" s="631" t="s">
        <v>554</v>
      </c>
      <c r="C716" s="632" t="s">
        <v>566</v>
      </c>
      <c r="D716" s="633" t="s">
        <v>3003</v>
      </c>
      <c r="E716" s="632" t="s">
        <v>578</v>
      </c>
      <c r="F716" s="633" t="s">
        <v>3007</v>
      </c>
      <c r="G716" s="632" t="s">
        <v>595</v>
      </c>
      <c r="H716" s="632" t="s">
        <v>1224</v>
      </c>
      <c r="I716" s="632" t="s">
        <v>1225</v>
      </c>
      <c r="J716" s="632" t="s">
        <v>1226</v>
      </c>
      <c r="K716" s="632" t="s">
        <v>1227</v>
      </c>
      <c r="L716" s="634">
        <v>80.94</v>
      </c>
      <c r="M716" s="634">
        <v>1</v>
      </c>
      <c r="N716" s="635">
        <v>80.94</v>
      </c>
    </row>
    <row r="717" spans="1:14" ht="14.4" customHeight="1" x14ac:dyDescent="0.3">
      <c r="A717" s="630" t="s">
        <v>553</v>
      </c>
      <c r="B717" s="631" t="s">
        <v>554</v>
      </c>
      <c r="C717" s="632" t="s">
        <v>566</v>
      </c>
      <c r="D717" s="633" t="s">
        <v>3003</v>
      </c>
      <c r="E717" s="632" t="s">
        <v>578</v>
      </c>
      <c r="F717" s="633" t="s">
        <v>3007</v>
      </c>
      <c r="G717" s="632" t="s">
        <v>595</v>
      </c>
      <c r="H717" s="632" t="s">
        <v>1238</v>
      </c>
      <c r="I717" s="632" t="s">
        <v>1239</v>
      </c>
      <c r="J717" s="632" t="s">
        <v>1240</v>
      </c>
      <c r="K717" s="632" t="s">
        <v>1241</v>
      </c>
      <c r="L717" s="634">
        <v>399.48</v>
      </c>
      <c r="M717" s="634">
        <v>6</v>
      </c>
      <c r="N717" s="635">
        <v>2396.88</v>
      </c>
    </row>
    <row r="718" spans="1:14" ht="14.4" customHeight="1" x14ac:dyDescent="0.3">
      <c r="A718" s="630" t="s">
        <v>553</v>
      </c>
      <c r="B718" s="631" t="s">
        <v>554</v>
      </c>
      <c r="C718" s="632" t="s">
        <v>566</v>
      </c>
      <c r="D718" s="633" t="s">
        <v>3003</v>
      </c>
      <c r="E718" s="632" t="s">
        <v>578</v>
      </c>
      <c r="F718" s="633" t="s">
        <v>3007</v>
      </c>
      <c r="G718" s="632" t="s">
        <v>595</v>
      </c>
      <c r="H718" s="632" t="s">
        <v>2430</v>
      </c>
      <c r="I718" s="632" t="s">
        <v>2431</v>
      </c>
      <c r="J718" s="632" t="s">
        <v>2432</v>
      </c>
      <c r="K718" s="632" t="s">
        <v>1196</v>
      </c>
      <c r="L718" s="634">
        <v>93.76979037353496</v>
      </c>
      <c r="M718" s="634">
        <v>5</v>
      </c>
      <c r="N718" s="635">
        <v>468.84895186767483</v>
      </c>
    </row>
    <row r="719" spans="1:14" ht="14.4" customHeight="1" x14ac:dyDescent="0.3">
      <c r="A719" s="630" t="s">
        <v>553</v>
      </c>
      <c r="B719" s="631" t="s">
        <v>554</v>
      </c>
      <c r="C719" s="632" t="s">
        <v>566</v>
      </c>
      <c r="D719" s="633" t="s">
        <v>3003</v>
      </c>
      <c r="E719" s="632" t="s">
        <v>578</v>
      </c>
      <c r="F719" s="633" t="s">
        <v>3007</v>
      </c>
      <c r="G719" s="632" t="s">
        <v>595</v>
      </c>
      <c r="H719" s="632" t="s">
        <v>1255</v>
      </c>
      <c r="I719" s="632" t="s">
        <v>1256</v>
      </c>
      <c r="J719" s="632" t="s">
        <v>1023</v>
      </c>
      <c r="K719" s="632" t="s">
        <v>1257</v>
      </c>
      <c r="L719" s="634">
        <v>37.726666666666674</v>
      </c>
      <c r="M719" s="634">
        <v>6</v>
      </c>
      <c r="N719" s="635">
        <v>226.36000000000004</v>
      </c>
    </row>
    <row r="720" spans="1:14" ht="14.4" customHeight="1" x14ac:dyDescent="0.3">
      <c r="A720" s="630" t="s">
        <v>553</v>
      </c>
      <c r="B720" s="631" t="s">
        <v>554</v>
      </c>
      <c r="C720" s="632" t="s">
        <v>566</v>
      </c>
      <c r="D720" s="633" t="s">
        <v>3003</v>
      </c>
      <c r="E720" s="632" t="s">
        <v>578</v>
      </c>
      <c r="F720" s="633" t="s">
        <v>3007</v>
      </c>
      <c r="G720" s="632" t="s">
        <v>595</v>
      </c>
      <c r="H720" s="632" t="s">
        <v>1258</v>
      </c>
      <c r="I720" s="632" t="s">
        <v>1259</v>
      </c>
      <c r="J720" s="632" t="s">
        <v>1260</v>
      </c>
      <c r="K720" s="632" t="s">
        <v>1261</v>
      </c>
      <c r="L720" s="634">
        <v>2491.2699897493098</v>
      </c>
      <c r="M720" s="634">
        <v>2</v>
      </c>
      <c r="N720" s="635">
        <v>4982.5399794986197</v>
      </c>
    </row>
    <row r="721" spans="1:14" ht="14.4" customHeight="1" x14ac:dyDescent="0.3">
      <c r="A721" s="630" t="s">
        <v>553</v>
      </c>
      <c r="B721" s="631" t="s">
        <v>554</v>
      </c>
      <c r="C721" s="632" t="s">
        <v>566</v>
      </c>
      <c r="D721" s="633" t="s">
        <v>3003</v>
      </c>
      <c r="E721" s="632" t="s">
        <v>578</v>
      </c>
      <c r="F721" s="633" t="s">
        <v>3007</v>
      </c>
      <c r="G721" s="632" t="s">
        <v>595</v>
      </c>
      <c r="H721" s="632" t="s">
        <v>1270</v>
      </c>
      <c r="I721" s="632" t="s">
        <v>1271</v>
      </c>
      <c r="J721" s="632" t="s">
        <v>1272</v>
      </c>
      <c r="K721" s="632" t="s">
        <v>1273</v>
      </c>
      <c r="L721" s="634">
        <v>645.53275508601803</v>
      </c>
      <c r="M721" s="634">
        <v>3.8115035000000015</v>
      </c>
      <c r="N721" s="635">
        <v>2460.4503553750014</v>
      </c>
    </row>
    <row r="722" spans="1:14" ht="14.4" customHeight="1" x14ac:dyDescent="0.3">
      <c r="A722" s="630" t="s">
        <v>553</v>
      </c>
      <c r="B722" s="631" t="s">
        <v>554</v>
      </c>
      <c r="C722" s="632" t="s">
        <v>566</v>
      </c>
      <c r="D722" s="633" t="s">
        <v>3003</v>
      </c>
      <c r="E722" s="632" t="s">
        <v>578</v>
      </c>
      <c r="F722" s="633" t="s">
        <v>3007</v>
      </c>
      <c r="G722" s="632" t="s">
        <v>595</v>
      </c>
      <c r="H722" s="632" t="s">
        <v>1274</v>
      </c>
      <c r="I722" s="632" t="s">
        <v>1275</v>
      </c>
      <c r="J722" s="632" t="s">
        <v>1276</v>
      </c>
      <c r="K722" s="632" t="s">
        <v>1277</v>
      </c>
      <c r="L722" s="634">
        <v>159.72545016178424</v>
      </c>
      <c r="M722" s="634">
        <v>11.788000199999999</v>
      </c>
      <c r="N722" s="635">
        <v>1882.8436384522026</v>
      </c>
    </row>
    <row r="723" spans="1:14" ht="14.4" customHeight="1" x14ac:dyDescent="0.3">
      <c r="A723" s="630" t="s">
        <v>553</v>
      </c>
      <c r="B723" s="631" t="s">
        <v>554</v>
      </c>
      <c r="C723" s="632" t="s">
        <v>566</v>
      </c>
      <c r="D723" s="633" t="s">
        <v>3003</v>
      </c>
      <c r="E723" s="632" t="s">
        <v>578</v>
      </c>
      <c r="F723" s="633" t="s">
        <v>3007</v>
      </c>
      <c r="G723" s="632" t="s">
        <v>595</v>
      </c>
      <c r="H723" s="632" t="s">
        <v>1278</v>
      </c>
      <c r="I723" s="632" t="s">
        <v>1279</v>
      </c>
      <c r="J723" s="632" t="s">
        <v>1280</v>
      </c>
      <c r="K723" s="632" t="s">
        <v>1281</v>
      </c>
      <c r="L723" s="634">
        <v>324.52522305036103</v>
      </c>
      <c r="M723" s="634">
        <v>27.892181900000001</v>
      </c>
      <c r="N723" s="635">
        <v>9051.7165524587435</v>
      </c>
    </row>
    <row r="724" spans="1:14" ht="14.4" customHeight="1" x14ac:dyDescent="0.3">
      <c r="A724" s="630" t="s">
        <v>553</v>
      </c>
      <c r="B724" s="631" t="s">
        <v>554</v>
      </c>
      <c r="C724" s="632" t="s">
        <v>566</v>
      </c>
      <c r="D724" s="633" t="s">
        <v>3003</v>
      </c>
      <c r="E724" s="632" t="s">
        <v>578</v>
      </c>
      <c r="F724" s="633" t="s">
        <v>3007</v>
      </c>
      <c r="G724" s="632" t="s">
        <v>595</v>
      </c>
      <c r="H724" s="632" t="s">
        <v>2433</v>
      </c>
      <c r="I724" s="632" t="s">
        <v>2434</v>
      </c>
      <c r="J724" s="632" t="s">
        <v>2435</v>
      </c>
      <c r="K724" s="632" t="s">
        <v>2436</v>
      </c>
      <c r="L724" s="634">
        <v>25.06</v>
      </c>
      <c r="M724" s="634">
        <v>1</v>
      </c>
      <c r="N724" s="635">
        <v>25.06</v>
      </c>
    </row>
    <row r="725" spans="1:14" ht="14.4" customHeight="1" x14ac:dyDescent="0.3">
      <c r="A725" s="630" t="s">
        <v>553</v>
      </c>
      <c r="B725" s="631" t="s">
        <v>554</v>
      </c>
      <c r="C725" s="632" t="s">
        <v>566</v>
      </c>
      <c r="D725" s="633" t="s">
        <v>3003</v>
      </c>
      <c r="E725" s="632" t="s">
        <v>578</v>
      </c>
      <c r="F725" s="633" t="s">
        <v>3007</v>
      </c>
      <c r="G725" s="632" t="s">
        <v>595</v>
      </c>
      <c r="H725" s="632" t="s">
        <v>2437</v>
      </c>
      <c r="I725" s="632" t="s">
        <v>2438</v>
      </c>
      <c r="J725" s="632" t="s">
        <v>2439</v>
      </c>
      <c r="K725" s="632" t="s">
        <v>2343</v>
      </c>
      <c r="L725" s="634">
        <v>61.439656621253803</v>
      </c>
      <c r="M725" s="634">
        <v>1</v>
      </c>
      <c r="N725" s="635">
        <v>61.439656621253803</v>
      </c>
    </row>
    <row r="726" spans="1:14" ht="14.4" customHeight="1" x14ac:dyDescent="0.3">
      <c r="A726" s="630" t="s">
        <v>553</v>
      </c>
      <c r="B726" s="631" t="s">
        <v>554</v>
      </c>
      <c r="C726" s="632" t="s">
        <v>566</v>
      </c>
      <c r="D726" s="633" t="s">
        <v>3003</v>
      </c>
      <c r="E726" s="632" t="s">
        <v>578</v>
      </c>
      <c r="F726" s="633" t="s">
        <v>3007</v>
      </c>
      <c r="G726" s="632" t="s">
        <v>595</v>
      </c>
      <c r="H726" s="632" t="s">
        <v>1292</v>
      </c>
      <c r="I726" s="632" t="s">
        <v>1293</v>
      </c>
      <c r="J726" s="632" t="s">
        <v>1294</v>
      </c>
      <c r="K726" s="632" t="s">
        <v>1295</v>
      </c>
      <c r="L726" s="634">
        <v>458.85098500894469</v>
      </c>
      <c r="M726" s="634">
        <v>0.60899999999999999</v>
      </c>
      <c r="N726" s="635">
        <v>279.4402498704473</v>
      </c>
    </row>
    <row r="727" spans="1:14" ht="14.4" customHeight="1" x14ac:dyDescent="0.3">
      <c r="A727" s="630" t="s">
        <v>553</v>
      </c>
      <c r="B727" s="631" t="s">
        <v>554</v>
      </c>
      <c r="C727" s="632" t="s">
        <v>566</v>
      </c>
      <c r="D727" s="633" t="s">
        <v>3003</v>
      </c>
      <c r="E727" s="632" t="s">
        <v>578</v>
      </c>
      <c r="F727" s="633" t="s">
        <v>3007</v>
      </c>
      <c r="G727" s="632" t="s">
        <v>595</v>
      </c>
      <c r="H727" s="632" t="s">
        <v>1296</v>
      </c>
      <c r="I727" s="632" t="s">
        <v>1297</v>
      </c>
      <c r="J727" s="632" t="s">
        <v>1294</v>
      </c>
      <c r="K727" s="632" t="s">
        <v>1298</v>
      </c>
      <c r="L727" s="634">
        <v>135.61483973639437</v>
      </c>
      <c r="M727" s="634">
        <v>12.722000000000003</v>
      </c>
      <c r="N727" s="635">
        <v>1725.2919911264096</v>
      </c>
    </row>
    <row r="728" spans="1:14" ht="14.4" customHeight="1" x14ac:dyDescent="0.3">
      <c r="A728" s="630" t="s">
        <v>553</v>
      </c>
      <c r="B728" s="631" t="s">
        <v>554</v>
      </c>
      <c r="C728" s="632" t="s">
        <v>566</v>
      </c>
      <c r="D728" s="633" t="s">
        <v>3003</v>
      </c>
      <c r="E728" s="632" t="s">
        <v>578</v>
      </c>
      <c r="F728" s="633" t="s">
        <v>3007</v>
      </c>
      <c r="G728" s="632" t="s">
        <v>595</v>
      </c>
      <c r="H728" s="632" t="s">
        <v>1301</v>
      </c>
      <c r="I728" s="632" t="s">
        <v>238</v>
      </c>
      <c r="J728" s="632" t="s">
        <v>1302</v>
      </c>
      <c r="K728" s="632"/>
      <c r="L728" s="634">
        <v>225.13202118539891</v>
      </c>
      <c r="M728" s="634">
        <v>26</v>
      </c>
      <c r="N728" s="635">
        <v>5853.4325508203719</v>
      </c>
    </row>
    <row r="729" spans="1:14" ht="14.4" customHeight="1" x14ac:dyDescent="0.3">
      <c r="A729" s="630" t="s">
        <v>553</v>
      </c>
      <c r="B729" s="631" t="s">
        <v>554</v>
      </c>
      <c r="C729" s="632" t="s">
        <v>566</v>
      </c>
      <c r="D729" s="633" t="s">
        <v>3003</v>
      </c>
      <c r="E729" s="632" t="s">
        <v>578</v>
      </c>
      <c r="F729" s="633" t="s">
        <v>3007</v>
      </c>
      <c r="G729" s="632" t="s">
        <v>595</v>
      </c>
      <c r="H729" s="632" t="s">
        <v>1303</v>
      </c>
      <c r="I729" s="632" t="s">
        <v>238</v>
      </c>
      <c r="J729" s="632" t="s">
        <v>1304</v>
      </c>
      <c r="K729" s="632"/>
      <c r="L729" s="634">
        <v>141.5848889419091</v>
      </c>
      <c r="M729" s="634">
        <v>14</v>
      </c>
      <c r="N729" s="635">
        <v>1982.1884451867272</v>
      </c>
    </row>
    <row r="730" spans="1:14" ht="14.4" customHeight="1" x14ac:dyDescent="0.3">
      <c r="A730" s="630" t="s">
        <v>553</v>
      </c>
      <c r="B730" s="631" t="s">
        <v>554</v>
      </c>
      <c r="C730" s="632" t="s">
        <v>566</v>
      </c>
      <c r="D730" s="633" t="s">
        <v>3003</v>
      </c>
      <c r="E730" s="632" t="s">
        <v>578</v>
      </c>
      <c r="F730" s="633" t="s">
        <v>3007</v>
      </c>
      <c r="G730" s="632" t="s">
        <v>595</v>
      </c>
      <c r="H730" s="632" t="s">
        <v>1310</v>
      </c>
      <c r="I730" s="632" t="s">
        <v>1310</v>
      </c>
      <c r="J730" s="632" t="s">
        <v>1311</v>
      </c>
      <c r="K730" s="632" t="s">
        <v>1312</v>
      </c>
      <c r="L730" s="634">
        <v>334.78</v>
      </c>
      <c r="M730" s="634">
        <v>2</v>
      </c>
      <c r="N730" s="635">
        <v>669.56</v>
      </c>
    </row>
    <row r="731" spans="1:14" ht="14.4" customHeight="1" x14ac:dyDescent="0.3">
      <c r="A731" s="630" t="s">
        <v>553</v>
      </c>
      <c r="B731" s="631" t="s">
        <v>554</v>
      </c>
      <c r="C731" s="632" t="s">
        <v>566</v>
      </c>
      <c r="D731" s="633" t="s">
        <v>3003</v>
      </c>
      <c r="E731" s="632" t="s">
        <v>578</v>
      </c>
      <c r="F731" s="633" t="s">
        <v>3007</v>
      </c>
      <c r="G731" s="632" t="s">
        <v>595</v>
      </c>
      <c r="H731" s="632" t="s">
        <v>2440</v>
      </c>
      <c r="I731" s="632" t="s">
        <v>2441</v>
      </c>
      <c r="J731" s="632" t="s">
        <v>2442</v>
      </c>
      <c r="K731" s="632" t="s">
        <v>2443</v>
      </c>
      <c r="L731" s="634">
        <v>685.57802183188278</v>
      </c>
      <c r="M731" s="634">
        <v>1</v>
      </c>
      <c r="N731" s="635">
        <v>685.57802183188278</v>
      </c>
    </row>
    <row r="732" spans="1:14" ht="14.4" customHeight="1" x14ac:dyDescent="0.3">
      <c r="A732" s="630" t="s">
        <v>553</v>
      </c>
      <c r="B732" s="631" t="s">
        <v>554</v>
      </c>
      <c r="C732" s="632" t="s">
        <v>566</v>
      </c>
      <c r="D732" s="633" t="s">
        <v>3003</v>
      </c>
      <c r="E732" s="632" t="s">
        <v>578</v>
      </c>
      <c r="F732" s="633" t="s">
        <v>3007</v>
      </c>
      <c r="G732" s="632" t="s">
        <v>595</v>
      </c>
      <c r="H732" s="632" t="s">
        <v>1321</v>
      </c>
      <c r="I732" s="632" t="s">
        <v>1321</v>
      </c>
      <c r="J732" s="632" t="s">
        <v>1322</v>
      </c>
      <c r="K732" s="632" t="s">
        <v>1323</v>
      </c>
      <c r="L732" s="634">
        <v>1378.85</v>
      </c>
      <c r="M732" s="634">
        <v>13</v>
      </c>
      <c r="N732" s="635">
        <v>17925.05</v>
      </c>
    </row>
    <row r="733" spans="1:14" ht="14.4" customHeight="1" x14ac:dyDescent="0.3">
      <c r="A733" s="630" t="s">
        <v>553</v>
      </c>
      <c r="B733" s="631" t="s">
        <v>554</v>
      </c>
      <c r="C733" s="632" t="s">
        <v>566</v>
      </c>
      <c r="D733" s="633" t="s">
        <v>3003</v>
      </c>
      <c r="E733" s="632" t="s">
        <v>578</v>
      </c>
      <c r="F733" s="633" t="s">
        <v>3007</v>
      </c>
      <c r="G733" s="632" t="s">
        <v>595</v>
      </c>
      <c r="H733" s="632" t="s">
        <v>1324</v>
      </c>
      <c r="I733" s="632" t="s">
        <v>1324</v>
      </c>
      <c r="J733" s="632" t="s">
        <v>1325</v>
      </c>
      <c r="K733" s="632" t="s">
        <v>1326</v>
      </c>
      <c r="L733" s="634">
        <v>2209.135275176604</v>
      </c>
      <c r="M733" s="634">
        <v>22</v>
      </c>
      <c r="N733" s="635">
        <v>48600.976053885286</v>
      </c>
    </row>
    <row r="734" spans="1:14" ht="14.4" customHeight="1" x14ac:dyDescent="0.3">
      <c r="A734" s="630" t="s">
        <v>553</v>
      </c>
      <c r="B734" s="631" t="s">
        <v>554</v>
      </c>
      <c r="C734" s="632" t="s">
        <v>566</v>
      </c>
      <c r="D734" s="633" t="s">
        <v>3003</v>
      </c>
      <c r="E734" s="632" t="s">
        <v>578</v>
      </c>
      <c r="F734" s="633" t="s">
        <v>3007</v>
      </c>
      <c r="G734" s="632" t="s">
        <v>595</v>
      </c>
      <c r="H734" s="632" t="s">
        <v>1335</v>
      </c>
      <c r="I734" s="632" t="s">
        <v>238</v>
      </c>
      <c r="J734" s="632" t="s">
        <v>1336</v>
      </c>
      <c r="K734" s="632"/>
      <c r="L734" s="634">
        <v>126.90995199696869</v>
      </c>
      <c r="M734" s="634">
        <v>4</v>
      </c>
      <c r="N734" s="635">
        <v>507.63980798787475</v>
      </c>
    </row>
    <row r="735" spans="1:14" ht="14.4" customHeight="1" x14ac:dyDescent="0.3">
      <c r="A735" s="630" t="s">
        <v>553</v>
      </c>
      <c r="B735" s="631" t="s">
        <v>554</v>
      </c>
      <c r="C735" s="632" t="s">
        <v>566</v>
      </c>
      <c r="D735" s="633" t="s">
        <v>3003</v>
      </c>
      <c r="E735" s="632" t="s">
        <v>578</v>
      </c>
      <c r="F735" s="633" t="s">
        <v>3007</v>
      </c>
      <c r="G735" s="632" t="s">
        <v>595</v>
      </c>
      <c r="H735" s="632" t="s">
        <v>1337</v>
      </c>
      <c r="I735" s="632" t="s">
        <v>238</v>
      </c>
      <c r="J735" s="632" t="s">
        <v>1338</v>
      </c>
      <c r="K735" s="632"/>
      <c r="L735" s="634">
        <v>1036.7663854252301</v>
      </c>
      <c r="M735" s="634">
        <v>2</v>
      </c>
      <c r="N735" s="635">
        <v>2073.5327708504601</v>
      </c>
    </row>
    <row r="736" spans="1:14" ht="14.4" customHeight="1" x14ac:dyDescent="0.3">
      <c r="A736" s="630" t="s">
        <v>553</v>
      </c>
      <c r="B736" s="631" t="s">
        <v>554</v>
      </c>
      <c r="C736" s="632" t="s">
        <v>566</v>
      </c>
      <c r="D736" s="633" t="s">
        <v>3003</v>
      </c>
      <c r="E736" s="632" t="s">
        <v>578</v>
      </c>
      <c r="F736" s="633" t="s">
        <v>3007</v>
      </c>
      <c r="G736" s="632" t="s">
        <v>595</v>
      </c>
      <c r="H736" s="632" t="s">
        <v>2444</v>
      </c>
      <c r="I736" s="632" t="s">
        <v>238</v>
      </c>
      <c r="J736" s="632" t="s">
        <v>2445</v>
      </c>
      <c r="K736" s="632"/>
      <c r="L736" s="634">
        <v>667.77393409928095</v>
      </c>
      <c r="M736" s="634">
        <v>1</v>
      </c>
      <c r="N736" s="635">
        <v>667.77393409928095</v>
      </c>
    </row>
    <row r="737" spans="1:14" ht="14.4" customHeight="1" x14ac:dyDescent="0.3">
      <c r="A737" s="630" t="s">
        <v>553</v>
      </c>
      <c r="B737" s="631" t="s">
        <v>554</v>
      </c>
      <c r="C737" s="632" t="s">
        <v>566</v>
      </c>
      <c r="D737" s="633" t="s">
        <v>3003</v>
      </c>
      <c r="E737" s="632" t="s">
        <v>578</v>
      </c>
      <c r="F737" s="633" t="s">
        <v>3007</v>
      </c>
      <c r="G737" s="632" t="s">
        <v>595</v>
      </c>
      <c r="H737" s="632" t="s">
        <v>2446</v>
      </c>
      <c r="I737" s="632" t="s">
        <v>2446</v>
      </c>
      <c r="J737" s="632" t="s">
        <v>2447</v>
      </c>
      <c r="K737" s="632" t="s">
        <v>2448</v>
      </c>
      <c r="L737" s="634">
        <v>66.590000000000018</v>
      </c>
      <c r="M737" s="634">
        <v>3</v>
      </c>
      <c r="N737" s="635">
        <v>199.77000000000007</v>
      </c>
    </row>
    <row r="738" spans="1:14" ht="14.4" customHeight="1" x14ac:dyDescent="0.3">
      <c r="A738" s="630" t="s">
        <v>553</v>
      </c>
      <c r="B738" s="631" t="s">
        <v>554</v>
      </c>
      <c r="C738" s="632" t="s">
        <v>566</v>
      </c>
      <c r="D738" s="633" t="s">
        <v>3003</v>
      </c>
      <c r="E738" s="632" t="s">
        <v>578</v>
      </c>
      <c r="F738" s="633" t="s">
        <v>3007</v>
      </c>
      <c r="G738" s="632" t="s">
        <v>595</v>
      </c>
      <c r="H738" s="632" t="s">
        <v>2449</v>
      </c>
      <c r="I738" s="632" t="s">
        <v>2450</v>
      </c>
      <c r="J738" s="632" t="s">
        <v>2451</v>
      </c>
      <c r="K738" s="632" t="s">
        <v>2452</v>
      </c>
      <c r="L738" s="634">
        <v>171.82</v>
      </c>
      <c r="M738" s="634">
        <v>1</v>
      </c>
      <c r="N738" s="635">
        <v>171.82</v>
      </c>
    </row>
    <row r="739" spans="1:14" ht="14.4" customHeight="1" x14ac:dyDescent="0.3">
      <c r="A739" s="630" t="s">
        <v>553</v>
      </c>
      <c r="B739" s="631" t="s">
        <v>554</v>
      </c>
      <c r="C739" s="632" t="s">
        <v>566</v>
      </c>
      <c r="D739" s="633" t="s">
        <v>3003</v>
      </c>
      <c r="E739" s="632" t="s">
        <v>578</v>
      </c>
      <c r="F739" s="633" t="s">
        <v>3007</v>
      </c>
      <c r="G739" s="632" t="s">
        <v>595</v>
      </c>
      <c r="H739" s="632" t="s">
        <v>1339</v>
      </c>
      <c r="I739" s="632" t="s">
        <v>1340</v>
      </c>
      <c r="J739" s="632" t="s">
        <v>1341</v>
      </c>
      <c r="K739" s="632" t="s">
        <v>1342</v>
      </c>
      <c r="L739" s="634">
        <v>49.239961382535938</v>
      </c>
      <c r="M739" s="634">
        <v>11</v>
      </c>
      <c r="N739" s="635">
        <v>541.63957520789529</v>
      </c>
    </row>
    <row r="740" spans="1:14" ht="14.4" customHeight="1" x14ac:dyDescent="0.3">
      <c r="A740" s="630" t="s">
        <v>553</v>
      </c>
      <c r="B740" s="631" t="s">
        <v>554</v>
      </c>
      <c r="C740" s="632" t="s">
        <v>566</v>
      </c>
      <c r="D740" s="633" t="s">
        <v>3003</v>
      </c>
      <c r="E740" s="632" t="s">
        <v>578</v>
      </c>
      <c r="F740" s="633" t="s">
        <v>3007</v>
      </c>
      <c r="G740" s="632" t="s">
        <v>595</v>
      </c>
      <c r="H740" s="632" t="s">
        <v>1343</v>
      </c>
      <c r="I740" s="632" t="s">
        <v>1344</v>
      </c>
      <c r="J740" s="632" t="s">
        <v>1345</v>
      </c>
      <c r="K740" s="632" t="s">
        <v>832</v>
      </c>
      <c r="L740" s="634">
        <v>109.22999999999999</v>
      </c>
      <c r="M740" s="634">
        <v>40</v>
      </c>
      <c r="N740" s="635">
        <v>4369.2</v>
      </c>
    </row>
    <row r="741" spans="1:14" ht="14.4" customHeight="1" x14ac:dyDescent="0.3">
      <c r="A741" s="630" t="s">
        <v>553</v>
      </c>
      <c r="B741" s="631" t="s">
        <v>554</v>
      </c>
      <c r="C741" s="632" t="s">
        <v>566</v>
      </c>
      <c r="D741" s="633" t="s">
        <v>3003</v>
      </c>
      <c r="E741" s="632" t="s">
        <v>578</v>
      </c>
      <c r="F741" s="633" t="s">
        <v>3007</v>
      </c>
      <c r="G741" s="632" t="s">
        <v>595</v>
      </c>
      <c r="H741" s="632" t="s">
        <v>1350</v>
      </c>
      <c r="I741" s="632" t="s">
        <v>1351</v>
      </c>
      <c r="J741" s="632" t="s">
        <v>1352</v>
      </c>
      <c r="K741" s="632" t="s">
        <v>1353</v>
      </c>
      <c r="L741" s="634">
        <v>87.87</v>
      </c>
      <c r="M741" s="634">
        <v>3</v>
      </c>
      <c r="N741" s="635">
        <v>263.61</v>
      </c>
    </row>
    <row r="742" spans="1:14" ht="14.4" customHeight="1" x14ac:dyDescent="0.3">
      <c r="A742" s="630" t="s">
        <v>553</v>
      </c>
      <c r="B742" s="631" t="s">
        <v>554</v>
      </c>
      <c r="C742" s="632" t="s">
        <v>566</v>
      </c>
      <c r="D742" s="633" t="s">
        <v>3003</v>
      </c>
      <c r="E742" s="632" t="s">
        <v>578</v>
      </c>
      <c r="F742" s="633" t="s">
        <v>3007</v>
      </c>
      <c r="G742" s="632" t="s">
        <v>595</v>
      </c>
      <c r="H742" s="632" t="s">
        <v>2453</v>
      </c>
      <c r="I742" s="632" t="s">
        <v>238</v>
      </c>
      <c r="J742" s="632" t="s">
        <v>2454</v>
      </c>
      <c r="K742" s="632" t="s">
        <v>2455</v>
      </c>
      <c r="L742" s="634">
        <v>34.329971126082718</v>
      </c>
      <c r="M742" s="634">
        <v>30</v>
      </c>
      <c r="N742" s="635">
        <v>1029.8991337824816</v>
      </c>
    </row>
    <row r="743" spans="1:14" ht="14.4" customHeight="1" x14ac:dyDescent="0.3">
      <c r="A743" s="630" t="s">
        <v>553</v>
      </c>
      <c r="B743" s="631" t="s">
        <v>554</v>
      </c>
      <c r="C743" s="632" t="s">
        <v>566</v>
      </c>
      <c r="D743" s="633" t="s">
        <v>3003</v>
      </c>
      <c r="E743" s="632" t="s">
        <v>578</v>
      </c>
      <c r="F743" s="633" t="s">
        <v>3007</v>
      </c>
      <c r="G743" s="632" t="s">
        <v>595</v>
      </c>
      <c r="H743" s="632" t="s">
        <v>2456</v>
      </c>
      <c r="I743" s="632" t="s">
        <v>238</v>
      </c>
      <c r="J743" s="632" t="s">
        <v>2457</v>
      </c>
      <c r="K743" s="632"/>
      <c r="L743" s="634">
        <v>50.820000000000014</v>
      </c>
      <c r="M743" s="634">
        <v>1</v>
      </c>
      <c r="N743" s="635">
        <v>50.820000000000014</v>
      </c>
    </row>
    <row r="744" spans="1:14" ht="14.4" customHeight="1" x14ac:dyDescent="0.3">
      <c r="A744" s="630" t="s">
        <v>553</v>
      </c>
      <c r="B744" s="631" t="s">
        <v>554</v>
      </c>
      <c r="C744" s="632" t="s">
        <v>566</v>
      </c>
      <c r="D744" s="633" t="s">
        <v>3003</v>
      </c>
      <c r="E744" s="632" t="s">
        <v>578</v>
      </c>
      <c r="F744" s="633" t="s">
        <v>3007</v>
      </c>
      <c r="G744" s="632" t="s">
        <v>595</v>
      </c>
      <c r="H744" s="632" t="s">
        <v>2458</v>
      </c>
      <c r="I744" s="632" t="s">
        <v>238</v>
      </c>
      <c r="J744" s="632" t="s">
        <v>2459</v>
      </c>
      <c r="K744" s="632"/>
      <c r="L744" s="634">
        <v>47.479363167803704</v>
      </c>
      <c r="M744" s="634">
        <v>3</v>
      </c>
      <c r="N744" s="635">
        <v>142.43808950341111</v>
      </c>
    </row>
    <row r="745" spans="1:14" ht="14.4" customHeight="1" x14ac:dyDescent="0.3">
      <c r="A745" s="630" t="s">
        <v>553</v>
      </c>
      <c r="B745" s="631" t="s">
        <v>554</v>
      </c>
      <c r="C745" s="632" t="s">
        <v>566</v>
      </c>
      <c r="D745" s="633" t="s">
        <v>3003</v>
      </c>
      <c r="E745" s="632" t="s">
        <v>578</v>
      </c>
      <c r="F745" s="633" t="s">
        <v>3007</v>
      </c>
      <c r="G745" s="632" t="s">
        <v>595</v>
      </c>
      <c r="H745" s="632" t="s">
        <v>1366</v>
      </c>
      <c r="I745" s="632" t="s">
        <v>1367</v>
      </c>
      <c r="J745" s="632" t="s">
        <v>1368</v>
      </c>
      <c r="K745" s="632" t="s">
        <v>1369</v>
      </c>
      <c r="L745" s="634">
        <v>29.538158580271318</v>
      </c>
      <c r="M745" s="634">
        <v>22</v>
      </c>
      <c r="N745" s="635">
        <v>649.83948876596901</v>
      </c>
    </row>
    <row r="746" spans="1:14" ht="14.4" customHeight="1" x14ac:dyDescent="0.3">
      <c r="A746" s="630" t="s">
        <v>553</v>
      </c>
      <c r="B746" s="631" t="s">
        <v>554</v>
      </c>
      <c r="C746" s="632" t="s">
        <v>566</v>
      </c>
      <c r="D746" s="633" t="s">
        <v>3003</v>
      </c>
      <c r="E746" s="632" t="s">
        <v>578</v>
      </c>
      <c r="F746" s="633" t="s">
        <v>3007</v>
      </c>
      <c r="G746" s="632" t="s">
        <v>595</v>
      </c>
      <c r="H746" s="632" t="s">
        <v>2460</v>
      </c>
      <c r="I746" s="632" t="s">
        <v>2461</v>
      </c>
      <c r="J746" s="632" t="s">
        <v>2462</v>
      </c>
      <c r="K746" s="632" t="s">
        <v>2463</v>
      </c>
      <c r="L746" s="634">
        <v>75.179282130452535</v>
      </c>
      <c r="M746" s="634">
        <v>3</v>
      </c>
      <c r="N746" s="635">
        <v>225.53784639135762</v>
      </c>
    </row>
    <row r="747" spans="1:14" ht="14.4" customHeight="1" x14ac:dyDescent="0.3">
      <c r="A747" s="630" t="s">
        <v>553</v>
      </c>
      <c r="B747" s="631" t="s">
        <v>554</v>
      </c>
      <c r="C747" s="632" t="s">
        <v>566</v>
      </c>
      <c r="D747" s="633" t="s">
        <v>3003</v>
      </c>
      <c r="E747" s="632" t="s">
        <v>578</v>
      </c>
      <c r="F747" s="633" t="s">
        <v>3007</v>
      </c>
      <c r="G747" s="632" t="s">
        <v>595</v>
      </c>
      <c r="H747" s="632" t="s">
        <v>2464</v>
      </c>
      <c r="I747" s="632" t="s">
        <v>238</v>
      </c>
      <c r="J747" s="632" t="s">
        <v>2465</v>
      </c>
      <c r="K747" s="632"/>
      <c r="L747" s="634">
        <v>76.249922281722945</v>
      </c>
      <c r="M747" s="634">
        <v>3</v>
      </c>
      <c r="N747" s="635">
        <v>228.74976684516884</v>
      </c>
    </row>
    <row r="748" spans="1:14" ht="14.4" customHeight="1" x14ac:dyDescent="0.3">
      <c r="A748" s="630" t="s">
        <v>553</v>
      </c>
      <c r="B748" s="631" t="s">
        <v>554</v>
      </c>
      <c r="C748" s="632" t="s">
        <v>566</v>
      </c>
      <c r="D748" s="633" t="s">
        <v>3003</v>
      </c>
      <c r="E748" s="632" t="s">
        <v>578</v>
      </c>
      <c r="F748" s="633" t="s">
        <v>3007</v>
      </c>
      <c r="G748" s="632" t="s">
        <v>595</v>
      </c>
      <c r="H748" s="632" t="s">
        <v>2466</v>
      </c>
      <c r="I748" s="632" t="s">
        <v>2467</v>
      </c>
      <c r="J748" s="632" t="s">
        <v>2468</v>
      </c>
      <c r="K748" s="632" t="s">
        <v>2469</v>
      </c>
      <c r="L748" s="634">
        <v>75.429843653759377</v>
      </c>
      <c r="M748" s="634">
        <v>1</v>
      </c>
      <c r="N748" s="635">
        <v>75.429843653759377</v>
      </c>
    </row>
    <row r="749" spans="1:14" ht="14.4" customHeight="1" x14ac:dyDescent="0.3">
      <c r="A749" s="630" t="s">
        <v>553</v>
      </c>
      <c r="B749" s="631" t="s">
        <v>554</v>
      </c>
      <c r="C749" s="632" t="s">
        <v>566</v>
      </c>
      <c r="D749" s="633" t="s">
        <v>3003</v>
      </c>
      <c r="E749" s="632" t="s">
        <v>578</v>
      </c>
      <c r="F749" s="633" t="s">
        <v>3007</v>
      </c>
      <c r="G749" s="632" t="s">
        <v>595</v>
      </c>
      <c r="H749" s="632" t="s">
        <v>2470</v>
      </c>
      <c r="I749" s="632" t="s">
        <v>238</v>
      </c>
      <c r="J749" s="632" t="s">
        <v>2471</v>
      </c>
      <c r="K749" s="632"/>
      <c r="L749" s="634">
        <v>89.420677945808194</v>
      </c>
      <c r="M749" s="634">
        <v>9</v>
      </c>
      <c r="N749" s="635">
        <v>804.78610151227372</v>
      </c>
    </row>
    <row r="750" spans="1:14" ht="14.4" customHeight="1" x14ac:dyDescent="0.3">
      <c r="A750" s="630" t="s">
        <v>553</v>
      </c>
      <c r="B750" s="631" t="s">
        <v>554</v>
      </c>
      <c r="C750" s="632" t="s">
        <v>566</v>
      </c>
      <c r="D750" s="633" t="s">
        <v>3003</v>
      </c>
      <c r="E750" s="632" t="s">
        <v>578</v>
      </c>
      <c r="F750" s="633" t="s">
        <v>3007</v>
      </c>
      <c r="G750" s="632" t="s">
        <v>595</v>
      </c>
      <c r="H750" s="632" t="s">
        <v>1382</v>
      </c>
      <c r="I750" s="632" t="s">
        <v>1383</v>
      </c>
      <c r="J750" s="632" t="s">
        <v>1384</v>
      </c>
      <c r="K750" s="632" t="s">
        <v>1385</v>
      </c>
      <c r="L750" s="634">
        <v>47.290131293775545</v>
      </c>
      <c r="M750" s="634">
        <v>70</v>
      </c>
      <c r="N750" s="635">
        <v>3310.3091905642882</v>
      </c>
    </row>
    <row r="751" spans="1:14" ht="14.4" customHeight="1" x14ac:dyDescent="0.3">
      <c r="A751" s="630" t="s">
        <v>553</v>
      </c>
      <c r="B751" s="631" t="s">
        <v>554</v>
      </c>
      <c r="C751" s="632" t="s">
        <v>566</v>
      </c>
      <c r="D751" s="633" t="s">
        <v>3003</v>
      </c>
      <c r="E751" s="632" t="s">
        <v>578</v>
      </c>
      <c r="F751" s="633" t="s">
        <v>3007</v>
      </c>
      <c r="G751" s="632" t="s">
        <v>595</v>
      </c>
      <c r="H751" s="632" t="s">
        <v>2472</v>
      </c>
      <c r="I751" s="632" t="s">
        <v>238</v>
      </c>
      <c r="J751" s="632" t="s">
        <v>2473</v>
      </c>
      <c r="K751" s="632"/>
      <c r="L751" s="634">
        <v>146.48968033271362</v>
      </c>
      <c r="M751" s="634">
        <v>3</v>
      </c>
      <c r="N751" s="635">
        <v>439.46904099814088</v>
      </c>
    </row>
    <row r="752" spans="1:14" ht="14.4" customHeight="1" x14ac:dyDescent="0.3">
      <c r="A752" s="630" t="s">
        <v>553</v>
      </c>
      <c r="B752" s="631" t="s">
        <v>554</v>
      </c>
      <c r="C752" s="632" t="s">
        <v>566</v>
      </c>
      <c r="D752" s="633" t="s">
        <v>3003</v>
      </c>
      <c r="E752" s="632" t="s">
        <v>578</v>
      </c>
      <c r="F752" s="633" t="s">
        <v>3007</v>
      </c>
      <c r="G752" s="632" t="s">
        <v>595</v>
      </c>
      <c r="H752" s="632" t="s">
        <v>2474</v>
      </c>
      <c r="I752" s="632" t="s">
        <v>2475</v>
      </c>
      <c r="J752" s="632" t="s">
        <v>2476</v>
      </c>
      <c r="K752" s="632" t="s">
        <v>2477</v>
      </c>
      <c r="L752" s="634">
        <v>79.22</v>
      </c>
      <c r="M752" s="634">
        <v>2</v>
      </c>
      <c r="N752" s="635">
        <v>158.44</v>
      </c>
    </row>
    <row r="753" spans="1:14" ht="14.4" customHeight="1" x14ac:dyDescent="0.3">
      <c r="A753" s="630" t="s">
        <v>553</v>
      </c>
      <c r="B753" s="631" t="s">
        <v>554</v>
      </c>
      <c r="C753" s="632" t="s">
        <v>566</v>
      </c>
      <c r="D753" s="633" t="s">
        <v>3003</v>
      </c>
      <c r="E753" s="632" t="s">
        <v>578</v>
      </c>
      <c r="F753" s="633" t="s">
        <v>3007</v>
      </c>
      <c r="G753" s="632" t="s">
        <v>595</v>
      </c>
      <c r="H753" s="632" t="s">
        <v>1392</v>
      </c>
      <c r="I753" s="632" t="s">
        <v>1392</v>
      </c>
      <c r="J753" s="632" t="s">
        <v>1393</v>
      </c>
      <c r="K753" s="632" t="s">
        <v>1394</v>
      </c>
      <c r="L753" s="634">
        <v>774.8436302542392</v>
      </c>
      <c r="M753" s="634">
        <v>59</v>
      </c>
      <c r="N753" s="635">
        <v>45715.774185000111</v>
      </c>
    </row>
    <row r="754" spans="1:14" ht="14.4" customHeight="1" x14ac:dyDescent="0.3">
      <c r="A754" s="630" t="s">
        <v>553</v>
      </c>
      <c r="B754" s="631" t="s">
        <v>554</v>
      </c>
      <c r="C754" s="632" t="s">
        <v>566</v>
      </c>
      <c r="D754" s="633" t="s">
        <v>3003</v>
      </c>
      <c r="E754" s="632" t="s">
        <v>578</v>
      </c>
      <c r="F754" s="633" t="s">
        <v>3007</v>
      </c>
      <c r="G754" s="632" t="s">
        <v>595</v>
      </c>
      <c r="H754" s="632" t="s">
        <v>2478</v>
      </c>
      <c r="I754" s="632" t="s">
        <v>238</v>
      </c>
      <c r="J754" s="632" t="s">
        <v>2479</v>
      </c>
      <c r="K754" s="632"/>
      <c r="L754" s="634">
        <v>163.01</v>
      </c>
      <c r="M754" s="634">
        <v>1</v>
      </c>
      <c r="N754" s="635">
        <v>163.01</v>
      </c>
    </row>
    <row r="755" spans="1:14" ht="14.4" customHeight="1" x14ac:dyDescent="0.3">
      <c r="A755" s="630" t="s">
        <v>553</v>
      </c>
      <c r="B755" s="631" t="s">
        <v>554</v>
      </c>
      <c r="C755" s="632" t="s">
        <v>566</v>
      </c>
      <c r="D755" s="633" t="s">
        <v>3003</v>
      </c>
      <c r="E755" s="632" t="s">
        <v>578</v>
      </c>
      <c r="F755" s="633" t="s">
        <v>3007</v>
      </c>
      <c r="G755" s="632" t="s">
        <v>595</v>
      </c>
      <c r="H755" s="632" t="s">
        <v>2480</v>
      </c>
      <c r="I755" s="632" t="s">
        <v>238</v>
      </c>
      <c r="J755" s="632" t="s">
        <v>2481</v>
      </c>
      <c r="K755" s="632"/>
      <c r="L755" s="634">
        <v>211.03659999999991</v>
      </c>
      <c r="M755" s="634">
        <v>3</v>
      </c>
      <c r="N755" s="635">
        <v>633.10979999999972</v>
      </c>
    </row>
    <row r="756" spans="1:14" ht="14.4" customHeight="1" x14ac:dyDescent="0.3">
      <c r="A756" s="630" t="s">
        <v>553</v>
      </c>
      <c r="B756" s="631" t="s">
        <v>554</v>
      </c>
      <c r="C756" s="632" t="s">
        <v>566</v>
      </c>
      <c r="D756" s="633" t="s">
        <v>3003</v>
      </c>
      <c r="E756" s="632" t="s">
        <v>578</v>
      </c>
      <c r="F756" s="633" t="s">
        <v>3007</v>
      </c>
      <c r="G756" s="632" t="s">
        <v>595</v>
      </c>
      <c r="H756" s="632" t="s">
        <v>2482</v>
      </c>
      <c r="I756" s="632" t="s">
        <v>2483</v>
      </c>
      <c r="J756" s="632" t="s">
        <v>2484</v>
      </c>
      <c r="K756" s="632" t="s">
        <v>1633</v>
      </c>
      <c r="L756" s="634">
        <v>163.31</v>
      </c>
      <c r="M756" s="634">
        <v>1</v>
      </c>
      <c r="N756" s="635">
        <v>163.31</v>
      </c>
    </row>
    <row r="757" spans="1:14" ht="14.4" customHeight="1" x14ac:dyDescent="0.3">
      <c r="A757" s="630" t="s">
        <v>553</v>
      </c>
      <c r="B757" s="631" t="s">
        <v>554</v>
      </c>
      <c r="C757" s="632" t="s">
        <v>566</v>
      </c>
      <c r="D757" s="633" t="s">
        <v>3003</v>
      </c>
      <c r="E757" s="632" t="s">
        <v>578</v>
      </c>
      <c r="F757" s="633" t="s">
        <v>3007</v>
      </c>
      <c r="G757" s="632" t="s">
        <v>595</v>
      </c>
      <c r="H757" s="632" t="s">
        <v>2485</v>
      </c>
      <c r="I757" s="632" t="s">
        <v>2486</v>
      </c>
      <c r="J757" s="632" t="s">
        <v>2487</v>
      </c>
      <c r="K757" s="632" t="s">
        <v>2488</v>
      </c>
      <c r="L757" s="634">
        <v>75.980000000000018</v>
      </c>
      <c r="M757" s="634">
        <v>2</v>
      </c>
      <c r="N757" s="635">
        <v>151.96000000000004</v>
      </c>
    </row>
    <row r="758" spans="1:14" ht="14.4" customHeight="1" x14ac:dyDescent="0.3">
      <c r="A758" s="630" t="s">
        <v>553</v>
      </c>
      <c r="B758" s="631" t="s">
        <v>554</v>
      </c>
      <c r="C758" s="632" t="s">
        <v>566</v>
      </c>
      <c r="D758" s="633" t="s">
        <v>3003</v>
      </c>
      <c r="E758" s="632" t="s">
        <v>578</v>
      </c>
      <c r="F758" s="633" t="s">
        <v>3007</v>
      </c>
      <c r="G758" s="632" t="s">
        <v>595</v>
      </c>
      <c r="H758" s="632" t="s">
        <v>2489</v>
      </c>
      <c r="I758" s="632" t="s">
        <v>2490</v>
      </c>
      <c r="J758" s="632" t="s">
        <v>2491</v>
      </c>
      <c r="K758" s="632"/>
      <c r="L758" s="634">
        <v>177.15999999999997</v>
      </c>
      <c r="M758" s="634">
        <v>1</v>
      </c>
      <c r="N758" s="635">
        <v>177.15999999999997</v>
      </c>
    </row>
    <row r="759" spans="1:14" ht="14.4" customHeight="1" x14ac:dyDescent="0.3">
      <c r="A759" s="630" t="s">
        <v>553</v>
      </c>
      <c r="B759" s="631" t="s">
        <v>554</v>
      </c>
      <c r="C759" s="632" t="s">
        <v>566</v>
      </c>
      <c r="D759" s="633" t="s">
        <v>3003</v>
      </c>
      <c r="E759" s="632" t="s">
        <v>578</v>
      </c>
      <c r="F759" s="633" t="s">
        <v>3007</v>
      </c>
      <c r="G759" s="632" t="s">
        <v>595</v>
      </c>
      <c r="H759" s="632" t="s">
        <v>2492</v>
      </c>
      <c r="I759" s="632" t="s">
        <v>2493</v>
      </c>
      <c r="J759" s="632" t="s">
        <v>2494</v>
      </c>
      <c r="K759" s="632" t="s">
        <v>2495</v>
      </c>
      <c r="L759" s="634">
        <v>71.039236869722913</v>
      </c>
      <c r="M759" s="634">
        <v>4</v>
      </c>
      <c r="N759" s="635">
        <v>284.15694747889165</v>
      </c>
    </row>
    <row r="760" spans="1:14" ht="14.4" customHeight="1" x14ac:dyDescent="0.3">
      <c r="A760" s="630" t="s">
        <v>553</v>
      </c>
      <c r="B760" s="631" t="s">
        <v>554</v>
      </c>
      <c r="C760" s="632" t="s">
        <v>566</v>
      </c>
      <c r="D760" s="633" t="s">
        <v>3003</v>
      </c>
      <c r="E760" s="632" t="s">
        <v>578</v>
      </c>
      <c r="F760" s="633" t="s">
        <v>3007</v>
      </c>
      <c r="G760" s="632" t="s">
        <v>595</v>
      </c>
      <c r="H760" s="632" t="s">
        <v>2496</v>
      </c>
      <c r="I760" s="632" t="s">
        <v>2497</v>
      </c>
      <c r="J760" s="632" t="s">
        <v>2498</v>
      </c>
      <c r="K760" s="632" t="s">
        <v>2499</v>
      </c>
      <c r="L760" s="634">
        <v>3373.2999999999997</v>
      </c>
      <c r="M760" s="634">
        <v>3</v>
      </c>
      <c r="N760" s="635">
        <v>10119.9</v>
      </c>
    </row>
    <row r="761" spans="1:14" ht="14.4" customHeight="1" x14ac:dyDescent="0.3">
      <c r="A761" s="630" t="s">
        <v>553</v>
      </c>
      <c r="B761" s="631" t="s">
        <v>554</v>
      </c>
      <c r="C761" s="632" t="s">
        <v>566</v>
      </c>
      <c r="D761" s="633" t="s">
        <v>3003</v>
      </c>
      <c r="E761" s="632" t="s">
        <v>578</v>
      </c>
      <c r="F761" s="633" t="s">
        <v>3007</v>
      </c>
      <c r="G761" s="632" t="s">
        <v>595</v>
      </c>
      <c r="H761" s="632" t="s">
        <v>2500</v>
      </c>
      <c r="I761" s="632" t="s">
        <v>2501</v>
      </c>
      <c r="J761" s="632" t="s">
        <v>2502</v>
      </c>
      <c r="K761" s="632" t="s">
        <v>2503</v>
      </c>
      <c r="L761" s="634">
        <v>171.166</v>
      </c>
      <c r="M761" s="634">
        <v>5</v>
      </c>
      <c r="N761" s="635">
        <v>855.82999999999993</v>
      </c>
    </row>
    <row r="762" spans="1:14" ht="14.4" customHeight="1" x14ac:dyDescent="0.3">
      <c r="A762" s="630" t="s">
        <v>553</v>
      </c>
      <c r="B762" s="631" t="s">
        <v>554</v>
      </c>
      <c r="C762" s="632" t="s">
        <v>566</v>
      </c>
      <c r="D762" s="633" t="s">
        <v>3003</v>
      </c>
      <c r="E762" s="632" t="s">
        <v>578</v>
      </c>
      <c r="F762" s="633" t="s">
        <v>3007</v>
      </c>
      <c r="G762" s="632" t="s">
        <v>595</v>
      </c>
      <c r="H762" s="632" t="s">
        <v>2504</v>
      </c>
      <c r="I762" s="632" t="s">
        <v>2505</v>
      </c>
      <c r="J762" s="632" t="s">
        <v>2390</v>
      </c>
      <c r="K762" s="632" t="s">
        <v>2506</v>
      </c>
      <c r="L762" s="634">
        <v>37.47999999999999</v>
      </c>
      <c r="M762" s="634">
        <v>4</v>
      </c>
      <c r="N762" s="635">
        <v>149.91999999999996</v>
      </c>
    </row>
    <row r="763" spans="1:14" ht="14.4" customHeight="1" x14ac:dyDescent="0.3">
      <c r="A763" s="630" t="s">
        <v>553</v>
      </c>
      <c r="B763" s="631" t="s">
        <v>554</v>
      </c>
      <c r="C763" s="632" t="s">
        <v>566</v>
      </c>
      <c r="D763" s="633" t="s">
        <v>3003</v>
      </c>
      <c r="E763" s="632" t="s">
        <v>578</v>
      </c>
      <c r="F763" s="633" t="s">
        <v>3007</v>
      </c>
      <c r="G763" s="632" t="s">
        <v>595</v>
      </c>
      <c r="H763" s="632" t="s">
        <v>2507</v>
      </c>
      <c r="I763" s="632" t="s">
        <v>1290</v>
      </c>
      <c r="J763" s="632" t="s">
        <v>2508</v>
      </c>
      <c r="K763" s="632"/>
      <c r="L763" s="634">
        <v>84.013509861629913</v>
      </c>
      <c r="M763" s="634">
        <v>2</v>
      </c>
      <c r="N763" s="635">
        <v>168.02701972325983</v>
      </c>
    </row>
    <row r="764" spans="1:14" ht="14.4" customHeight="1" x14ac:dyDescent="0.3">
      <c r="A764" s="630" t="s">
        <v>553</v>
      </c>
      <c r="B764" s="631" t="s">
        <v>554</v>
      </c>
      <c r="C764" s="632" t="s">
        <v>566</v>
      </c>
      <c r="D764" s="633" t="s">
        <v>3003</v>
      </c>
      <c r="E764" s="632" t="s">
        <v>578</v>
      </c>
      <c r="F764" s="633" t="s">
        <v>3007</v>
      </c>
      <c r="G764" s="632" t="s">
        <v>595</v>
      </c>
      <c r="H764" s="632" t="s">
        <v>2509</v>
      </c>
      <c r="I764" s="632" t="s">
        <v>238</v>
      </c>
      <c r="J764" s="632" t="s">
        <v>2510</v>
      </c>
      <c r="K764" s="632" t="s">
        <v>2511</v>
      </c>
      <c r="L764" s="634">
        <v>32.176666666666669</v>
      </c>
      <c r="M764" s="634">
        <v>3</v>
      </c>
      <c r="N764" s="635">
        <v>96.53</v>
      </c>
    </row>
    <row r="765" spans="1:14" ht="14.4" customHeight="1" x14ac:dyDescent="0.3">
      <c r="A765" s="630" t="s">
        <v>553</v>
      </c>
      <c r="B765" s="631" t="s">
        <v>554</v>
      </c>
      <c r="C765" s="632" t="s">
        <v>566</v>
      </c>
      <c r="D765" s="633" t="s">
        <v>3003</v>
      </c>
      <c r="E765" s="632" t="s">
        <v>578</v>
      </c>
      <c r="F765" s="633" t="s">
        <v>3007</v>
      </c>
      <c r="G765" s="632" t="s">
        <v>595</v>
      </c>
      <c r="H765" s="632" t="s">
        <v>1409</v>
      </c>
      <c r="I765" s="632" t="s">
        <v>238</v>
      </c>
      <c r="J765" s="632" t="s">
        <v>1410</v>
      </c>
      <c r="K765" s="632"/>
      <c r="L765" s="634">
        <v>78.367277502626777</v>
      </c>
      <c r="M765" s="634">
        <v>12</v>
      </c>
      <c r="N765" s="635">
        <v>940.40733003152138</v>
      </c>
    </row>
    <row r="766" spans="1:14" ht="14.4" customHeight="1" x14ac:dyDescent="0.3">
      <c r="A766" s="630" t="s">
        <v>553</v>
      </c>
      <c r="B766" s="631" t="s">
        <v>554</v>
      </c>
      <c r="C766" s="632" t="s">
        <v>566</v>
      </c>
      <c r="D766" s="633" t="s">
        <v>3003</v>
      </c>
      <c r="E766" s="632" t="s">
        <v>578</v>
      </c>
      <c r="F766" s="633" t="s">
        <v>3007</v>
      </c>
      <c r="G766" s="632" t="s">
        <v>595</v>
      </c>
      <c r="H766" s="632" t="s">
        <v>1415</v>
      </c>
      <c r="I766" s="632" t="s">
        <v>1416</v>
      </c>
      <c r="J766" s="632" t="s">
        <v>1413</v>
      </c>
      <c r="K766" s="632" t="s">
        <v>1417</v>
      </c>
      <c r="L766" s="634">
        <v>377.98764484951124</v>
      </c>
      <c r="M766" s="634">
        <v>18.865346899999999</v>
      </c>
      <c r="N766" s="635">
        <v>7130.8680440000271</v>
      </c>
    </row>
    <row r="767" spans="1:14" ht="14.4" customHeight="1" x14ac:dyDescent="0.3">
      <c r="A767" s="630" t="s">
        <v>553</v>
      </c>
      <c r="B767" s="631" t="s">
        <v>554</v>
      </c>
      <c r="C767" s="632" t="s">
        <v>566</v>
      </c>
      <c r="D767" s="633" t="s">
        <v>3003</v>
      </c>
      <c r="E767" s="632" t="s">
        <v>578</v>
      </c>
      <c r="F767" s="633" t="s">
        <v>3007</v>
      </c>
      <c r="G767" s="632" t="s">
        <v>595</v>
      </c>
      <c r="H767" s="632" t="s">
        <v>1422</v>
      </c>
      <c r="I767" s="632" t="s">
        <v>1423</v>
      </c>
      <c r="J767" s="632" t="s">
        <v>1424</v>
      </c>
      <c r="K767" s="632" t="s">
        <v>1425</v>
      </c>
      <c r="L767" s="634">
        <v>84.606012946080455</v>
      </c>
      <c r="M767" s="634">
        <v>56.3014115</v>
      </c>
      <c r="N767" s="635">
        <v>4763.4379502516031</v>
      </c>
    </row>
    <row r="768" spans="1:14" ht="14.4" customHeight="1" x14ac:dyDescent="0.3">
      <c r="A768" s="630" t="s">
        <v>553</v>
      </c>
      <c r="B768" s="631" t="s">
        <v>554</v>
      </c>
      <c r="C768" s="632" t="s">
        <v>566</v>
      </c>
      <c r="D768" s="633" t="s">
        <v>3003</v>
      </c>
      <c r="E768" s="632" t="s">
        <v>578</v>
      </c>
      <c r="F768" s="633" t="s">
        <v>3007</v>
      </c>
      <c r="G768" s="632" t="s">
        <v>595</v>
      </c>
      <c r="H768" s="632" t="s">
        <v>1426</v>
      </c>
      <c r="I768" s="632" t="s">
        <v>1427</v>
      </c>
      <c r="J768" s="632" t="s">
        <v>1428</v>
      </c>
      <c r="K768" s="632" t="s">
        <v>1281</v>
      </c>
      <c r="L768" s="634">
        <v>578.84106694797947</v>
      </c>
      <c r="M768" s="634">
        <v>74.690066100000024</v>
      </c>
      <c r="N768" s="635">
        <v>43233.677551739129</v>
      </c>
    </row>
    <row r="769" spans="1:14" ht="14.4" customHeight="1" x14ac:dyDescent="0.3">
      <c r="A769" s="630" t="s">
        <v>553</v>
      </c>
      <c r="B769" s="631" t="s">
        <v>554</v>
      </c>
      <c r="C769" s="632" t="s">
        <v>566</v>
      </c>
      <c r="D769" s="633" t="s">
        <v>3003</v>
      </c>
      <c r="E769" s="632" t="s">
        <v>578</v>
      </c>
      <c r="F769" s="633" t="s">
        <v>3007</v>
      </c>
      <c r="G769" s="632" t="s">
        <v>595</v>
      </c>
      <c r="H769" s="632" t="s">
        <v>1429</v>
      </c>
      <c r="I769" s="632" t="s">
        <v>1430</v>
      </c>
      <c r="J769" s="632" t="s">
        <v>1431</v>
      </c>
      <c r="K769" s="632" t="s">
        <v>1432</v>
      </c>
      <c r="L769" s="634">
        <v>109.66406737736089</v>
      </c>
      <c r="M769" s="634">
        <v>14.061000000000002</v>
      </c>
      <c r="N769" s="635">
        <v>1541.9864513930718</v>
      </c>
    </row>
    <row r="770" spans="1:14" ht="14.4" customHeight="1" x14ac:dyDescent="0.3">
      <c r="A770" s="630" t="s">
        <v>553</v>
      </c>
      <c r="B770" s="631" t="s">
        <v>554</v>
      </c>
      <c r="C770" s="632" t="s">
        <v>566</v>
      </c>
      <c r="D770" s="633" t="s">
        <v>3003</v>
      </c>
      <c r="E770" s="632" t="s">
        <v>578</v>
      </c>
      <c r="F770" s="633" t="s">
        <v>3007</v>
      </c>
      <c r="G770" s="632" t="s">
        <v>595</v>
      </c>
      <c r="H770" s="632" t="s">
        <v>1433</v>
      </c>
      <c r="I770" s="632" t="s">
        <v>1434</v>
      </c>
      <c r="J770" s="632" t="s">
        <v>1431</v>
      </c>
      <c r="K770" s="632" t="s">
        <v>1435</v>
      </c>
      <c r="L770" s="634">
        <v>238.50903185392261</v>
      </c>
      <c r="M770" s="634">
        <v>9.1479999999999997</v>
      </c>
      <c r="N770" s="635">
        <v>2181.8806233996838</v>
      </c>
    </row>
    <row r="771" spans="1:14" ht="14.4" customHeight="1" x14ac:dyDescent="0.3">
      <c r="A771" s="630" t="s">
        <v>553</v>
      </c>
      <c r="B771" s="631" t="s">
        <v>554</v>
      </c>
      <c r="C771" s="632" t="s">
        <v>566</v>
      </c>
      <c r="D771" s="633" t="s">
        <v>3003</v>
      </c>
      <c r="E771" s="632" t="s">
        <v>578</v>
      </c>
      <c r="F771" s="633" t="s">
        <v>3007</v>
      </c>
      <c r="G771" s="632" t="s">
        <v>595</v>
      </c>
      <c r="H771" s="632" t="s">
        <v>1436</v>
      </c>
      <c r="I771" s="632" t="s">
        <v>1437</v>
      </c>
      <c r="J771" s="632" t="s">
        <v>1438</v>
      </c>
      <c r="K771" s="632" t="s">
        <v>1439</v>
      </c>
      <c r="L771" s="634">
        <v>93.703999999999994</v>
      </c>
      <c r="M771" s="634">
        <v>15</v>
      </c>
      <c r="N771" s="635">
        <v>1405.56</v>
      </c>
    </row>
    <row r="772" spans="1:14" ht="14.4" customHeight="1" x14ac:dyDescent="0.3">
      <c r="A772" s="630" t="s">
        <v>553</v>
      </c>
      <c r="B772" s="631" t="s">
        <v>554</v>
      </c>
      <c r="C772" s="632" t="s">
        <v>566</v>
      </c>
      <c r="D772" s="633" t="s">
        <v>3003</v>
      </c>
      <c r="E772" s="632" t="s">
        <v>578</v>
      </c>
      <c r="F772" s="633" t="s">
        <v>3007</v>
      </c>
      <c r="G772" s="632" t="s">
        <v>595</v>
      </c>
      <c r="H772" s="632" t="s">
        <v>1443</v>
      </c>
      <c r="I772" s="632" t="s">
        <v>1444</v>
      </c>
      <c r="J772" s="632" t="s">
        <v>1445</v>
      </c>
      <c r="K772" s="632" t="s">
        <v>1281</v>
      </c>
      <c r="L772" s="634">
        <v>923.10201849578789</v>
      </c>
      <c r="M772" s="634">
        <v>3.1750292</v>
      </c>
      <c r="N772" s="635">
        <v>2930.8758633030666</v>
      </c>
    </row>
    <row r="773" spans="1:14" ht="14.4" customHeight="1" x14ac:dyDescent="0.3">
      <c r="A773" s="630" t="s">
        <v>553</v>
      </c>
      <c r="B773" s="631" t="s">
        <v>554</v>
      </c>
      <c r="C773" s="632" t="s">
        <v>566</v>
      </c>
      <c r="D773" s="633" t="s">
        <v>3003</v>
      </c>
      <c r="E773" s="632" t="s">
        <v>578</v>
      </c>
      <c r="F773" s="633" t="s">
        <v>3007</v>
      </c>
      <c r="G773" s="632" t="s">
        <v>595</v>
      </c>
      <c r="H773" s="632" t="s">
        <v>1446</v>
      </c>
      <c r="I773" s="632" t="s">
        <v>1447</v>
      </c>
      <c r="J773" s="632" t="s">
        <v>1448</v>
      </c>
      <c r="K773" s="632" t="s">
        <v>1449</v>
      </c>
      <c r="L773" s="634">
        <v>1785.7087204108459</v>
      </c>
      <c r="M773" s="634">
        <v>5</v>
      </c>
      <c r="N773" s="635">
        <v>8928.5436020542293</v>
      </c>
    </row>
    <row r="774" spans="1:14" ht="14.4" customHeight="1" x14ac:dyDescent="0.3">
      <c r="A774" s="630" t="s">
        <v>553</v>
      </c>
      <c r="B774" s="631" t="s">
        <v>554</v>
      </c>
      <c r="C774" s="632" t="s">
        <v>566</v>
      </c>
      <c r="D774" s="633" t="s">
        <v>3003</v>
      </c>
      <c r="E774" s="632" t="s">
        <v>578</v>
      </c>
      <c r="F774" s="633" t="s">
        <v>3007</v>
      </c>
      <c r="G774" s="632" t="s">
        <v>595</v>
      </c>
      <c r="H774" s="632" t="s">
        <v>1450</v>
      </c>
      <c r="I774" s="632" t="s">
        <v>1450</v>
      </c>
      <c r="J774" s="632" t="s">
        <v>1451</v>
      </c>
      <c r="K774" s="632" t="s">
        <v>1452</v>
      </c>
      <c r="L774" s="634">
        <v>390.79827061892883</v>
      </c>
      <c r="M774" s="634">
        <v>5.6359999999999992</v>
      </c>
      <c r="N774" s="635">
        <v>2202.5390532082824</v>
      </c>
    </row>
    <row r="775" spans="1:14" ht="14.4" customHeight="1" x14ac:dyDescent="0.3">
      <c r="A775" s="630" t="s">
        <v>553</v>
      </c>
      <c r="B775" s="631" t="s">
        <v>554</v>
      </c>
      <c r="C775" s="632" t="s">
        <v>566</v>
      </c>
      <c r="D775" s="633" t="s">
        <v>3003</v>
      </c>
      <c r="E775" s="632" t="s">
        <v>578</v>
      </c>
      <c r="F775" s="633" t="s">
        <v>3007</v>
      </c>
      <c r="G775" s="632" t="s">
        <v>595</v>
      </c>
      <c r="H775" s="632" t="s">
        <v>1453</v>
      </c>
      <c r="I775" s="632" t="s">
        <v>1453</v>
      </c>
      <c r="J775" s="632" t="s">
        <v>1451</v>
      </c>
      <c r="K775" s="632" t="s">
        <v>1454</v>
      </c>
      <c r="L775" s="634">
        <v>2188.2315087089928</v>
      </c>
      <c r="M775" s="634">
        <v>4</v>
      </c>
      <c r="N775" s="635">
        <v>8752.9260348359712</v>
      </c>
    </row>
    <row r="776" spans="1:14" ht="14.4" customHeight="1" x14ac:dyDescent="0.3">
      <c r="A776" s="630" t="s">
        <v>553</v>
      </c>
      <c r="B776" s="631" t="s">
        <v>554</v>
      </c>
      <c r="C776" s="632" t="s">
        <v>566</v>
      </c>
      <c r="D776" s="633" t="s">
        <v>3003</v>
      </c>
      <c r="E776" s="632" t="s">
        <v>578</v>
      </c>
      <c r="F776" s="633" t="s">
        <v>3007</v>
      </c>
      <c r="G776" s="632" t="s">
        <v>595</v>
      </c>
      <c r="H776" s="632" t="s">
        <v>1455</v>
      </c>
      <c r="I776" s="632" t="s">
        <v>1455</v>
      </c>
      <c r="J776" s="632" t="s">
        <v>1456</v>
      </c>
      <c r="K776" s="632" t="s">
        <v>1457</v>
      </c>
      <c r="L776" s="634">
        <v>412.57735235764557</v>
      </c>
      <c r="M776" s="634">
        <v>117.08136880000001</v>
      </c>
      <c r="N776" s="635">
        <v>48305.121149913051</v>
      </c>
    </row>
    <row r="777" spans="1:14" ht="14.4" customHeight="1" x14ac:dyDescent="0.3">
      <c r="A777" s="630" t="s">
        <v>553</v>
      </c>
      <c r="B777" s="631" t="s">
        <v>554</v>
      </c>
      <c r="C777" s="632" t="s">
        <v>566</v>
      </c>
      <c r="D777" s="633" t="s">
        <v>3003</v>
      </c>
      <c r="E777" s="632" t="s">
        <v>578</v>
      </c>
      <c r="F777" s="633" t="s">
        <v>3007</v>
      </c>
      <c r="G777" s="632" t="s">
        <v>595</v>
      </c>
      <c r="H777" s="632" t="s">
        <v>2512</v>
      </c>
      <c r="I777" s="632" t="s">
        <v>2513</v>
      </c>
      <c r="J777" s="632" t="s">
        <v>2514</v>
      </c>
      <c r="K777" s="632" t="s">
        <v>2515</v>
      </c>
      <c r="L777" s="634">
        <v>127.98</v>
      </c>
      <c r="M777" s="634">
        <v>6</v>
      </c>
      <c r="N777" s="635">
        <v>767.88</v>
      </c>
    </row>
    <row r="778" spans="1:14" ht="14.4" customHeight="1" x14ac:dyDescent="0.3">
      <c r="A778" s="630" t="s">
        <v>553</v>
      </c>
      <c r="B778" s="631" t="s">
        <v>554</v>
      </c>
      <c r="C778" s="632" t="s">
        <v>566</v>
      </c>
      <c r="D778" s="633" t="s">
        <v>3003</v>
      </c>
      <c r="E778" s="632" t="s">
        <v>578</v>
      </c>
      <c r="F778" s="633" t="s">
        <v>3007</v>
      </c>
      <c r="G778" s="632" t="s">
        <v>595</v>
      </c>
      <c r="H778" s="632" t="s">
        <v>1458</v>
      </c>
      <c r="I778" s="632" t="s">
        <v>1459</v>
      </c>
      <c r="J778" s="632" t="s">
        <v>1460</v>
      </c>
      <c r="K778" s="632" t="s">
        <v>1461</v>
      </c>
      <c r="L778" s="634">
        <v>3602.7666666666664</v>
      </c>
      <c r="M778" s="634">
        <v>2</v>
      </c>
      <c r="N778" s="635">
        <v>7205.5333333333328</v>
      </c>
    </row>
    <row r="779" spans="1:14" ht="14.4" customHeight="1" x14ac:dyDescent="0.3">
      <c r="A779" s="630" t="s">
        <v>553</v>
      </c>
      <c r="B779" s="631" t="s">
        <v>554</v>
      </c>
      <c r="C779" s="632" t="s">
        <v>566</v>
      </c>
      <c r="D779" s="633" t="s">
        <v>3003</v>
      </c>
      <c r="E779" s="632" t="s">
        <v>578</v>
      </c>
      <c r="F779" s="633" t="s">
        <v>3007</v>
      </c>
      <c r="G779" s="632" t="s">
        <v>595</v>
      </c>
      <c r="H779" s="632" t="s">
        <v>2516</v>
      </c>
      <c r="I779" s="632" t="s">
        <v>1459</v>
      </c>
      <c r="J779" s="632" t="s">
        <v>2517</v>
      </c>
      <c r="K779" s="632"/>
      <c r="L779" s="634">
        <v>45080</v>
      </c>
      <c r="M779" s="634">
        <v>2</v>
      </c>
      <c r="N779" s="635">
        <v>90160</v>
      </c>
    </row>
    <row r="780" spans="1:14" ht="14.4" customHeight="1" x14ac:dyDescent="0.3">
      <c r="A780" s="630" t="s">
        <v>553</v>
      </c>
      <c r="B780" s="631" t="s">
        <v>554</v>
      </c>
      <c r="C780" s="632" t="s">
        <v>566</v>
      </c>
      <c r="D780" s="633" t="s">
        <v>3003</v>
      </c>
      <c r="E780" s="632" t="s">
        <v>578</v>
      </c>
      <c r="F780" s="633" t="s">
        <v>3007</v>
      </c>
      <c r="G780" s="632" t="s">
        <v>595</v>
      </c>
      <c r="H780" s="632" t="s">
        <v>2518</v>
      </c>
      <c r="I780" s="632" t="s">
        <v>1459</v>
      </c>
      <c r="J780" s="632" t="s">
        <v>2519</v>
      </c>
      <c r="K780" s="632" t="s">
        <v>2520</v>
      </c>
      <c r="L780" s="634">
        <v>741.22541389098205</v>
      </c>
      <c r="M780" s="634">
        <v>167.43399110000001</v>
      </c>
      <c r="N780" s="635">
        <v>124106.32935251652</v>
      </c>
    </row>
    <row r="781" spans="1:14" ht="14.4" customHeight="1" x14ac:dyDescent="0.3">
      <c r="A781" s="630" t="s">
        <v>553</v>
      </c>
      <c r="B781" s="631" t="s">
        <v>554</v>
      </c>
      <c r="C781" s="632" t="s">
        <v>566</v>
      </c>
      <c r="D781" s="633" t="s">
        <v>3003</v>
      </c>
      <c r="E781" s="632" t="s">
        <v>578</v>
      </c>
      <c r="F781" s="633" t="s">
        <v>3007</v>
      </c>
      <c r="G781" s="632" t="s">
        <v>595</v>
      </c>
      <c r="H781" s="632" t="s">
        <v>2521</v>
      </c>
      <c r="I781" s="632" t="s">
        <v>1459</v>
      </c>
      <c r="J781" s="632" t="s">
        <v>2522</v>
      </c>
      <c r="K781" s="632" t="s">
        <v>2523</v>
      </c>
      <c r="L781" s="634">
        <v>11222.330000000002</v>
      </c>
      <c r="M781" s="634">
        <v>0.4</v>
      </c>
      <c r="N781" s="635">
        <v>4488.9320000000007</v>
      </c>
    </row>
    <row r="782" spans="1:14" ht="14.4" customHeight="1" x14ac:dyDescent="0.3">
      <c r="A782" s="630" t="s">
        <v>553</v>
      </c>
      <c r="B782" s="631" t="s">
        <v>554</v>
      </c>
      <c r="C782" s="632" t="s">
        <v>566</v>
      </c>
      <c r="D782" s="633" t="s">
        <v>3003</v>
      </c>
      <c r="E782" s="632" t="s">
        <v>578</v>
      </c>
      <c r="F782" s="633" t="s">
        <v>3007</v>
      </c>
      <c r="G782" s="632" t="s">
        <v>595</v>
      </c>
      <c r="H782" s="632" t="s">
        <v>2524</v>
      </c>
      <c r="I782" s="632" t="s">
        <v>2525</v>
      </c>
      <c r="J782" s="632" t="s">
        <v>2526</v>
      </c>
      <c r="K782" s="632" t="s">
        <v>2527</v>
      </c>
      <c r="L782" s="634">
        <v>1986.8400000000004</v>
      </c>
      <c r="M782" s="634">
        <v>30</v>
      </c>
      <c r="N782" s="635">
        <v>59605.200000000012</v>
      </c>
    </row>
    <row r="783" spans="1:14" ht="14.4" customHeight="1" x14ac:dyDescent="0.3">
      <c r="A783" s="630" t="s">
        <v>553</v>
      </c>
      <c r="B783" s="631" t="s">
        <v>554</v>
      </c>
      <c r="C783" s="632" t="s">
        <v>566</v>
      </c>
      <c r="D783" s="633" t="s">
        <v>3003</v>
      </c>
      <c r="E783" s="632" t="s">
        <v>578</v>
      </c>
      <c r="F783" s="633" t="s">
        <v>3007</v>
      </c>
      <c r="G783" s="632" t="s">
        <v>595</v>
      </c>
      <c r="H783" s="632" t="s">
        <v>2528</v>
      </c>
      <c r="I783" s="632" t="s">
        <v>238</v>
      </c>
      <c r="J783" s="632" t="s">
        <v>2529</v>
      </c>
      <c r="K783" s="632"/>
      <c r="L783" s="634">
        <v>104.94001231730496</v>
      </c>
      <c r="M783" s="634">
        <v>21</v>
      </c>
      <c r="N783" s="635">
        <v>2203.7402586634043</v>
      </c>
    </row>
    <row r="784" spans="1:14" ht="14.4" customHeight="1" x14ac:dyDescent="0.3">
      <c r="A784" s="630" t="s">
        <v>553</v>
      </c>
      <c r="B784" s="631" t="s">
        <v>554</v>
      </c>
      <c r="C784" s="632" t="s">
        <v>566</v>
      </c>
      <c r="D784" s="633" t="s">
        <v>3003</v>
      </c>
      <c r="E784" s="632" t="s">
        <v>578</v>
      </c>
      <c r="F784" s="633" t="s">
        <v>3007</v>
      </c>
      <c r="G784" s="632" t="s">
        <v>595</v>
      </c>
      <c r="H784" s="632" t="s">
        <v>1462</v>
      </c>
      <c r="I784" s="632" t="s">
        <v>1463</v>
      </c>
      <c r="J784" s="632" t="s">
        <v>1464</v>
      </c>
      <c r="K784" s="632" t="s">
        <v>1465</v>
      </c>
      <c r="L784" s="634">
        <v>113.66626788363118</v>
      </c>
      <c r="M784" s="634">
        <v>17.204102499999998</v>
      </c>
      <c r="N784" s="635">
        <v>1955.5261234624486</v>
      </c>
    </row>
    <row r="785" spans="1:14" ht="14.4" customHeight="1" x14ac:dyDescent="0.3">
      <c r="A785" s="630" t="s">
        <v>553</v>
      </c>
      <c r="B785" s="631" t="s">
        <v>554</v>
      </c>
      <c r="C785" s="632" t="s">
        <v>566</v>
      </c>
      <c r="D785" s="633" t="s">
        <v>3003</v>
      </c>
      <c r="E785" s="632" t="s">
        <v>578</v>
      </c>
      <c r="F785" s="633" t="s">
        <v>3007</v>
      </c>
      <c r="G785" s="632" t="s">
        <v>595</v>
      </c>
      <c r="H785" s="632" t="s">
        <v>2530</v>
      </c>
      <c r="I785" s="632" t="s">
        <v>238</v>
      </c>
      <c r="J785" s="632" t="s">
        <v>2531</v>
      </c>
      <c r="K785" s="632"/>
      <c r="L785" s="634">
        <v>293.71966653497685</v>
      </c>
      <c r="M785" s="634">
        <v>3</v>
      </c>
      <c r="N785" s="635">
        <v>881.15899960493061</v>
      </c>
    </row>
    <row r="786" spans="1:14" ht="14.4" customHeight="1" x14ac:dyDescent="0.3">
      <c r="A786" s="630" t="s">
        <v>553</v>
      </c>
      <c r="B786" s="631" t="s">
        <v>554</v>
      </c>
      <c r="C786" s="632" t="s">
        <v>566</v>
      </c>
      <c r="D786" s="633" t="s">
        <v>3003</v>
      </c>
      <c r="E786" s="632" t="s">
        <v>578</v>
      </c>
      <c r="F786" s="633" t="s">
        <v>3007</v>
      </c>
      <c r="G786" s="632" t="s">
        <v>595</v>
      </c>
      <c r="H786" s="632" t="s">
        <v>2532</v>
      </c>
      <c r="I786" s="632" t="s">
        <v>238</v>
      </c>
      <c r="J786" s="632" t="s">
        <v>2533</v>
      </c>
      <c r="K786" s="632" t="s">
        <v>2534</v>
      </c>
      <c r="L786" s="634">
        <v>206.99</v>
      </c>
      <c r="M786" s="634">
        <v>6</v>
      </c>
      <c r="N786" s="635">
        <v>1241.94</v>
      </c>
    </row>
    <row r="787" spans="1:14" ht="14.4" customHeight="1" x14ac:dyDescent="0.3">
      <c r="A787" s="630" t="s">
        <v>553</v>
      </c>
      <c r="B787" s="631" t="s">
        <v>554</v>
      </c>
      <c r="C787" s="632" t="s">
        <v>566</v>
      </c>
      <c r="D787" s="633" t="s">
        <v>3003</v>
      </c>
      <c r="E787" s="632" t="s">
        <v>578</v>
      </c>
      <c r="F787" s="633" t="s">
        <v>3007</v>
      </c>
      <c r="G787" s="632" t="s">
        <v>595</v>
      </c>
      <c r="H787" s="632" t="s">
        <v>1469</v>
      </c>
      <c r="I787" s="632" t="s">
        <v>1470</v>
      </c>
      <c r="J787" s="632" t="s">
        <v>1471</v>
      </c>
      <c r="K787" s="632"/>
      <c r="L787" s="634">
        <v>296.28774091553976</v>
      </c>
      <c r="M787" s="634">
        <v>9</v>
      </c>
      <c r="N787" s="635">
        <v>2666.5896682398579</v>
      </c>
    </row>
    <row r="788" spans="1:14" ht="14.4" customHeight="1" x14ac:dyDescent="0.3">
      <c r="A788" s="630" t="s">
        <v>553</v>
      </c>
      <c r="B788" s="631" t="s">
        <v>554</v>
      </c>
      <c r="C788" s="632" t="s">
        <v>566</v>
      </c>
      <c r="D788" s="633" t="s">
        <v>3003</v>
      </c>
      <c r="E788" s="632" t="s">
        <v>578</v>
      </c>
      <c r="F788" s="633" t="s">
        <v>3007</v>
      </c>
      <c r="G788" s="632" t="s">
        <v>595</v>
      </c>
      <c r="H788" s="632" t="s">
        <v>2535</v>
      </c>
      <c r="I788" s="632" t="s">
        <v>2536</v>
      </c>
      <c r="J788" s="632" t="s">
        <v>2537</v>
      </c>
      <c r="K788" s="632" t="s">
        <v>2538</v>
      </c>
      <c r="L788" s="634">
        <v>57.124936462088534</v>
      </c>
      <c r="M788" s="634">
        <v>6</v>
      </c>
      <c r="N788" s="635">
        <v>342.74961877253122</v>
      </c>
    </row>
    <row r="789" spans="1:14" ht="14.4" customHeight="1" x14ac:dyDescent="0.3">
      <c r="A789" s="630" t="s">
        <v>553</v>
      </c>
      <c r="B789" s="631" t="s">
        <v>554</v>
      </c>
      <c r="C789" s="632" t="s">
        <v>566</v>
      </c>
      <c r="D789" s="633" t="s">
        <v>3003</v>
      </c>
      <c r="E789" s="632" t="s">
        <v>578</v>
      </c>
      <c r="F789" s="633" t="s">
        <v>3007</v>
      </c>
      <c r="G789" s="632" t="s">
        <v>595</v>
      </c>
      <c r="H789" s="632" t="s">
        <v>1472</v>
      </c>
      <c r="I789" s="632" t="s">
        <v>1473</v>
      </c>
      <c r="J789" s="632" t="s">
        <v>1474</v>
      </c>
      <c r="K789" s="632" t="s">
        <v>1475</v>
      </c>
      <c r="L789" s="634">
        <v>30.459999999999997</v>
      </c>
      <c r="M789" s="634">
        <v>6</v>
      </c>
      <c r="N789" s="635">
        <v>182.76</v>
      </c>
    </row>
    <row r="790" spans="1:14" ht="14.4" customHeight="1" x14ac:dyDescent="0.3">
      <c r="A790" s="630" t="s">
        <v>553</v>
      </c>
      <c r="B790" s="631" t="s">
        <v>554</v>
      </c>
      <c r="C790" s="632" t="s">
        <v>566</v>
      </c>
      <c r="D790" s="633" t="s">
        <v>3003</v>
      </c>
      <c r="E790" s="632" t="s">
        <v>578</v>
      </c>
      <c r="F790" s="633" t="s">
        <v>3007</v>
      </c>
      <c r="G790" s="632" t="s">
        <v>595</v>
      </c>
      <c r="H790" s="632" t="s">
        <v>2539</v>
      </c>
      <c r="I790" s="632" t="s">
        <v>2540</v>
      </c>
      <c r="J790" s="632" t="s">
        <v>2541</v>
      </c>
      <c r="K790" s="632" t="s">
        <v>2542</v>
      </c>
      <c r="L790" s="634">
        <v>79.59009814559667</v>
      </c>
      <c r="M790" s="634">
        <v>1</v>
      </c>
      <c r="N790" s="635">
        <v>79.59009814559667</v>
      </c>
    </row>
    <row r="791" spans="1:14" ht="14.4" customHeight="1" x14ac:dyDescent="0.3">
      <c r="A791" s="630" t="s">
        <v>553</v>
      </c>
      <c r="B791" s="631" t="s">
        <v>554</v>
      </c>
      <c r="C791" s="632" t="s">
        <v>566</v>
      </c>
      <c r="D791" s="633" t="s">
        <v>3003</v>
      </c>
      <c r="E791" s="632" t="s">
        <v>578</v>
      </c>
      <c r="F791" s="633" t="s">
        <v>3007</v>
      </c>
      <c r="G791" s="632" t="s">
        <v>595</v>
      </c>
      <c r="H791" s="632" t="s">
        <v>2543</v>
      </c>
      <c r="I791" s="632" t="s">
        <v>2544</v>
      </c>
      <c r="J791" s="632" t="s">
        <v>2545</v>
      </c>
      <c r="K791" s="632" t="s">
        <v>2546</v>
      </c>
      <c r="L791" s="634">
        <v>598.32569458731996</v>
      </c>
      <c r="M791" s="634">
        <v>2</v>
      </c>
      <c r="N791" s="635">
        <v>1196.6513891746399</v>
      </c>
    </row>
    <row r="792" spans="1:14" ht="14.4" customHeight="1" x14ac:dyDescent="0.3">
      <c r="A792" s="630" t="s">
        <v>553</v>
      </c>
      <c r="B792" s="631" t="s">
        <v>554</v>
      </c>
      <c r="C792" s="632" t="s">
        <v>566</v>
      </c>
      <c r="D792" s="633" t="s">
        <v>3003</v>
      </c>
      <c r="E792" s="632" t="s">
        <v>578</v>
      </c>
      <c r="F792" s="633" t="s">
        <v>3007</v>
      </c>
      <c r="G792" s="632" t="s">
        <v>595</v>
      </c>
      <c r="H792" s="632" t="s">
        <v>2547</v>
      </c>
      <c r="I792" s="632" t="s">
        <v>2548</v>
      </c>
      <c r="J792" s="632" t="s">
        <v>2549</v>
      </c>
      <c r="K792" s="632" t="s">
        <v>2550</v>
      </c>
      <c r="L792" s="634">
        <v>147.64000000000001</v>
      </c>
      <c r="M792" s="634">
        <v>1</v>
      </c>
      <c r="N792" s="635">
        <v>147.64000000000001</v>
      </c>
    </row>
    <row r="793" spans="1:14" ht="14.4" customHeight="1" x14ac:dyDescent="0.3">
      <c r="A793" s="630" t="s">
        <v>553</v>
      </c>
      <c r="B793" s="631" t="s">
        <v>554</v>
      </c>
      <c r="C793" s="632" t="s">
        <v>566</v>
      </c>
      <c r="D793" s="633" t="s">
        <v>3003</v>
      </c>
      <c r="E793" s="632" t="s">
        <v>578</v>
      </c>
      <c r="F793" s="633" t="s">
        <v>3007</v>
      </c>
      <c r="G793" s="632" t="s">
        <v>595</v>
      </c>
      <c r="H793" s="632" t="s">
        <v>2551</v>
      </c>
      <c r="I793" s="632" t="s">
        <v>2552</v>
      </c>
      <c r="J793" s="632" t="s">
        <v>1090</v>
      </c>
      <c r="K793" s="632" t="s">
        <v>2553</v>
      </c>
      <c r="L793" s="634">
        <v>13.13</v>
      </c>
      <c r="M793" s="634">
        <v>5</v>
      </c>
      <c r="N793" s="635">
        <v>65.650000000000006</v>
      </c>
    </row>
    <row r="794" spans="1:14" ht="14.4" customHeight="1" x14ac:dyDescent="0.3">
      <c r="A794" s="630" t="s">
        <v>553</v>
      </c>
      <c r="B794" s="631" t="s">
        <v>554</v>
      </c>
      <c r="C794" s="632" t="s">
        <v>566</v>
      </c>
      <c r="D794" s="633" t="s">
        <v>3003</v>
      </c>
      <c r="E794" s="632" t="s">
        <v>578</v>
      </c>
      <c r="F794" s="633" t="s">
        <v>3007</v>
      </c>
      <c r="G794" s="632" t="s">
        <v>595</v>
      </c>
      <c r="H794" s="632" t="s">
        <v>2185</v>
      </c>
      <c r="I794" s="632" t="s">
        <v>2186</v>
      </c>
      <c r="J794" s="632" t="s">
        <v>2187</v>
      </c>
      <c r="K794" s="632" t="s">
        <v>2188</v>
      </c>
      <c r="L794" s="634">
        <v>23333.5</v>
      </c>
      <c r="M794" s="634">
        <v>11</v>
      </c>
      <c r="N794" s="635">
        <v>256668.5</v>
      </c>
    </row>
    <row r="795" spans="1:14" ht="14.4" customHeight="1" x14ac:dyDescent="0.3">
      <c r="A795" s="630" t="s">
        <v>553</v>
      </c>
      <c r="B795" s="631" t="s">
        <v>554</v>
      </c>
      <c r="C795" s="632" t="s">
        <v>566</v>
      </c>
      <c r="D795" s="633" t="s">
        <v>3003</v>
      </c>
      <c r="E795" s="632" t="s">
        <v>578</v>
      </c>
      <c r="F795" s="633" t="s">
        <v>3007</v>
      </c>
      <c r="G795" s="632" t="s">
        <v>595</v>
      </c>
      <c r="H795" s="632" t="s">
        <v>1495</v>
      </c>
      <c r="I795" s="632" t="s">
        <v>1496</v>
      </c>
      <c r="J795" s="632" t="s">
        <v>600</v>
      </c>
      <c r="K795" s="632" t="s">
        <v>1497</v>
      </c>
      <c r="L795" s="634">
        <v>30.014073963445131</v>
      </c>
      <c r="M795" s="634">
        <v>8</v>
      </c>
      <c r="N795" s="635">
        <v>240.11259170756105</v>
      </c>
    </row>
    <row r="796" spans="1:14" ht="14.4" customHeight="1" x14ac:dyDescent="0.3">
      <c r="A796" s="630" t="s">
        <v>553</v>
      </c>
      <c r="B796" s="631" t="s">
        <v>554</v>
      </c>
      <c r="C796" s="632" t="s">
        <v>566</v>
      </c>
      <c r="D796" s="633" t="s">
        <v>3003</v>
      </c>
      <c r="E796" s="632" t="s">
        <v>578</v>
      </c>
      <c r="F796" s="633" t="s">
        <v>3007</v>
      </c>
      <c r="G796" s="632" t="s">
        <v>595</v>
      </c>
      <c r="H796" s="632" t="s">
        <v>2554</v>
      </c>
      <c r="I796" s="632" t="s">
        <v>2555</v>
      </c>
      <c r="J796" s="632" t="s">
        <v>2556</v>
      </c>
      <c r="K796" s="632" t="s">
        <v>2557</v>
      </c>
      <c r="L796" s="634">
        <v>536.36</v>
      </c>
      <c r="M796" s="634">
        <v>3</v>
      </c>
      <c r="N796" s="635">
        <v>1609.08</v>
      </c>
    </row>
    <row r="797" spans="1:14" ht="14.4" customHeight="1" x14ac:dyDescent="0.3">
      <c r="A797" s="630" t="s">
        <v>553</v>
      </c>
      <c r="B797" s="631" t="s">
        <v>554</v>
      </c>
      <c r="C797" s="632" t="s">
        <v>566</v>
      </c>
      <c r="D797" s="633" t="s">
        <v>3003</v>
      </c>
      <c r="E797" s="632" t="s">
        <v>578</v>
      </c>
      <c r="F797" s="633" t="s">
        <v>3007</v>
      </c>
      <c r="G797" s="632" t="s">
        <v>595</v>
      </c>
      <c r="H797" s="632" t="s">
        <v>2558</v>
      </c>
      <c r="I797" s="632" t="s">
        <v>238</v>
      </c>
      <c r="J797" s="632" t="s">
        <v>2559</v>
      </c>
      <c r="K797" s="632"/>
      <c r="L797" s="634">
        <v>23.889981600098523</v>
      </c>
      <c r="M797" s="634">
        <v>5</v>
      </c>
      <c r="N797" s="635">
        <v>119.44990800049261</v>
      </c>
    </row>
    <row r="798" spans="1:14" ht="14.4" customHeight="1" x14ac:dyDescent="0.3">
      <c r="A798" s="630" t="s">
        <v>553</v>
      </c>
      <c r="B798" s="631" t="s">
        <v>554</v>
      </c>
      <c r="C798" s="632" t="s">
        <v>566</v>
      </c>
      <c r="D798" s="633" t="s">
        <v>3003</v>
      </c>
      <c r="E798" s="632" t="s">
        <v>578</v>
      </c>
      <c r="F798" s="633" t="s">
        <v>3007</v>
      </c>
      <c r="G798" s="632" t="s">
        <v>595</v>
      </c>
      <c r="H798" s="632" t="s">
        <v>1502</v>
      </c>
      <c r="I798" s="632" t="s">
        <v>1503</v>
      </c>
      <c r="J798" s="632" t="s">
        <v>1504</v>
      </c>
      <c r="K798" s="632" t="s">
        <v>1505</v>
      </c>
      <c r="L798" s="634">
        <v>141.36999999999998</v>
      </c>
      <c r="M798" s="634">
        <v>2</v>
      </c>
      <c r="N798" s="635">
        <v>282.73999999999995</v>
      </c>
    </row>
    <row r="799" spans="1:14" ht="14.4" customHeight="1" x14ac:dyDescent="0.3">
      <c r="A799" s="630" t="s">
        <v>553</v>
      </c>
      <c r="B799" s="631" t="s">
        <v>554</v>
      </c>
      <c r="C799" s="632" t="s">
        <v>566</v>
      </c>
      <c r="D799" s="633" t="s">
        <v>3003</v>
      </c>
      <c r="E799" s="632" t="s">
        <v>578</v>
      </c>
      <c r="F799" s="633" t="s">
        <v>3007</v>
      </c>
      <c r="G799" s="632" t="s">
        <v>595</v>
      </c>
      <c r="H799" s="632" t="s">
        <v>1506</v>
      </c>
      <c r="I799" s="632" t="s">
        <v>1506</v>
      </c>
      <c r="J799" s="632" t="s">
        <v>1507</v>
      </c>
      <c r="K799" s="632" t="s">
        <v>1508</v>
      </c>
      <c r="L799" s="634">
        <v>448.26994850265123</v>
      </c>
      <c r="M799" s="634">
        <v>8.4155294999999999</v>
      </c>
      <c r="N799" s="635">
        <v>3772.428975587542</v>
      </c>
    </row>
    <row r="800" spans="1:14" ht="14.4" customHeight="1" x14ac:dyDescent="0.3">
      <c r="A800" s="630" t="s">
        <v>553</v>
      </c>
      <c r="B800" s="631" t="s">
        <v>554</v>
      </c>
      <c r="C800" s="632" t="s">
        <v>566</v>
      </c>
      <c r="D800" s="633" t="s">
        <v>3003</v>
      </c>
      <c r="E800" s="632" t="s">
        <v>578</v>
      </c>
      <c r="F800" s="633" t="s">
        <v>3007</v>
      </c>
      <c r="G800" s="632" t="s">
        <v>595</v>
      </c>
      <c r="H800" s="632" t="s">
        <v>1509</v>
      </c>
      <c r="I800" s="632" t="s">
        <v>1510</v>
      </c>
      <c r="J800" s="632" t="s">
        <v>1511</v>
      </c>
      <c r="K800" s="632" t="s">
        <v>1512</v>
      </c>
      <c r="L800" s="634">
        <v>656.2679331932776</v>
      </c>
      <c r="M800" s="634">
        <v>4</v>
      </c>
      <c r="N800" s="635">
        <v>2625.0717327731104</v>
      </c>
    </row>
    <row r="801" spans="1:14" ht="14.4" customHeight="1" x14ac:dyDescent="0.3">
      <c r="A801" s="630" t="s">
        <v>553</v>
      </c>
      <c r="B801" s="631" t="s">
        <v>554</v>
      </c>
      <c r="C801" s="632" t="s">
        <v>566</v>
      </c>
      <c r="D801" s="633" t="s">
        <v>3003</v>
      </c>
      <c r="E801" s="632" t="s">
        <v>578</v>
      </c>
      <c r="F801" s="633" t="s">
        <v>3007</v>
      </c>
      <c r="G801" s="632" t="s">
        <v>595</v>
      </c>
      <c r="H801" s="632" t="s">
        <v>2560</v>
      </c>
      <c r="I801" s="632" t="s">
        <v>238</v>
      </c>
      <c r="J801" s="632" t="s">
        <v>2561</v>
      </c>
      <c r="K801" s="632" t="s">
        <v>2562</v>
      </c>
      <c r="L801" s="634">
        <v>22.55</v>
      </c>
      <c r="M801" s="634">
        <v>3</v>
      </c>
      <c r="N801" s="635">
        <v>67.650000000000006</v>
      </c>
    </row>
    <row r="802" spans="1:14" ht="14.4" customHeight="1" x14ac:dyDescent="0.3">
      <c r="A802" s="630" t="s">
        <v>553</v>
      </c>
      <c r="B802" s="631" t="s">
        <v>554</v>
      </c>
      <c r="C802" s="632" t="s">
        <v>566</v>
      </c>
      <c r="D802" s="633" t="s">
        <v>3003</v>
      </c>
      <c r="E802" s="632" t="s">
        <v>578</v>
      </c>
      <c r="F802" s="633" t="s">
        <v>3007</v>
      </c>
      <c r="G802" s="632" t="s">
        <v>595</v>
      </c>
      <c r="H802" s="632" t="s">
        <v>1517</v>
      </c>
      <c r="I802" s="632" t="s">
        <v>1518</v>
      </c>
      <c r="J802" s="632" t="s">
        <v>1519</v>
      </c>
      <c r="K802" s="632" t="s">
        <v>895</v>
      </c>
      <c r="L802" s="634">
        <v>85.929748512081105</v>
      </c>
      <c r="M802" s="634">
        <v>2</v>
      </c>
      <c r="N802" s="635">
        <v>171.85949702416221</v>
      </c>
    </row>
    <row r="803" spans="1:14" ht="14.4" customHeight="1" x14ac:dyDescent="0.3">
      <c r="A803" s="630" t="s">
        <v>553</v>
      </c>
      <c r="B803" s="631" t="s">
        <v>554</v>
      </c>
      <c r="C803" s="632" t="s">
        <v>566</v>
      </c>
      <c r="D803" s="633" t="s">
        <v>3003</v>
      </c>
      <c r="E803" s="632" t="s">
        <v>578</v>
      </c>
      <c r="F803" s="633" t="s">
        <v>3007</v>
      </c>
      <c r="G803" s="632" t="s">
        <v>595</v>
      </c>
      <c r="H803" s="632" t="s">
        <v>2563</v>
      </c>
      <c r="I803" s="632" t="s">
        <v>238</v>
      </c>
      <c r="J803" s="632" t="s">
        <v>2564</v>
      </c>
      <c r="K803" s="632"/>
      <c r="L803" s="634">
        <v>112.95998556916265</v>
      </c>
      <c r="M803" s="634">
        <v>5</v>
      </c>
      <c r="N803" s="635">
        <v>564.79992784581327</v>
      </c>
    </row>
    <row r="804" spans="1:14" ht="14.4" customHeight="1" x14ac:dyDescent="0.3">
      <c r="A804" s="630" t="s">
        <v>553</v>
      </c>
      <c r="B804" s="631" t="s">
        <v>554</v>
      </c>
      <c r="C804" s="632" t="s">
        <v>566</v>
      </c>
      <c r="D804" s="633" t="s">
        <v>3003</v>
      </c>
      <c r="E804" s="632" t="s">
        <v>578</v>
      </c>
      <c r="F804" s="633" t="s">
        <v>3007</v>
      </c>
      <c r="G804" s="632" t="s">
        <v>595</v>
      </c>
      <c r="H804" s="632" t="s">
        <v>1522</v>
      </c>
      <c r="I804" s="632" t="s">
        <v>1522</v>
      </c>
      <c r="J804" s="632" t="s">
        <v>1523</v>
      </c>
      <c r="K804" s="632" t="s">
        <v>1524</v>
      </c>
      <c r="L804" s="634">
        <v>1324.2299839217455</v>
      </c>
      <c r="M804" s="634">
        <v>28</v>
      </c>
      <c r="N804" s="635">
        <v>37078.439549808878</v>
      </c>
    </row>
    <row r="805" spans="1:14" ht="14.4" customHeight="1" x14ac:dyDescent="0.3">
      <c r="A805" s="630" t="s">
        <v>553</v>
      </c>
      <c r="B805" s="631" t="s">
        <v>554</v>
      </c>
      <c r="C805" s="632" t="s">
        <v>566</v>
      </c>
      <c r="D805" s="633" t="s">
        <v>3003</v>
      </c>
      <c r="E805" s="632" t="s">
        <v>578</v>
      </c>
      <c r="F805" s="633" t="s">
        <v>3007</v>
      </c>
      <c r="G805" s="632" t="s">
        <v>595</v>
      </c>
      <c r="H805" s="632" t="s">
        <v>1532</v>
      </c>
      <c r="I805" s="632" t="s">
        <v>1533</v>
      </c>
      <c r="J805" s="632" t="s">
        <v>1534</v>
      </c>
      <c r="K805" s="632" t="s">
        <v>1535</v>
      </c>
      <c r="L805" s="634">
        <v>22.169999999999998</v>
      </c>
      <c r="M805" s="634">
        <v>2</v>
      </c>
      <c r="N805" s="635">
        <v>44.339999999999996</v>
      </c>
    </row>
    <row r="806" spans="1:14" ht="14.4" customHeight="1" x14ac:dyDescent="0.3">
      <c r="A806" s="630" t="s">
        <v>553</v>
      </c>
      <c r="B806" s="631" t="s">
        <v>554</v>
      </c>
      <c r="C806" s="632" t="s">
        <v>566</v>
      </c>
      <c r="D806" s="633" t="s">
        <v>3003</v>
      </c>
      <c r="E806" s="632" t="s">
        <v>578</v>
      </c>
      <c r="F806" s="633" t="s">
        <v>3007</v>
      </c>
      <c r="G806" s="632" t="s">
        <v>595</v>
      </c>
      <c r="H806" s="632" t="s">
        <v>2565</v>
      </c>
      <c r="I806" s="632" t="s">
        <v>2566</v>
      </c>
      <c r="J806" s="632" t="s">
        <v>2567</v>
      </c>
      <c r="K806" s="632" t="s">
        <v>1535</v>
      </c>
      <c r="L806" s="634">
        <v>32.094999999999985</v>
      </c>
      <c r="M806" s="634">
        <v>10</v>
      </c>
      <c r="N806" s="635">
        <v>320.94999999999987</v>
      </c>
    </row>
    <row r="807" spans="1:14" ht="14.4" customHeight="1" x14ac:dyDescent="0.3">
      <c r="A807" s="630" t="s">
        <v>553</v>
      </c>
      <c r="B807" s="631" t="s">
        <v>554</v>
      </c>
      <c r="C807" s="632" t="s">
        <v>566</v>
      </c>
      <c r="D807" s="633" t="s">
        <v>3003</v>
      </c>
      <c r="E807" s="632" t="s">
        <v>578</v>
      </c>
      <c r="F807" s="633" t="s">
        <v>3007</v>
      </c>
      <c r="G807" s="632" t="s">
        <v>595</v>
      </c>
      <c r="H807" s="632" t="s">
        <v>1536</v>
      </c>
      <c r="I807" s="632" t="s">
        <v>238</v>
      </c>
      <c r="J807" s="632" t="s">
        <v>1537</v>
      </c>
      <c r="K807" s="632" t="s">
        <v>1538</v>
      </c>
      <c r="L807" s="634">
        <v>6441.36</v>
      </c>
      <c r="M807" s="634">
        <v>10</v>
      </c>
      <c r="N807" s="635">
        <v>64413.599999999999</v>
      </c>
    </row>
    <row r="808" spans="1:14" ht="14.4" customHeight="1" x14ac:dyDescent="0.3">
      <c r="A808" s="630" t="s">
        <v>553</v>
      </c>
      <c r="B808" s="631" t="s">
        <v>554</v>
      </c>
      <c r="C808" s="632" t="s">
        <v>566</v>
      </c>
      <c r="D808" s="633" t="s">
        <v>3003</v>
      </c>
      <c r="E808" s="632" t="s">
        <v>578</v>
      </c>
      <c r="F808" s="633" t="s">
        <v>3007</v>
      </c>
      <c r="G808" s="632" t="s">
        <v>595</v>
      </c>
      <c r="H808" s="632" t="s">
        <v>2568</v>
      </c>
      <c r="I808" s="632" t="s">
        <v>2568</v>
      </c>
      <c r="J808" s="632" t="s">
        <v>2569</v>
      </c>
      <c r="K808" s="632" t="s">
        <v>2570</v>
      </c>
      <c r="L808" s="634">
        <v>3948.1619816396878</v>
      </c>
      <c r="M808" s="634">
        <v>10</v>
      </c>
      <c r="N808" s="635">
        <v>39481.61981639688</v>
      </c>
    </row>
    <row r="809" spans="1:14" ht="14.4" customHeight="1" x14ac:dyDescent="0.3">
      <c r="A809" s="630" t="s">
        <v>553</v>
      </c>
      <c r="B809" s="631" t="s">
        <v>554</v>
      </c>
      <c r="C809" s="632" t="s">
        <v>566</v>
      </c>
      <c r="D809" s="633" t="s">
        <v>3003</v>
      </c>
      <c r="E809" s="632" t="s">
        <v>578</v>
      </c>
      <c r="F809" s="633" t="s">
        <v>3007</v>
      </c>
      <c r="G809" s="632" t="s">
        <v>595</v>
      </c>
      <c r="H809" s="632" t="s">
        <v>2571</v>
      </c>
      <c r="I809" s="632" t="s">
        <v>2572</v>
      </c>
      <c r="J809" s="632" t="s">
        <v>2573</v>
      </c>
      <c r="K809" s="632" t="s">
        <v>2574</v>
      </c>
      <c r="L809" s="634">
        <v>24.379999999999995</v>
      </c>
      <c r="M809" s="634">
        <v>10</v>
      </c>
      <c r="N809" s="635">
        <v>243.79999999999995</v>
      </c>
    </row>
    <row r="810" spans="1:14" ht="14.4" customHeight="1" x14ac:dyDescent="0.3">
      <c r="A810" s="630" t="s">
        <v>553</v>
      </c>
      <c r="B810" s="631" t="s">
        <v>554</v>
      </c>
      <c r="C810" s="632" t="s">
        <v>566</v>
      </c>
      <c r="D810" s="633" t="s">
        <v>3003</v>
      </c>
      <c r="E810" s="632" t="s">
        <v>578</v>
      </c>
      <c r="F810" s="633" t="s">
        <v>3007</v>
      </c>
      <c r="G810" s="632" t="s">
        <v>595</v>
      </c>
      <c r="H810" s="632" t="s">
        <v>1542</v>
      </c>
      <c r="I810" s="632" t="s">
        <v>1543</v>
      </c>
      <c r="J810" s="632" t="s">
        <v>1544</v>
      </c>
      <c r="K810" s="632" t="s">
        <v>1545</v>
      </c>
      <c r="L810" s="634">
        <v>1003.0598117507334</v>
      </c>
      <c r="M810" s="634">
        <v>12</v>
      </c>
      <c r="N810" s="635">
        <v>12036.717741008801</v>
      </c>
    </row>
    <row r="811" spans="1:14" ht="14.4" customHeight="1" x14ac:dyDescent="0.3">
      <c r="A811" s="630" t="s">
        <v>553</v>
      </c>
      <c r="B811" s="631" t="s">
        <v>554</v>
      </c>
      <c r="C811" s="632" t="s">
        <v>566</v>
      </c>
      <c r="D811" s="633" t="s">
        <v>3003</v>
      </c>
      <c r="E811" s="632" t="s">
        <v>578</v>
      </c>
      <c r="F811" s="633" t="s">
        <v>3007</v>
      </c>
      <c r="G811" s="632" t="s">
        <v>595</v>
      </c>
      <c r="H811" s="632" t="s">
        <v>1546</v>
      </c>
      <c r="I811" s="632" t="s">
        <v>238</v>
      </c>
      <c r="J811" s="632" t="s">
        <v>1547</v>
      </c>
      <c r="K811" s="632"/>
      <c r="L811" s="634">
        <v>27.929999999999996</v>
      </c>
      <c r="M811" s="634">
        <v>5</v>
      </c>
      <c r="N811" s="635">
        <v>139.64999999999998</v>
      </c>
    </row>
    <row r="812" spans="1:14" ht="14.4" customHeight="1" x14ac:dyDescent="0.3">
      <c r="A812" s="630" t="s">
        <v>553</v>
      </c>
      <c r="B812" s="631" t="s">
        <v>554</v>
      </c>
      <c r="C812" s="632" t="s">
        <v>566</v>
      </c>
      <c r="D812" s="633" t="s">
        <v>3003</v>
      </c>
      <c r="E812" s="632" t="s">
        <v>578</v>
      </c>
      <c r="F812" s="633" t="s">
        <v>3007</v>
      </c>
      <c r="G812" s="632" t="s">
        <v>595</v>
      </c>
      <c r="H812" s="632" t="s">
        <v>1548</v>
      </c>
      <c r="I812" s="632" t="s">
        <v>238</v>
      </c>
      <c r="J812" s="632" t="s">
        <v>1549</v>
      </c>
      <c r="K812" s="632"/>
      <c r="L812" s="634">
        <v>27.929986016835869</v>
      </c>
      <c r="M812" s="634">
        <v>4</v>
      </c>
      <c r="N812" s="635">
        <v>111.71994406734348</v>
      </c>
    </row>
    <row r="813" spans="1:14" ht="14.4" customHeight="1" x14ac:dyDescent="0.3">
      <c r="A813" s="630" t="s">
        <v>553</v>
      </c>
      <c r="B813" s="631" t="s">
        <v>554</v>
      </c>
      <c r="C813" s="632" t="s">
        <v>566</v>
      </c>
      <c r="D813" s="633" t="s">
        <v>3003</v>
      </c>
      <c r="E813" s="632" t="s">
        <v>578</v>
      </c>
      <c r="F813" s="633" t="s">
        <v>3007</v>
      </c>
      <c r="G813" s="632" t="s">
        <v>595</v>
      </c>
      <c r="H813" s="632" t="s">
        <v>1554</v>
      </c>
      <c r="I813" s="632" t="s">
        <v>1459</v>
      </c>
      <c r="J813" s="632" t="s">
        <v>1555</v>
      </c>
      <c r="K813" s="632" t="s">
        <v>1556</v>
      </c>
      <c r="L813" s="634">
        <v>3487.5359999999991</v>
      </c>
      <c r="M813" s="634">
        <v>32.262</v>
      </c>
      <c r="N813" s="635">
        <v>112514.88643199997</v>
      </c>
    </row>
    <row r="814" spans="1:14" ht="14.4" customHeight="1" x14ac:dyDescent="0.3">
      <c r="A814" s="630" t="s">
        <v>553</v>
      </c>
      <c r="B814" s="631" t="s">
        <v>554</v>
      </c>
      <c r="C814" s="632" t="s">
        <v>566</v>
      </c>
      <c r="D814" s="633" t="s">
        <v>3003</v>
      </c>
      <c r="E814" s="632" t="s">
        <v>578</v>
      </c>
      <c r="F814" s="633" t="s">
        <v>3007</v>
      </c>
      <c r="G814" s="632" t="s">
        <v>595</v>
      </c>
      <c r="H814" s="632" t="s">
        <v>1561</v>
      </c>
      <c r="I814" s="632" t="s">
        <v>238</v>
      </c>
      <c r="J814" s="632" t="s">
        <v>1562</v>
      </c>
      <c r="K814" s="632"/>
      <c r="L814" s="634">
        <v>26.3599174597217</v>
      </c>
      <c r="M814" s="634">
        <v>1</v>
      </c>
      <c r="N814" s="635">
        <v>26.3599174597217</v>
      </c>
    </row>
    <row r="815" spans="1:14" ht="14.4" customHeight="1" x14ac:dyDescent="0.3">
      <c r="A815" s="630" t="s">
        <v>553</v>
      </c>
      <c r="B815" s="631" t="s">
        <v>554</v>
      </c>
      <c r="C815" s="632" t="s">
        <v>566</v>
      </c>
      <c r="D815" s="633" t="s">
        <v>3003</v>
      </c>
      <c r="E815" s="632" t="s">
        <v>578</v>
      </c>
      <c r="F815" s="633" t="s">
        <v>3007</v>
      </c>
      <c r="G815" s="632" t="s">
        <v>595</v>
      </c>
      <c r="H815" s="632" t="s">
        <v>2575</v>
      </c>
      <c r="I815" s="632" t="s">
        <v>238</v>
      </c>
      <c r="J815" s="632" t="s">
        <v>2576</v>
      </c>
      <c r="K815" s="632"/>
      <c r="L815" s="634">
        <v>36.57</v>
      </c>
      <c r="M815" s="634">
        <v>3</v>
      </c>
      <c r="N815" s="635">
        <v>109.71000000000001</v>
      </c>
    </row>
    <row r="816" spans="1:14" ht="14.4" customHeight="1" x14ac:dyDescent="0.3">
      <c r="A816" s="630" t="s">
        <v>553</v>
      </c>
      <c r="B816" s="631" t="s">
        <v>554</v>
      </c>
      <c r="C816" s="632" t="s">
        <v>566</v>
      </c>
      <c r="D816" s="633" t="s">
        <v>3003</v>
      </c>
      <c r="E816" s="632" t="s">
        <v>578</v>
      </c>
      <c r="F816" s="633" t="s">
        <v>3007</v>
      </c>
      <c r="G816" s="632" t="s">
        <v>595</v>
      </c>
      <c r="H816" s="632" t="s">
        <v>2577</v>
      </c>
      <c r="I816" s="632" t="s">
        <v>238</v>
      </c>
      <c r="J816" s="632" t="s">
        <v>2578</v>
      </c>
      <c r="K816" s="632"/>
      <c r="L816" s="634">
        <v>78.884196431817912</v>
      </c>
      <c r="M816" s="634">
        <v>2</v>
      </c>
      <c r="N816" s="635">
        <v>157.76839286363582</v>
      </c>
    </row>
    <row r="817" spans="1:14" ht="14.4" customHeight="1" x14ac:dyDescent="0.3">
      <c r="A817" s="630" t="s">
        <v>553</v>
      </c>
      <c r="B817" s="631" t="s">
        <v>554</v>
      </c>
      <c r="C817" s="632" t="s">
        <v>566</v>
      </c>
      <c r="D817" s="633" t="s">
        <v>3003</v>
      </c>
      <c r="E817" s="632" t="s">
        <v>578</v>
      </c>
      <c r="F817" s="633" t="s">
        <v>3007</v>
      </c>
      <c r="G817" s="632" t="s">
        <v>595</v>
      </c>
      <c r="H817" s="632" t="s">
        <v>1565</v>
      </c>
      <c r="I817" s="632" t="s">
        <v>238</v>
      </c>
      <c r="J817" s="632" t="s">
        <v>1566</v>
      </c>
      <c r="K817" s="632" t="s">
        <v>1567</v>
      </c>
      <c r="L817" s="634">
        <v>97.2</v>
      </c>
      <c r="M817" s="634">
        <v>40</v>
      </c>
      <c r="N817" s="635">
        <v>3888</v>
      </c>
    </row>
    <row r="818" spans="1:14" ht="14.4" customHeight="1" x14ac:dyDescent="0.3">
      <c r="A818" s="630" t="s">
        <v>553</v>
      </c>
      <c r="B818" s="631" t="s">
        <v>554</v>
      </c>
      <c r="C818" s="632" t="s">
        <v>566</v>
      </c>
      <c r="D818" s="633" t="s">
        <v>3003</v>
      </c>
      <c r="E818" s="632" t="s">
        <v>578</v>
      </c>
      <c r="F818" s="633" t="s">
        <v>3007</v>
      </c>
      <c r="G818" s="632" t="s">
        <v>595</v>
      </c>
      <c r="H818" s="632" t="s">
        <v>2579</v>
      </c>
      <c r="I818" s="632" t="s">
        <v>2579</v>
      </c>
      <c r="J818" s="632" t="s">
        <v>2580</v>
      </c>
      <c r="K818" s="632" t="s">
        <v>2581</v>
      </c>
      <c r="L818" s="634">
        <v>62522.304444444453</v>
      </c>
      <c r="M818" s="634">
        <v>1.5</v>
      </c>
      <c r="N818" s="635">
        <v>93783.45666666668</v>
      </c>
    </row>
    <row r="819" spans="1:14" ht="14.4" customHeight="1" x14ac:dyDescent="0.3">
      <c r="A819" s="630" t="s">
        <v>553</v>
      </c>
      <c r="B819" s="631" t="s">
        <v>554</v>
      </c>
      <c r="C819" s="632" t="s">
        <v>566</v>
      </c>
      <c r="D819" s="633" t="s">
        <v>3003</v>
      </c>
      <c r="E819" s="632" t="s">
        <v>578</v>
      </c>
      <c r="F819" s="633" t="s">
        <v>3007</v>
      </c>
      <c r="G819" s="632" t="s">
        <v>595</v>
      </c>
      <c r="H819" s="632" t="s">
        <v>2582</v>
      </c>
      <c r="I819" s="632" t="s">
        <v>2583</v>
      </c>
      <c r="J819" s="632" t="s">
        <v>2584</v>
      </c>
      <c r="K819" s="632" t="s">
        <v>2585</v>
      </c>
      <c r="L819" s="634">
        <v>4889.2599999999993</v>
      </c>
      <c r="M819" s="634">
        <v>13</v>
      </c>
      <c r="N819" s="635">
        <v>63560.37999999999</v>
      </c>
    </row>
    <row r="820" spans="1:14" ht="14.4" customHeight="1" x14ac:dyDescent="0.3">
      <c r="A820" s="630" t="s">
        <v>553</v>
      </c>
      <c r="B820" s="631" t="s">
        <v>554</v>
      </c>
      <c r="C820" s="632" t="s">
        <v>566</v>
      </c>
      <c r="D820" s="633" t="s">
        <v>3003</v>
      </c>
      <c r="E820" s="632" t="s">
        <v>578</v>
      </c>
      <c r="F820" s="633" t="s">
        <v>3007</v>
      </c>
      <c r="G820" s="632" t="s">
        <v>595</v>
      </c>
      <c r="H820" s="632" t="s">
        <v>2586</v>
      </c>
      <c r="I820" s="632" t="s">
        <v>2587</v>
      </c>
      <c r="J820" s="632" t="s">
        <v>2273</v>
      </c>
      <c r="K820" s="632" t="s">
        <v>2588</v>
      </c>
      <c r="L820" s="634">
        <v>257.71982315170652</v>
      </c>
      <c r="M820" s="634">
        <v>1</v>
      </c>
      <c r="N820" s="635">
        <v>257.71982315170652</v>
      </c>
    </row>
    <row r="821" spans="1:14" ht="14.4" customHeight="1" x14ac:dyDescent="0.3">
      <c r="A821" s="630" t="s">
        <v>553</v>
      </c>
      <c r="B821" s="631" t="s">
        <v>554</v>
      </c>
      <c r="C821" s="632" t="s">
        <v>566</v>
      </c>
      <c r="D821" s="633" t="s">
        <v>3003</v>
      </c>
      <c r="E821" s="632" t="s">
        <v>578</v>
      </c>
      <c r="F821" s="633" t="s">
        <v>3007</v>
      </c>
      <c r="G821" s="632" t="s">
        <v>595</v>
      </c>
      <c r="H821" s="632" t="s">
        <v>2589</v>
      </c>
      <c r="I821" s="632" t="s">
        <v>2589</v>
      </c>
      <c r="J821" s="632" t="s">
        <v>2590</v>
      </c>
      <c r="K821" s="632" t="s">
        <v>2591</v>
      </c>
      <c r="L821" s="634">
        <v>80.760000000000005</v>
      </c>
      <c r="M821" s="634">
        <v>1</v>
      </c>
      <c r="N821" s="635">
        <v>80.760000000000005</v>
      </c>
    </row>
    <row r="822" spans="1:14" ht="14.4" customHeight="1" x14ac:dyDescent="0.3">
      <c r="A822" s="630" t="s">
        <v>553</v>
      </c>
      <c r="B822" s="631" t="s">
        <v>554</v>
      </c>
      <c r="C822" s="632" t="s">
        <v>566</v>
      </c>
      <c r="D822" s="633" t="s">
        <v>3003</v>
      </c>
      <c r="E822" s="632" t="s">
        <v>578</v>
      </c>
      <c r="F822" s="633" t="s">
        <v>3007</v>
      </c>
      <c r="G822" s="632" t="s">
        <v>595</v>
      </c>
      <c r="H822" s="632" t="s">
        <v>2592</v>
      </c>
      <c r="I822" s="632" t="s">
        <v>238</v>
      </c>
      <c r="J822" s="632" t="s">
        <v>2593</v>
      </c>
      <c r="K822" s="632"/>
      <c r="L822" s="634">
        <v>41.449999999999967</v>
      </c>
      <c r="M822" s="634">
        <v>1</v>
      </c>
      <c r="N822" s="635">
        <v>41.449999999999967</v>
      </c>
    </row>
    <row r="823" spans="1:14" ht="14.4" customHeight="1" x14ac:dyDescent="0.3">
      <c r="A823" s="630" t="s">
        <v>553</v>
      </c>
      <c r="B823" s="631" t="s">
        <v>554</v>
      </c>
      <c r="C823" s="632" t="s">
        <v>566</v>
      </c>
      <c r="D823" s="633" t="s">
        <v>3003</v>
      </c>
      <c r="E823" s="632" t="s">
        <v>578</v>
      </c>
      <c r="F823" s="633" t="s">
        <v>3007</v>
      </c>
      <c r="G823" s="632" t="s">
        <v>595</v>
      </c>
      <c r="H823" s="632" t="s">
        <v>2594</v>
      </c>
      <c r="I823" s="632" t="s">
        <v>238</v>
      </c>
      <c r="J823" s="632" t="s">
        <v>2595</v>
      </c>
      <c r="K823" s="632" t="s">
        <v>2596</v>
      </c>
      <c r="L823" s="634">
        <v>2863.99</v>
      </c>
      <c r="M823" s="634">
        <v>5</v>
      </c>
      <c r="N823" s="635">
        <v>14319.949999999999</v>
      </c>
    </row>
    <row r="824" spans="1:14" ht="14.4" customHeight="1" x14ac:dyDescent="0.3">
      <c r="A824" s="630" t="s">
        <v>553</v>
      </c>
      <c r="B824" s="631" t="s">
        <v>554</v>
      </c>
      <c r="C824" s="632" t="s">
        <v>566</v>
      </c>
      <c r="D824" s="633" t="s">
        <v>3003</v>
      </c>
      <c r="E824" s="632" t="s">
        <v>578</v>
      </c>
      <c r="F824" s="633" t="s">
        <v>3007</v>
      </c>
      <c r="G824" s="632" t="s">
        <v>595</v>
      </c>
      <c r="H824" s="632" t="s">
        <v>2597</v>
      </c>
      <c r="I824" s="632" t="s">
        <v>238</v>
      </c>
      <c r="J824" s="632" t="s">
        <v>2598</v>
      </c>
      <c r="K824" s="632" t="s">
        <v>2599</v>
      </c>
      <c r="L824" s="634">
        <v>400.36049917632852</v>
      </c>
      <c r="M824" s="634">
        <v>2</v>
      </c>
      <c r="N824" s="635">
        <v>800.72099835265703</v>
      </c>
    </row>
    <row r="825" spans="1:14" ht="14.4" customHeight="1" x14ac:dyDescent="0.3">
      <c r="A825" s="630" t="s">
        <v>553</v>
      </c>
      <c r="B825" s="631" t="s">
        <v>554</v>
      </c>
      <c r="C825" s="632" t="s">
        <v>566</v>
      </c>
      <c r="D825" s="633" t="s">
        <v>3003</v>
      </c>
      <c r="E825" s="632" t="s">
        <v>578</v>
      </c>
      <c r="F825" s="633" t="s">
        <v>3007</v>
      </c>
      <c r="G825" s="632" t="s">
        <v>595</v>
      </c>
      <c r="H825" s="632" t="s">
        <v>1574</v>
      </c>
      <c r="I825" s="632" t="s">
        <v>238</v>
      </c>
      <c r="J825" s="632" t="s">
        <v>1575</v>
      </c>
      <c r="K825" s="632"/>
      <c r="L825" s="634">
        <v>32.83</v>
      </c>
      <c r="M825" s="634">
        <v>5</v>
      </c>
      <c r="N825" s="635">
        <v>164.14999999999998</v>
      </c>
    </row>
    <row r="826" spans="1:14" ht="14.4" customHeight="1" x14ac:dyDescent="0.3">
      <c r="A826" s="630" t="s">
        <v>553</v>
      </c>
      <c r="B826" s="631" t="s">
        <v>554</v>
      </c>
      <c r="C826" s="632" t="s">
        <v>566</v>
      </c>
      <c r="D826" s="633" t="s">
        <v>3003</v>
      </c>
      <c r="E826" s="632" t="s">
        <v>578</v>
      </c>
      <c r="F826" s="633" t="s">
        <v>3007</v>
      </c>
      <c r="G826" s="632" t="s">
        <v>595</v>
      </c>
      <c r="H826" s="632" t="s">
        <v>1578</v>
      </c>
      <c r="I826" s="632" t="s">
        <v>238</v>
      </c>
      <c r="J826" s="632" t="s">
        <v>1579</v>
      </c>
      <c r="K826" s="632"/>
      <c r="L826" s="634">
        <v>36.229999999999997</v>
      </c>
      <c r="M826" s="634">
        <v>1</v>
      </c>
      <c r="N826" s="635">
        <v>36.229999999999997</v>
      </c>
    </row>
    <row r="827" spans="1:14" ht="14.4" customHeight="1" x14ac:dyDescent="0.3">
      <c r="A827" s="630" t="s">
        <v>553</v>
      </c>
      <c r="B827" s="631" t="s">
        <v>554</v>
      </c>
      <c r="C827" s="632" t="s">
        <v>566</v>
      </c>
      <c r="D827" s="633" t="s">
        <v>3003</v>
      </c>
      <c r="E827" s="632" t="s">
        <v>578</v>
      </c>
      <c r="F827" s="633" t="s">
        <v>3007</v>
      </c>
      <c r="G827" s="632" t="s">
        <v>595</v>
      </c>
      <c r="H827" s="632" t="s">
        <v>2600</v>
      </c>
      <c r="I827" s="632" t="s">
        <v>2601</v>
      </c>
      <c r="J827" s="632" t="s">
        <v>2602</v>
      </c>
      <c r="K827" s="632" t="s">
        <v>2603</v>
      </c>
      <c r="L827" s="634">
        <v>38791.56</v>
      </c>
      <c r="M827" s="634">
        <v>3</v>
      </c>
      <c r="N827" s="635">
        <v>116374.68</v>
      </c>
    </row>
    <row r="828" spans="1:14" ht="14.4" customHeight="1" x14ac:dyDescent="0.3">
      <c r="A828" s="630" t="s">
        <v>553</v>
      </c>
      <c r="B828" s="631" t="s">
        <v>554</v>
      </c>
      <c r="C828" s="632" t="s">
        <v>566</v>
      </c>
      <c r="D828" s="633" t="s">
        <v>3003</v>
      </c>
      <c r="E828" s="632" t="s">
        <v>578</v>
      </c>
      <c r="F828" s="633" t="s">
        <v>3007</v>
      </c>
      <c r="G828" s="632" t="s">
        <v>595</v>
      </c>
      <c r="H828" s="632" t="s">
        <v>2604</v>
      </c>
      <c r="I828" s="632" t="s">
        <v>238</v>
      </c>
      <c r="J828" s="632" t="s">
        <v>2605</v>
      </c>
      <c r="K828" s="632"/>
      <c r="L828" s="634">
        <v>40.07968117096204</v>
      </c>
      <c r="M828" s="634">
        <v>3</v>
      </c>
      <c r="N828" s="635">
        <v>120.23904351288611</v>
      </c>
    </row>
    <row r="829" spans="1:14" ht="14.4" customHeight="1" x14ac:dyDescent="0.3">
      <c r="A829" s="630" t="s">
        <v>553</v>
      </c>
      <c r="B829" s="631" t="s">
        <v>554</v>
      </c>
      <c r="C829" s="632" t="s">
        <v>566</v>
      </c>
      <c r="D829" s="633" t="s">
        <v>3003</v>
      </c>
      <c r="E829" s="632" t="s">
        <v>578</v>
      </c>
      <c r="F829" s="633" t="s">
        <v>3007</v>
      </c>
      <c r="G829" s="632" t="s">
        <v>595</v>
      </c>
      <c r="H829" s="632" t="s">
        <v>1582</v>
      </c>
      <c r="I829" s="632" t="s">
        <v>1582</v>
      </c>
      <c r="J829" s="632" t="s">
        <v>1583</v>
      </c>
      <c r="K829" s="632" t="s">
        <v>1584</v>
      </c>
      <c r="L829" s="634">
        <v>20.337122602298923</v>
      </c>
      <c r="M829" s="634">
        <v>7</v>
      </c>
      <c r="N829" s="635">
        <v>142.35985821609245</v>
      </c>
    </row>
    <row r="830" spans="1:14" ht="14.4" customHeight="1" x14ac:dyDescent="0.3">
      <c r="A830" s="630" t="s">
        <v>553</v>
      </c>
      <c r="B830" s="631" t="s">
        <v>554</v>
      </c>
      <c r="C830" s="632" t="s">
        <v>566</v>
      </c>
      <c r="D830" s="633" t="s">
        <v>3003</v>
      </c>
      <c r="E830" s="632" t="s">
        <v>578</v>
      </c>
      <c r="F830" s="633" t="s">
        <v>3007</v>
      </c>
      <c r="G830" s="632" t="s">
        <v>595</v>
      </c>
      <c r="H830" s="632" t="s">
        <v>2606</v>
      </c>
      <c r="I830" s="632" t="s">
        <v>1459</v>
      </c>
      <c r="J830" s="632" t="s">
        <v>2607</v>
      </c>
      <c r="K830" s="632"/>
      <c r="L830" s="634">
        <v>1155.0713514851484</v>
      </c>
      <c r="M830" s="634">
        <v>101</v>
      </c>
      <c r="N830" s="635">
        <v>116662.20649999999</v>
      </c>
    </row>
    <row r="831" spans="1:14" ht="14.4" customHeight="1" x14ac:dyDescent="0.3">
      <c r="A831" s="630" t="s">
        <v>553</v>
      </c>
      <c r="B831" s="631" t="s">
        <v>554</v>
      </c>
      <c r="C831" s="632" t="s">
        <v>566</v>
      </c>
      <c r="D831" s="633" t="s">
        <v>3003</v>
      </c>
      <c r="E831" s="632" t="s">
        <v>578</v>
      </c>
      <c r="F831" s="633" t="s">
        <v>3007</v>
      </c>
      <c r="G831" s="632" t="s">
        <v>595</v>
      </c>
      <c r="H831" s="632" t="s">
        <v>1587</v>
      </c>
      <c r="I831" s="632" t="s">
        <v>238</v>
      </c>
      <c r="J831" s="632" t="s">
        <v>1588</v>
      </c>
      <c r="K831" s="632"/>
      <c r="L831" s="634">
        <v>34.559999999999995</v>
      </c>
      <c r="M831" s="634">
        <v>1</v>
      </c>
      <c r="N831" s="635">
        <v>34.559999999999995</v>
      </c>
    </row>
    <row r="832" spans="1:14" ht="14.4" customHeight="1" x14ac:dyDescent="0.3">
      <c r="A832" s="630" t="s">
        <v>553</v>
      </c>
      <c r="B832" s="631" t="s">
        <v>554</v>
      </c>
      <c r="C832" s="632" t="s">
        <v>566</v>
      </c>
      <c r="D832" s="633" t="s">
        <v>3003</v>
      </c>
      <c r="E832" s="632" t="s">
        <v>578</v>
      </c>
      <c r="F832" s="633" t="s">
        <v>3007</v>
      </c>
      <c r="G832" s="632" t="s">
        <v>595</v>
      </c>
      <c r="H832" s="632" t="s">
        <v>2608</v>
      </c>
      <c r="I832" s="632" t="s">
        <v>238</v>
      </c>
      <c r="J832" s="632" t="s">
        <v>2609</v>
      </c>
      <c r="K832" s="632"/>
      <c r="L832" s="634">
        <v>28.010000000000005</v>
      </c>
      <c r="M832" s="634">
        <v>1</v>
      </c>
      <c r="N832" s="635">
        <v>28.010000000000005</v>
      </c>
    </row>
    <row r="833" spans="1:14" ht="14.4" customHeight="1" x14ac:dyDescent="0.3">
      <c r="A833" s="630" t="s">
        <v>553</v>
      </c>
      <c r="B833" s="631" t="s">
        <v>554</v>
      </c>
      <c r="C833" s="632" t="s">
        <v>566</v>
      </c>
      <c r="D833" s="633" t="s">
        <v>3003</v>
      </c>
      <c r="E833" s="632" t="s">
        <v>578</v>
      </c>
      <c r="F833" s="633" t="s">
        <v>3007</v>
      </c>
      <c r="G833" s="632" t="s">
        <v>595</v>
      </c>
      <c r="H833" s="632" t="s">
        <v>2610</v>
      </c>
      <c r="I833" s="632" t="s">
        <v>238</v>
      </c>
      <c r="J833" s="632" t="s">
        <v>2611</v>
      </c>
      <c r="K833" s="632"/>
      <c r="L833" s="634">
        <v>27.929980846500893</v>
      </c>
      <c r="M833" s="634">
        <v>3</v>
      </c>
      <c r="N833" s="635">
        <v>83.789942539502675</v>
      </c>
    </row>
    <row r="834" spans="1:14" ht="14.4" customHeight="1" x14ac:dyDescent="0.3">
      <c r="A834" s="630" t="s">
        <v>553</v>
      </c>
      <c r="B834" s="631" t="s">
        <v>554</v>
      </c>
      <c r="C834" s="632" t="s">
        <v>566</v>
      </c>
      <c r="D834" s="633" t="s">
        <v>3003</v>
      </c>
      <c r="E834" s="632" t="s">
        <v>578</v>
      </c>
      <c r="F834" s="633" t="s">
        <v>3007</v>
      </c>
      <c r="G834" s="632" t="s">
        <v>595</v>
      </c>
      <c r="H834" s="632" t="s">
        <v>2612</v>
      </c>
      <c r="I834" s="632" t="s">
        <v>2612</v>
      </c>
      <c r="J834" s="632" t="s">
        <v>2613</v>
      </c>
      <c r="K834" s="632" t="s">
        <v>2614</v>
      </c>
      <c r="L834" s="634">
        <v>98022.025786343496</v>
      </c>
      <c r="M834" s="634">
        <v>8.0000000000000018</v>
      </c>
      <c r="N834" s="635">
        <v>784176.20629074809</v>
      </c>
    </row>
    <row r="835" spans="1:14" ht="14.4" customHeight="1" x14ac:dyDescent="0.3">
      <c r="A835" s="630" t="s">
        <v>553</v>
      </c>
      <c r="B835" s="631" t="s">
        <v>554</v>
      </c>
      <c r="C835" s="632" t="s">
        <v>566</v>
      </c>
      <c r="D835" s="633" t="s">
        <v>3003</v>
      </c>
      <c r="E835" s="632" t="s">
        <v>578</v>
      </c>
      <c r="F835" s="633" t="s">
        <v>3007</v>
      </c>
      <c r="G835" s="632" t="s">
        <v>595</v>
      </c>
      <c r="H835" s="632" t="s">
        <v>2615</v>
      </c>
      <c r="I835" s="632" t="s">
        <v>2615</v>
      </c>
      <c r="J835" s="632" t="s">
        <v>807</v>
      </c>
      <c r="K835" s="632" t="s">
        <v>2616</v>
      </c>
      <c r="L835" s="634">
        <v>190.51666666666662</v>
      </c>
      <c r="M835" s="634">
        <v>3</v>
      </c>
      <c r="N835" s="635">
        <v>571.54999999999984</v>
      </c>
    </row>
    <row r="836" spans="1:14" ht="14.4" customHeight="1" x14ac:dyDescent="0.3">
      <c r="A836" s="630" t="s">
        <v>553</v>
      </c>
      <c r="B836" s="631" t="s">
        <v>554</v>
      </c>
      <c r="C836" s="632" t="s">
        <v>566</v>
      </c>
      <c r="D836" s="633" t="s">
        <v>3003</v>
      </c>
      <c r="E836" s="632" t="s">
        <v>578</v>
      </c>
      <c r="F836" s="633" t="s">
        <v>3007</v>
      </c>
      <c r="G836" s="632" t="s">
        <v>595</v>
      </c>
      <c r="H836" s="632" t="s">
        <v>2617</v>
      </c>
      <c r="I836" s="632" t="s">
        <v>2618</v>
      </c>
      <c r="J836" s="632" t="s">
        <v>2619</v>
      </c>
      <c r="K836" s="632" t="s">
        <v>2620</v>
      </c>
      <c r="L836" s="634">
        <v>195.84779157222917</v>
      </c>
      <c r="M836" s="634">
        <v>1</v>
      </c>
      <c r="N836" s="635">
        <v>195.84779157222917</v>
      </c>
    </row>
    <row r="837" spans="1:14" ht="14.4" customHeight="1" x14ac:dyDescent="0.3">
      <c r="A837" s="630" t="s">
        <v>553</v>
      </c>
      <c r="B837" s="631" t="s">
        <v>554</v>
      </c>
      <c r="C837" s="632" t="s">
        <v>566</v>
      </c>
      <c r="D837" s="633" t="s">
        <v>3003</v>
      </c>
      <c r="E837" s="632" t="s">
        <v>578</v>
      </c>
      <c r="F837" s="633" t="s">
        <v>3007</v>
      </c>
      <c r="G837" s="632" t="s">
        <v>595</v>
      </c>
      <c r="H837" s="632" t="s">
        <v>2621</v>
      </c>
      <c r="I837" s="632" t="s">
        <v>2622</v>
      </c>
      <c r="J837" s="632" t="s">
        <v>2623</v>
      </c>
      <c r="K837" s="632" t="s">
        <v>903</v>
      </c>
      <c r="L837" s="634">
        <v>136.715</v>
      </c>
      <c r="M837" s="634">
        <v>4</v>
      </c>
      <c r="N837" s="635">
        <v>546.86</v>
      </c>
    </row>
    <row r="838" spans="1:14" ht="14.4" customHeight="1" x14ac:dyDescent="0.3">
      <c r="A838" s="630" t="s">
        <v>553</v>
      </c>
      <c r="B838" s="631" t="s">
        <v>554</v>
      </c>
      <c r="C838" s="632" t="s">
        <v>566</v>
      </c>
      <c r="D838" s="633" t="s">
        <v>3003</v>
      </c>
      <c r="E838" s="632" t="s">
        <v>578</v>
      </c>
      <c r="F838" s="633" t="s">
        <v>3007</v>
      </c>
      <c r="G838" s="632" t="s">
        <v>595</v>
      </c>
      <c r="H838" s="632" t="s">
        <v>2624</v>
      </c>
      <c r="I838" s="632" t="s">
        <v>238</v>
      </c>
      <c r="J838" s="632" t="s">
        <v>2625</v>
      </c>
      <c r="K838" s="632"/>
      <c r="L838" s="634">
        <v>115.47</v>
      </c>
      <c r="M838" s="634">
        <v>4</v>
      </c>
      <c r="N838" s="635">
        <v>461.88</v>
      </c>
    </row>
    <row r="839" spans="1:14" ht="14.4" customHeight="1" x14ac:dyDescent="0.3">
      <c r="A839" s="630" t="s">
        <v>553</v>
      </c>
      <c r="B839" s="631" t="s">
        <v>554</v>
      </c>
      <c r="C839" s="632" t="s">
        <v>566</v>
      </c>
      <c r="D839" s="633" t="s">
        <v>3003</v>
      </c>
      <c r="E839" s="632" t="s">
        <v>578</v>
      </c>
      <c r="F839" s="633" t="s">
        <v>3007</v>
      </c>
      <c r="G839" s="632" t="s">
        <v>595</v>
      </c>
      <c r="H839" s="632" t="s">
        <v>1593</v>
      </c>
      <c r="I839" s="632" t="s">
        <v>238</v>
      </c>
      <c r="J839" s="632" t="s">
        <v>1594</v>
      </c>
      <c r="K839" s="632" t="s">
        <v>1595</v>
      </c>
      <c r="L839" s="634">
        <v>27.929985634875671</v>
      </c>
      <c r="M839" s="634">
        <v>4</v>
      </c>
      <c r="N839" s="635">
        <v>111.71994253950268</v>
      </c>
    </row>
    <row r="840" spans="1:14" ht="14.4" customHeight="1" x14ac:dyDescent="0.3">
      <c r="A840" s="630" t="s">
        <v>553</v>
      </c>
      <c r="B840" s="631" t="s">
        <v>554</v>
      </c>
      <c r="C840" s="632" t="s">
        <v>566</v>
      </c>
      <c r="D840" s="633" t="s">
        <v>3003</v>
      </c>
      <c r="E840" s="632" t="s">
        <v>578</v>
      </c>
      <c r="F840" s="633" t="s">
        <v>3007</v>
      </c>
      <c r="G840" s="632" t="s">
        <v>595</v>
      </c>
      <c r="H840" s="632" t="s">
        <v>2626</v>
      </c>
      <c r="I840" s="632" t="s">
        <v>238</v>
      </c>
      <c r="J840" s="632" t="s">
        <v>2627</v>
      </c>
      <c r="K840" s="632"/>
      <c r="L840" s="634">
        <v>19.169939973553301</v>
      </c>
      <c r="M840" s="634">
        <v>2</v>
      </c>
      <c r="N840" s="635">
        <v>38.339879947106603</v>
      </c>
    </row>
    <row r="841" spans="1:14" ht="14.4" customHeight="1" x14ac:dyDescent="0.3">
      <c r="A841" s="630" t="s">
        <v>553</v>
      </c>
      <c r="B841" s="631" t="s">
        <v>554</v>
      </c>
      <c r="C841" s="632" t="s">
        <v>566</v>
      </c>
      <c r="D841" s="633" t="s">
        <v>3003</v>
      </c>
      <c r="E841" s="632" t="s">
        <v>578</v>
      </c>
      <c r="F841" s="633" t="s">
        <v>3007</v>
      </c>
      <c r="G841" s="632" t="s">
        <v>595</v>
      </c>
      <c r="H841" s="632" t="s">
        <v>1599</v>
      </c>
      <c r="I841" s="632" t="s">
        <v>238</v>
      </c>
      <c r="J841" s="632" t="s">
        <v>1600</v>
      </c>
      <c r="K841" s="632"/>
      <c r="L841" s="634">
        <v>265.73984718889278</v>
      </c>
      <c r="M841" s="634">
        <v>11</v>
      </c>
      <c r="N841" s="635">
        <v>2923.1383190778206</v>
      </c>
    </row>
    <row r="842" spans="1:14" ht="14.4" customHeight="1" x14ac:dyDescent="0.3">
      <c r="A842" s="630" t="s">
        <v>553</v>
      </c>
      <c r="B842" s="631" t="s">
        <v>554</v>
      </c>
      <c r="C842" s="632" t="s">
        <v>566</v>
      </c>
      <c r="D842" s="633" t="s">
        <v>3003</v>
      </c>
      <c r="E842" s="632" t="s">
        <v>578</v>
      </c>
      <c r="F842" s="633" t="s">
        <v>3007</v>
      </c>
      <c r="G842" s="632" t="s">
        <v>595</v>
      </c>
      <c r="H842" s="632" t="s">
        <v>1601</v>
      </c>
      <c r="I842" s="632" t="s">
        <v>1601</v>
      </c>
      <c r="J842" s="632" t="s">
        <v>766</v>
      </c>
      <c r="K842" s="632" t="s">
        <v>1066</v>
      </c>
      <c r="L842" s="634">
        <v>92.089999999999975</v>
      </c>
      <c r="M842" s="634">
        <v>6</v>
      </c>
      <c r="N842" s="635">
        <v>552.53999999999985</v>
      </c>
    </row>
    <row r="843" spans="1:14" ht="14.4" customHeight="1" x14ac:dyDescent="0.3">
      <c r="A843" s="630" t="s">
        <v>553</v>
      </c>
      <c r="B843" s="631" t="s">
        <v>554</v>
      </c>
      <c r="C843" s="632" t="s">
        <v>566</v>
      </c>
      <c r="D843" s="633" t="s">
        <v>3003</v>
      </c>
      <c r="E843" s="632" t="s">
        <v>578</v>
      </c>
      <c r="F843" s="633" t="s">
        <v>3007</v>
      </c>
      <c r="G843" s="632" t="s">
        <v>595</v>
      </c>
      <c r="H843" s="632" t="s">
        <v>1602</v>
      </c>
      <c r="I843" s="632" t="s">
        <v>1602</v>
      </c>
      <c r="J843" s="632" t="s">
        <v>1456</v>
      </c>
      <c r="K843" s="632" t="s">
        <v>1603</v>
      </c>
      <c r="L843" s="634">
        <v>247.24999999999991</v>
      </c>
      <c r="M843" s="634">
        <v>62.836946300000015</v>
      </c>
      <c r="N843" s="635">
        <v>15536.434972674999</v>
      </c>
    </row>
    <row r="844" spans="1:14" ht="14.4" customHeight="1" x14ac:dyDescent="0.3">
      <c r="A844" s="630" t="s">
        <v>553</v>
      </c>
      <c r="B844" s="631" t="s">
        <v>554</v>
      </c>
      <c r="C844" s="632" t="s">
        <v>566</v>
      </c>
      <c r="D844" s="633" t="s">
        <v>3003</v>
      </c>
      <c r="E844" s="632" t="s">
        <v>578</v>
      </c>
      <c r="F844" s="633" t="s">
        <v>3007</v>
      </c>
      <c r="G844" s="632" t="s">
        <v>595</v>
      </c>
      <c r="H844" s="632" t="s">
        <v>1604</v>
      </c>
      <c r="I844" s="632" t="s">
        <v>1604</v>
      </c>
      <c r="J844" s="632" t="s">
        <v>1456</v>
      </c>
      <c r="K844" s="632" t="s">
        <v>1605</v>
      </c>
      <c r="L844" s="634">
        <v>746.34999999999991</v>
      </c>
      <c r="M844" s="634">
        <v>211.08301580000011</v>
      </c>
      <c r="N844" s="635">
        <v>157541.80884233007</v>
      </c>
    </row>
    <row r="845" spans="1:14" ht="14.4" customHeight="1" x14ac:dyDescent="0.3">
      <c r="A845" s="630" t="s">
        <v>553</v>
      </c>
      <c r="B845" s="631" t="s">
        <v>554</v>
      </c>
      <c r="C845" s="632" t="s">
        <v>566</v>
      </c>
      <c r="D845" s="633" t="s">
        <v>3003</v>
      </c>
      <c r="E845" s="632" t="s">
        <v>578</v>
      </c>
      <c r="F845" s="633" t="s">
        <v>3007</v>
      </c>
      <c r="G845" s="632" t="s">
        <v>595</v>
      </c>
      <c r="H845" s="632" t="s">
        <v>1606</v>
      </c>
      <c r="I845" s="632" t="s">
        <v>1607</v>
      </c>
      <c r="J845" s="632" t="s">
        <v>1608</v>
      </c>
      <c r="K845" s="632" t="s">
        <v>1609</v>
      </c>
      <c r="L845" s="634">
        <v>31.18</v>
      </c>
      <c r="M845" s="634">
        <v>1</v>
      </c>
      <c r="N845" s="635">
        <v>31.18</v>
      </c>
    </row>
    <row r="846" spans="1:14" ht="14.4" customHeight="1" x14ac:dyDescent="0.3">
      <c r="A846" s="630" t="s">
        <v>553</v>
      </c>
      <c r="B846" s="631" t="s">
        <v>554</v>
      </c>
      <c r="C846" s="632" t="s">
        <v>566</v>
      </c>
      <c r="D846" s="633" t="s">
        <v>3003</v>
      </c>
      <c r="E846" s="632" t="s">
        <v>578</v>
      </c>
      <c r="F846" s="633" t="s">
        <v>3007</v>
      </c>
      <c r="G846" s="632" t="s">
        <v>595</v>
      </c>
      <c r="H846" s="632" t="s">
        <v>2628</v>
      </c>
      <c r="I846" s="632" t="s">
        <v>238</v>
      </c>
      <c r="J846" s="632" t="s">
        <v>2629</v>
      </c>
      <c r="K846" s="632"/>
      <c r="L846" s="634">
        <v>175.14969655863001</v>
      </c>
      <c r="M846" s="634">
        <v>1</v>
      </c>
      <c r="N846" s="635">
        <v>175.14969655863001</v>
      </c>
    </row>
    <row r="847" spans="1:14" ht="14.4" customHeight="1" x14ac:dyDescent="0.3">
      <c r="A847" s="630" t="s">
        <v>553</v>
      </c>
      <c r="B847" s="631" t="s">
        <v>554</v>
      </c>
      <c r="C847" s="632" t="s">
        <v>566</v>
      </c>
      <c r="D847" s="633" t="s">
        <v>3003</v>
      </c>
      <c r="E847" s="632" t="s">
        <v>578</v>
      </c>
      <c r="F847" s="633" t="s">
        <v>3007</v>
      </c>
      <c r="G847" s="632" t="s">
        <v>595</v>
      </c>
      <c r="H847" s="632" t="s">
        <v>2630</v>
      </c>
      <c r="I847" s="632" t="s">
        <v>1459</v>
      </c>
      <c r="J847" s="632" t="s">
        <v>2631</v>
      </c>
      <c r="K847" s="632" t="s">
        <v>2632</v>
      </c>
      <c r="L847" s="634">
        <v>5818.3789999999999</v>
      </c>
      <c r="M847" s="634">
        <v>5</v>
      </c>
      <c r="N847" s="635">
        <v>29091.895</v>
      </c>
    </row>
    <row r="848" spans="1:14" ht="14.4" customHeight="1" x14ac:dyDescent="0.3">
      <c r="A848" s="630" t="s">
        <v>553</v>
      </c>
      <c r="B848" s="631" t="s">
        <v>554</v>
      </c>
      <c r="C848" s="632" t="s">
        <v>566</v>
      </c>
      <c r="D848" s="633" t="s">
        <v>3003</v>
      </c>
      <c r="E848" s="632" t="s">
        <v>578</v>
      </c>
      <c r="F848" s="633" t="s">
        <v>3007</v>
      </c>
      <c r="G848" s="632" t="s">
        <v>595</v>
      </c>
      <c r="H848" s="632" t="s">
        <v>1614</v>
      </c>
      <c r="I848" s="632" t="s">
        <v>1614</v>
      </c>
      <c r="J848" s="632" t="s">
        <v>636</v>
      </c>
      <c r="K848" s="632" t="s">
        <v>1615</v>
      </c>
      <c r="L848" s="634">
        <v>60.080000000000005</v>
      </c>
      <c r="M848" s="634">
        <v>3</v>
      </c>
      <c r="N848" s="635">
        <v>180.24</v>
      </c>
    </row>
    <row r="849" spans="1:14" ht="14.4" customHeight="1" x14ac:dyDescent="0.3">
      <c r="A849" s="630" t="s">
        <v>553</v>
      </c>
      <c r="B849" s="631" t="s">
        <v>554</v>
      </c>
      <c r="C849" s="632" t="s">
        <v>566</v>
      </c>
      <c r="D849" s="633" t="s">
        <v>3003</v>
      </c>
      <c r="E849" s="632" t="s">
        <v>578</v>
      </c>
      <c r="F849" s="633" t="s">
        <v>3007</v>
      </c>
      <c r="G849" s="632" t="s">
        <v>595</v>
      </c>
      <c r="H849" s="632" t="s">
        <v>2633</v>
      </c>
      <c r="I849" s="632" t="s">
        <v>2634</v>
      </c>
      <c r="J849" s="632" t="s">
        <v>2635</v>
      </c>
      <c r="K849" s="632"/>
      <c r="L849" s="634">
        <v>28.009999999999998</v>
      </c>
      <c r="M849" s="634">
        <v>5</v>
      </c>
      <c r="N849" s="635">
        <v>140.04999999999998</v>
      </c>
    </row>
    <row r="850" spans="1:14" ht="14.4" customHeight="1" x14ac:dyDescent="0.3">
      <c r="A850" s="630" t="s">
        <v>553</v>
      </c>
      <c r="B850" s="631" t="s">
        <v>554</v>
      </c>
      <c r="C850" s="632" t="s">
        <v>566</v>
      </c>
      <c r="D850" s="633" t="s">
        <v>3003</v>
      </c>
      <c r="E850" s="632" t="s">
        <v>578</v>
      </c>
      <c r="F850" s="633" t="s">
        <v>3007</v>
      </c>
      <c r="G850" s="632" t="s">
        <v>595</v>
      </c>
      <c r="H850" s="632" t="s">
        <v>2636</v>
      </c>
      <c r="I850" s="632" t="s">
        <v>238</v>
      </c>
      <c r="J850" s="632" t="s">
        <v>2637</v>
      </c>
      <c r="K850" s="632" t="s">
        <v>2599</v>
      </c>
      <c r="L850" s="634">
        <v>400.37913122100514</v>
      </c>
      <c r="M850" s="634">
        <v>1</v>
      </c>
      <c r="N850" s="635">
        <v>400.37913122100514</v>
      </c>
    </row>
    <row r="851" spans="1:14" ht="14.4" customHeight="1" x14ac:dyDescent="0.3">
      <c r="A851" s="630" t="s">
        <v>553</v>
      </c>
      <c r="B851" s="631" t="s">
        <v>554</v>
      </c>
      <c r="C851" s="632" t="s">
        <v>566</v>
      </c>
      <c r="D851" s="633" t="s">
        <v>3003</v>
      </c>
      <c r="E851" s="632" t="s">
        <v>578</v>
      </c>
      <c r="F851" s="633" t="s">
        <v>3007</v>
      </c>
      <c r="G851" s="632" t="s">
        <v>595</v>
      </c>
      <c r="H851" s="632" t="s">
        <v>2638</v>
      </c>
      <c r="I851" s="632" t="s">
        <v>2638</v>
      </c>
      <c r="J851" s="632" t="s">
        <v>2639</v>
      </c>
      <c r="K851" s="632" t="s">
        <v>2640</v>
      </c>
      <c r="L851" s="634">
        <v>4437.5624507504772</v>
      </c>
      <c r="M851" s="634">
        <v>26</v>
      </c>
      <c r="N851" s="635">
        <v>115376.6237195124</v>
      </c>
    </row>
    <row r="852" spans="1:14" ht="14.4" customHeight="1" x14ac:dyDescent="0.3">
      <c r="A852" s="630" t="s">
        <v>553</v>
      </c>
      <c r="B852" s="631" t="s">
        <v>554</v>
      </c>
      <c r="C852" s="632" t="s">
        <v>566</v>
      </c>
      <c r="D852" s="633" t="s">
        <v>3003</v>
      </c>
      <c r="E852" s="632" t="s">
        <v>578</v>
      </c>
      <c r="F852" s="633" t="s">
        <v>3007</v>
      </c>
      <c r="G852" s="632" t="s">
        <v>595</v>
      </c>
      <c r="H852" s="632" t="s">
        <v>2641</v>
      </c>
      <c r="I852" s="632" t="s">
        <v>238</v>
      </c>
      <c r="J852" s="632" t="s">
        <v>2642</v>
      </c>
      <c r="K852" s="632"/>
      <c r="L852" s="634">
        <v>42.409861180732982</v>
      </c>
      <c r="M852" s="634">
        <v>4</v>
      </c>
      <c r="N852" s="635">
        <v>169.63944472293193</v>
      </c>
    </row>
    <row r="853" spans="1:14" ht="14.4" customHeight="1" x14ac:dyDescent="0.3">
      <c r="A853" s="630" t="s">
        <v>553</v>
      </c>
      <c r="B853" s="631" t="s">
        <v>554</v>
      </c>
      <c r="C853" s="632" t="s">
        <v>566</v>
      </c>
      <c r="D853" s="633" t="s">
        <v>3003</v>
      </c>
      <c r="E853" s="632" t="s">
        <v>578</v>
      </c>
      <c r="F853" s="633" t="s">
        <v>3007</v>
      </c>
      <c r="G853" s="632" t="s">
        <v>595</v>
      </c>
      <c r="H853" s="632" t="s">
        <v>1624</v>
      </c>
      <c r="I853" s="632" t="s">
        <v>238</v>
      </c>
      <c r="J853" s="632" t="s">
        <v>1625</v>
      </c>
      <c r="K853" s="632"/>
      <c r="L853" s="634">
        <v>66.38333333333334</v>
      </c>
      <c r="M853" s="634">
        <v>3</v>
      </c>
      <c r="N853" s="635">
        <v>199.15000000000003</v>
      </c>
    </row>
    <row r="854" spans="1:14" ht="14.4" customHeight="1" x14ac:dyDescent="0.3">
      <c r="A854" s="630" t="s">
        <v>553</v>
      </c>
      <c r="B854" s="631" t="s">
        <v>554</v>
      </c>
      <c r="C854" s="632" t="s">
        <v>566</v>
      </c>
      <c r="D854" s="633" t="s">
        <v>3003</v>
      </c>
      <c r="E854" s="632" t="s">
        <v>578</v>
      </c>
      <c r="F854" s="633" t="s">
        <v>3007</v>
      </c>
      <c r="G854" s="632" t="s">
        <v>595</v>
      </c>
      <c r="H854" s="632" t="s">
        <v>2643</v>
      </c>
      <c r="I854" s="632" t="s">
        <v>2644</v>
      </c>
      <c r="J854" s="632" t="s">
        <v>2447</v>
      </c>
      <c r="K854" s="632" t="s">
        <v>2448</v>
      </c>
      <c r="L854" s="634">
        <v>66.589999999999975</v>
      </c>
      <c r="M854" s="634">
        <v>3</v>
      </c>
      <c r="N854" s="635">
        <v>199.76999999999992</v>
      </c>
    </row>
    <row r="855" spans="1:14" ht="14.4" customHeight="1" x14ac:dyDescent="0.3">
      <c r="A855" s="630" t="s">
        <v>553</v>
      </c>
      <c r="B855" s="631" t="s">
        <v>554</v>
      </c>
      <c r="C855" s="632" t="s">
        <v>566</v>
      </c>
      <c r="D855" s="633" t="s">
        <v>3003</v>
      </c>
      <c r="E855" s="632" t="s">
        <v>578</v>
      </c>
      <c r="F855" s="633" t="s">
        <v>3007</v>
      </c>
      <c r="G855" s="632" t="s">
        <v>595</v>
      </c>
      <c r="H855" s="632" t="s">
        <v>2645</v>
      </c>
      <c r="I855" s="632" t="s">
        <v>2646</v>
      </c>
      <c r="J855" s="632" t="s">
        <v>2623</v>
      </c>
      <c r="K855" s="632" t="s">
        <v>2647</v>
      </c>
      <c r="L855" s="634">
        <v>138.17971358977158</v>
      </c>
      <c r="M855" s="634">
        <v>1</v>
      </c>
      <c r="N855" s="635">
        <v>138.17971358977158</v>
      </c>
    </row>
    <row r="856" spans="1:14" ht="14.4" customHeight="1" x14ac:dyDescent="0.3">
      <c r="A856" s="630" t="s">
        <v>553</v>
      </c>
      <c r="B856" s="631" t="s">
        <v>554</v>
      </c>
      <c r="C856" s="632" t="s">
        <v>566</v>
      </c>
      <c r="D856" s="633" t="s">
        <v>3003</v>
      </c>
      <c r="E856" s="632" t="s">
        <v>578</v>
      </c>
      <c r="F856" s="633" t="s">
        <v>3007</v>
      </c>
      <c r="G856" s="632" t="s">
        <v>595</v>
      </c>
      <c r="H856" s="632" t="s">
        <v>2648</v>
      </c>
      <c r="I856" s="632" t="s">
        <v>2648</v>
      </c>
      <c r="J856" s="632" t="s">
        <v>2649</v>
      </c>
      <c r="K856" s="632" t="s">
        <v>2650</v>
      </c>
      <c r="L856" s="634">
        <v>838.90999999999985</v>
      </c>
      <c r="M856" s="634">
        <v>1</v>
      </c>
      <c r="N856" s="635">
        <v>838.90999999999985</v>
      </c>
    </row>
    <row r="857" spans="1:14" ht="14.4" customHeight="1" x14ac:dyDescent="0.3">
      <c r="A857" s="630" t="s">
        <v>553</v>
      </c>
      <c r="B857" s="631" t="s">
        <v>554</v>
      </c>
      <c r="C857" s="632" t="s">
        <v>566</v>
      </c>
      <c r="D857" s="633" t="s">
        <v>3003</v>
      </c>
      <c r="E857" s="632" t="s">
        <v>578</v>
      </c>
      <c r="F857" s="633" t="s">
        <v>3007</v>
      </c>
      <c r="G857" s="632" t="s">
        <v>595</v>
      </c>
      <c r="H857" s="632" t="s">
        <v>2651</v>
      </c>
      <c r="I857" s="632" t="s">
        <v>2652</v>
      </c>
      <c r="J857" s="632" t="s">
        <v>2653</v>
      </c>
      <c r="K857" s="632" t="s">
        <v>2654</v>
      </c>
      <c r="L857" s="634">
        <v>110.24</v>
      </c>
      <c r="M857" s="634">
        <v>2</v>
      </c>
      <c r="N857" s="635">
        <v>220.48</v>
      </c>
    </row>
    <row r="858" spans="1:14" ht="14.4" customHeight="1" x14ac:dyDescent="0.3">
      <c r="A858" s="630" t="s">
        <v>553</v>
      </c>
      <c r="B858" s="631" t="s">
        <v>554</v>
      </c>
      <c r="C858" s="632" t="s">
        <v>566</v>
      </c>
      <c r="D858" s="633" t="s">
        <v>3003</v>
      </c>
      <c r="E858" s="632" t="s">
        <v>578</v>
      </c>
      <c r="F858" s="633" t="s">
        <v>3007</v>
      </c>
      <c r="G858" s="632" t="s">
        <v>595</v>
      </c>
      <c r="H858" s="632" t="s">
        <v>2655</v>
      </c>
      <c r="I858" s="632" t="s">
        <v>2656</v>
      </c>
      <c r="J858" s="632" t="s">
        <v>2657</v>
      </c>
      <c r="K858" s="632" t="s">
        <v>2658</v>
      </c>
      <c r="L858" s="634">
        <v>30.589936595101406</v>
      </c>
      <c r="M858" s="634">
        <v>3</v>
      </c>
      <c r="N858" s="635">
        <v>91.769809785304219</v>
      </c>
    </row>
    <row r="859" spans="1:14" ht="14.4" customHeight="1" x14ac:dyDescent="0.3">
      <c r="A859" s="630" t="s">
        <v>553</v>
      </c>
      <c r="B859" s="631" t="s">
        <v>554</v>
      </c>
      <c r="C859" s="632" t="s">
        <v>566</v>
      </c>
      <c r="D859" s="633" t="s">
        <v>3003</v>
      </c>
      <c r="E859" s="632" t="s">
        <v>578</v>
      </c>
      <c r="F859" s="633" t="s">
        <v>3007</v>
      </c>
      <c r="G859" s="632" t="s">
        <v>595</v>
      </c>
      <c r="H859" s="632" t="s">
        <v>2659</v>
      </c>
      <c r="I859" s="632" t="s">
        <v>238</v>
      </c>
      <c r="J859" s="632" t="s">
        <v>2660</v>
      </c>
      <c r="K859" s="632"/>
      <c r="L859" s="634">
        <v>41.449999999999967</v>
      </c>
      <c r="M859" s="634">
        <v>1</v>
      </c>
      <c r="N859" s="635">
        <v>41.449999999999967</v>
      </c>
    </row>
    <row r="860" spans="1:14" ht="14.4" customHeight="1" x14ac:dyDescent="0.3">
      <c r="A860" s="630" t="s">
        <v>553</v>
      </c>
      <c r="B860" s="631" t="s">
        <v>554</v>
      </c>
      <c r="C860" s="632" t="s">
        <v>566</v>
      </c>
      <c r="D860" s="633" t="s">
        <v>3003</v>
      </c>
      <c r="E860" s="632" t="s">
        <v>578</v>
      </c>
      <c r="F860" s="633" t="s">
        <v>3007</v>
      </c>
      <c r="G860" s="632" t="s">
        <v>595</v>
      </c>
      <c r="H860" s="632" t="s">
        <v>2661</v>
      </c>
      <c r="I860" s="632" t="s">
        <v>238</v>
      </c>
      <c r="J860" s="632" t="s">
        <v>2662</v>
      </c>
      <c r="K860" s="632"/>
      <c r="L860" s="634">
        <v>41.449999999999967</v>
      </c>
      <c r="M860" s="634">
        <v>1</v>
      </c>
      <c r="N860" s="635">
        <v>41.449999999999967</v>
      </c>
    </row>
    <row r="861" spans="1:14" ht="14.4" customHeight="1" x14ac:dyDescent="0.3">
      <c r="A861" s="630" t="s">
        <v>553</v>
      </c>
      <c r="B861" s="631" t="s">
        <v>554</v>
      </c>
      <c r="C861" s="632" t="s">
        <v>566</v>
      </c>
      <c r="D861" s="633" t="s">
        <v>3003</v>
      </c>
      <c r="E861" s="632" t="s">
        <v>578</v>
      </c>
      <c r="F861" s="633" t="s">
        <v>3007</v>
      </c>
      <c r="G861" s="632" t="s">
        <v>1626</v>
      </c>
      <c r="H861" s="632" t="s">
        <v>1634</v>
      </c>
      <c r="I861" s="632" t="s">
        <v>1635</v>
      </c>
      <c r="J861" s="632" t="s">
        <v>1636</v>
      </c>
      <c r="K861" s="632" t="s">
        <v>1637</v>
      </c>
      <c r="L861" s="634">
        <v>207.5206385794875</v>
      </c>
      <c r="M861" s="634">
        <v>2</v>
      </c>
      <c r="N861" s="635">
        <v>415.04127715897499</v>
      </c>
    </row>
    <row r="862" spans="1:14" ht="14.4" customHeight="1" x14ac:dyDescent="0.3">
      <c r="A862" s="630" t="s">
        <v>553</v>
      </c>
      <c r="B862" s="631" t="s">
        <v>554</v>
      </c>
      <c r="C862" s="632" t="s">
        <v>566</v>
      </c>
      <c r="D862" s="633" t="s">
        <v>3003</v>
      </c>
      <c r="E862" s="632" t="s">
        <v>578</v>
      </c>
      <c r="F862" s="633" t="s">
        <v>3007</v>
      </c>
      <c r="G862" s="632" t="s">
        <v>1626</v>
      </c>
      <c r="H862" s="632" t="s">
        <v>1638</v>
      </c>
      <c r="I862" s="632" t="s">
        <v>1639</v>
      </c>
      <c r="J862" s="632" t="s">
        <v>1640</v>
      </c>
      <c r="K862" s="632" t="s">
        <v>1641</v>
      </c>
      <c r="L862" s="634">
        <v>36.604979522410495</v>
      </c>
      <c r="M862" s="634">
        <v>40</v>
      </c>
      <c r="N862" s="635">
        <v>1464.1991808964199</v>
      </c>
    </row>
    <row r="863" spans="1:14" ht="14.4" customHeight="1" x14ac:dyDescent="0.3">
      <c r="A863" s="630" t="s">
        <v>553</v>
      </c>
      <c r="B863" s="631" t="s">
        <v>554</v>
      </c>
      <c r="C863" s="632" t="s">
        <v>566</v>
      </c>
      <c r="D863" s="633" t="s">
        <v>3003</v>
      </c>
      <c r="E863" s="632" t="s">
        <v>578</v>
      </c>
      <c r="F863" s="633" t="s">
        <v>3007</v>
      </c>
      <c r="G863" s="632" t="s">
        <v>1626</v>
      </c>
      <c r="H863" s="632" t="s">
        <v>1642</v>
      </c>
      <c r="I863" s="632" t="s">
        <v>1643</v>
      </c>
      <c r="J863" s="632" t="s">
        <v>1644</v>
      </c>
      <c r="K863" s="632" t="s">
        <v>1645</v>
      </c>
      <c r="L863" s="634">
        <v>129.57938263984701</v>
      </c>
      <c r="M863" s="634">
        <v>9</v>
      </c>
      <c r="N863" s="635">
        <v>1166.214443758623</v>
      </c>
    </row>
    <row r="864" spans="1:14" ht="14.4" customHeight="1" x14ac:dyDescent="0.3">
      <c r="A864" s="630" t="s">
        <v>553</v>
      </c>
      <c r="B864" s="631" t="s">
        <v>554</v>
      </c>
      <c r="C864" s="632" t="s">
        <v>566</v>
      </c>
      <c r="D864" s="633" t="s">
        <v>3003</v>
      </c>
      <c r="E864" s="632" t="s">
        <v>578</v>
      </c>
      <c r="F864" s="633" t="s">
        <v>3007</v>
      </c>
      <c r="G864" s="632" t="s">
        <v>1626</v>
      </c>
      <c r="H864" s="632" t="s">
        <v>1650</v>
      </c>
      <c r="I864" s="632" t="s">
        <v>1651</v>
      </c>
      <c r="J864" s="632" t="s">
        <v>1652</v>
      </c>
      <c r="K864" s="632" t="s">
        <v>1653</v>
      </c>
      <c r="L864" s="634">
        <v>328.69200000000001</v>
      </c>
      <c r="M864" s="634">
        <v>10</v>
      </c>
      <c r="N864" s="635">
        <v>3286.92</v>
      </c>
    </row>
    <row r="865" spans="1:14" ht="14.4" customHeight="1" x14ac:dyDescent="0.3">
      <c r="A865" s="630" t="s">
        <v>553</v>
      </c>
      <c r="B865" s="631" t="s">
        <v>554</v>
      </c>
      <c r="C865" s="632" t="s">
        <v>566</v>
      </c>
      <c r="D865" s="633" t="s">
        <v>3003</v>
      </c>
      <c r="E865" s="632" t="s">
        <v>578</v>
      </c>
      <c r="F865" s="633" t="s">
        <v>3007</v>
      </c>
      <c r="G865" s="632" t="s">
        <v>1626</v>
      </c>
      <c r="H865" s="632" t="s">
        <v>1654</v>
      </c>
      <c r="I865" s="632" t="s">
        <v>1655</v>
      </c>
      <c r="J865" s="632" t="s">
        <v>1656</v>
      </c>
      <c r="K865" s="632" t="s">
        <v>1657</v>
      </c>
      <c r="L865" s="634">
        <v>492.1994439882414</v>
      </c>
      <c r="M865" s="634">
        <v>18</v>
      </c>
      <c r="N865" s="635">
        <v>8859.5899917883453</v>
      </c>
    </row>
    <row r="866" spans="1:14" ht="14.4" customHeight="1" x14ac:dyDescent="0.3">
      <c r="A866" s="630" t="s">
        <v>553</v>
      </c>
      <c r="B866" s="631" t="s">
        <v>554</v>
      </c>
      <c r="C866" s="632" t="s">
        <v>566</v>
      </c>
      <c r="D866" s="633" t="s">
        <v>3003</v>
      </c>
      <c r="E866" s="632" t="s">
        <v>578</v>
      </c>
      <c r="F866" s="633" t="s">
        <v>3007</v>
      </c>
      <c r="G866" s="632" t="s">
        <v>1626</v>
      </c>
      <c r="H866" s="632" t="s">
        <v>1658</v>
      </c>
      <c r="I866" s="632" t="s">
        <v>1659</v>
      </c>
      <c r="J866" s="632" t="s">
        <v>1656</v>
      </c>
      <c r="K866" s="632" t="s">
        <v>1660</v>
      </c>
      <c r="L866" s="634">
        <v>942.99798437853281</v>
      </c>
      <c r="M866" s="634">
        <v>2</v>
      </c>
      <c r="N866" s="635">
        <v>1885.9959687570656</v>
      </c>
    </row>
    <row r="867" spans="1:14" ht="14.4" customHeight="1" x14ac:dyDescent="0.3">
      <c r="A867" s="630" t="s">
        <v>553</v>
      </c>
      <c r="B867" s="631" t="s">
        <v>554</v>
      </c>
      <c r="C867" s="632" t="s">
        <v>566</v>
      </c>
      <c r="D867" s="633" t="s">
        <v>3003</v>
      </c>
      <c r="E867" s="632" t="s">
        <v>578</v>
      </c>
      <c r="F867" s="633" t="s">
        <v>3007</v>
      </c>
      <c r="G867" s="632" t="s">
        <v>1626</v>
      </c>
      <c r="H867" s="632" t="s">
        <v>2663</v>
      </c>
      <c r="I867" s="632" t="s">
        <v>2664</v>
      </c>
      <c r="J867" s="632" t="s">
        <v>1656</v>
      </c>
      <c r="K867" s="632" t="s">
        <v>2665</v>
      </c>
      <c r="L867" s="634">
        <v>1057.4547846572823</v>
      </c>
      <c r="M867" s="634">
        <v>1</v>
      </c>
      <c r="N867" s="635">
        <v>1057.4547846572823</v>
      </c>
    </row>
    <row r="868" spans="1:14" ht="14.4" customHeight="1" x14ac:dyDescent="0.3">
      <c r="A868" s="630" t="s">
        <v>553</v>
      </c>
      <c r="B868" s="631" t="s">
        <v>554</v>
      </c>
      <c r="C868" s="632" t="s">
        <v>566</v>
      </c>
      <c r="D868" s="633" t="s">
        <v>3003</v>
      </c>
      <c r="E868" s="632" t="s">
        <v>578</v>
      </c>
      <c r="F868" s="633" t="s">
        <v>3007</v>
      </c>
      <c r="G868" s="632" t="s">
        <v>1626</v>
      </c>
      <c r="H868" s="632" t="s">
        <v>1661</v>
      </c>
      <c r="I868" s="632" t="s">
        <v>1662</v>
      </c>
      <c r="J868" s="632" t="s">
        <v>1663</v>
      </c>
      <c r="K868" s="632" t="s">
        <v>1664</v>
      </c>
      <c r="L868" s="634">
        <v>40.34305008764948</v>
      </c>
      <c r="M868" s="634">
        <v>23</v>
      </c>
      <c r="N868" s="635">
        <v>927.89015201593804</v>
      </c>
    </row>
    <row r="869" spans="1:14" ht="14.4" customHeight="1" x14ac:dyDescent="0.3">
      <c r="A869" s="630" t="s">
        <v>553</v>
      </c>
      <c r="B869" s="631" t="s">
        <v>554</v>
      </c>
      <c r="C869" s="632" t="s">
        <v>566</v>
      </c>
      <c r="D869" s="633" t="s">
        <v>3003</v>
      </c>
      <c r="E869" s="632" t="s">
        <v>578</v>
      </c>
      <c r="F869" s="633" t="s">
        <v>3007</v>
      </c>
      <c r="G869" s="632" t="s">
        <v>1626</v>
      </c>
      <c r="H869" s="632" t="s">
        <v>1665</v>
      </c>
      <c r="I869" s="632" t="s">
        <v>1666</v>
      </c>
      <c r="J869" s="632" t="s">
        <v>1667</v>
      </c>
      <c r="K869" s="632" t="s">
        <v>1668</v>
      </c>
      <c r="L869" s="634">
        <v>61.470696857275648</v>
      </c>
      <c r="M869" s="634">
        <v>6</v>
      </c>
      <c r="N869" s="635">
        <v>368.8241811436539</v>
      </c>
    </row>
    <row r="870" spans="1:14" ht="14.4" customHeight="1" x14ac:dyDescent="0.3">
      <c r="A870" s="630" t="s">
        <v>553</v>
      </c>
      <c r="B870" s="631" t="s">
        <v>554</v>
      </c>
      <c r="C870" s="632" t="s">
        <v>566</v>
      </c>
      <c r="D870" s="633" t="s">
        <v>3003</v>
      </c>
      <c r="E870" s="632" t="s">
        <v>578</v>
      </c>
      <c r="F870" s="633" t="s">
        <v>3007</v>
      </c>
      <c r="G870" s="632" t="s">
        <v>1626</v>
      </c>
      <c r="H870" s="632" t="s">
        <v>1669</v>
      </c>
      <c r="I870" s="632" t="s">
        <v>1670</v>
      </c>
      <c r="J870" s="632" t="s">
        <v>1671</v>
      </c>
      <c r="K870" s="632" t="s">
        <v>1672</v>
      </c>
      <c r="L870" s="634">
        <v>58.82500000000001</v>
      </c>
      <c r="M870" s="634">
        <v>12</v>
      </c>
      <c r="N870" s="635">
        <v>705.90000000000009</v>
      </c>
    </row>
    <row r="871" spans="1:14" ht="14.4" customHeight="1" x14ac:dyDescent="0.3">
      <c r="A871" s="630" t="s">
        <v>553</v>
      </c>
      <c r="B871" s="631" t="s">
        <v>554</v>
      </c>
      <c r="C871" s="632" t="s">
        <v>566</v>
      </c>
      <c r="D871" s="633" t="s">
        <v>3003</v>
      </c>
      <c r="E871" s="632" t="s">
        <v>578</v>
      </c>
      <c r="F871" s="633" t="s">
        <v>3007</v>
      </c>
      <c r="G871" s="632" t="s">
        <v>1626</v>
      </c>
      <c r="H871" s="632" t="s">
        <v>1681</v>
      </c>
      <c r="I871" s="632" t="s">
        <v>1682</v>
      </c>
      <c r="J871" s="632" t="s">
        <v>1683</v>
      </c>
      <c r="K871" s="632" t="s">
        <v>1684</v>
      </c>
      <c r="L871" s="634">
        <v>119.42500000000001</v>
      </c>
      <c r="M871" s="634">
        <v>4</v>
      </c>
      <c r="N871" s="635">
        <v>477.70000000000005</v>
      </c>
    </row>
    <row r="872" spans="1:14" ht="14.4" customHeight="1" x14ac:dyDescent="0.3">
      <c r="A872" s="630" t="s">
        <v>553</v>
      </c>
      <c r="B872" s="631" t="s">
        <v>554</v>
      </c>
      <c r="C872" s="632" t="s">
        <v>566</v>
      </c>
      <c r="D872" s="633" t="s">
        <v>3003</v>
      </c>
      <c r="E872" s="632" t="s">
        <v>578</v>
      </c>
      <c r="F872" s="633" t="s">
        <v>3007</v>
      </c>
      <c r="G872" s="632" t="s">
        <v>1626</v>
      </c>
      <c r="H872" s="632" t="s">
        <v>2666</v>
      </c>
      <c r="I872" s="632" t="s">
        <v>2667</v>
      </c>
      <c r="J872" s="632" t="s">
        <v>2668</v>
      </c>
      <c r="K872" s="632" t="s">
        <v>953</v>
      </c>
      <c r="L872" s="634">
        <v>45.580000000000013</v>
      </c>
      <c r="M872" s="634">
        <v>3</v>
      </c>
      <c r="N872" s="635">
        <v>136.74000000000004</v>
      </c>
    </row>
    <row r="873" spans="1:14" ht="14.4" customHeight="1" x14ac:dyDescent="0.3">
      <c r="A873" s="630" t="s">
        <v>553</v>
      </c>
      <c r="B873" s="631" t="s">
        <v>554</v>
      </c>
      <c r="C873" s="632" t="s">
        <v>566</v>
      </c>
      <c r="D873" s="633" t="s">
        <v>3003</v>
      </c>
      <c r="E873" s="632" t="s">
        <v>578</v>
      </c>
      <c r="F873" s="633" t="s">
        <v>3007</v>
      </c>
      <c r="G873" s="632" t="s">
        <v>1626</v>
      </c>
      <c r="H873" s="632" t="s">
        <v>2669</v>
      </c>
      <c r="I873" s="632" t="s">
        <v>2670</v>
      </c>
      <c r="J873" s="632" t="s">
        <v>2671</v>
      </c>
      <c r="K873" s="632" t="s">
        <v>2672</v>
      </c>
      <c r="L873" s="634">
        <v>55.14</v>
      </c>
      <c r="M873" s="634">
        <v>1</v>
      </c>
      <c r="N873" s="635">
        <v>55.14</v>
      </c>
    </row>
    <row r="874" spans="1:14" ht="14.4" customHeight="1" x14ac:dyDescent="0.3">
      <c r="A874" s="630" t="s">
        <v>553</v>
      </c>
      <c r="B874" s="631" t="s">
        <v>554</v>
      </c>
      <c r="C874" s="632" t="s">
        <v>566</v>
      </c>
      <c r="D874" s="633" t="s">
        <v>3003</v>
      </c>
      <c r="E874" s="632" t="s">
        <v>578</v>
      </c>
      <c r="F874" s="633" t="s">
        <v>3007</v>
      </c>
      <c r="G874" s="632" t="s">
        <v>1626</v>
      </c>
      <c r="H874" s="632" t="s">
        <v>2673</v>
      </c>
      <c r="I874" s="632" t="s">
        <v>2674</v>
      </c>
      <c r="J874" s="632" t="s">
        <v>2675</v>
      </c>
      <c r="K874" s="632" t="s">
        <v>2676</v>
      </c>
      <c r="L874" s="634">
        <v>279.41991461989977</v>
      </c>
      <c r="M874" s="634">
        <v>1</v>
      </c>
      <c r="N874" s="635">
        <v>279.41991461989977</v>
      </c>
    </row>
    <row r="875" spans="1:14" ht="14.4" customHeight="1" x14ac:dyDescent="0.3">
      <c r="A875" s="630" t="s">
        <v>553</v>
      </c>
      <c r="B875" s="631" t="s">
        <v>554</v>
      </c>
      <c r="C875" s="632" t="s">
        <v>566</v>
      </c>
      <c r="D875" s="633" t="s">
        <v>3003</v>
      </c>
      <c r="E875" s="632" t="s">
        <v>578</v>
      </c>
      <c r="F875" s="633" t="s">
        <v>3007</v>
      </c>
      <c r="G875" s="632" t="s">
        <v>1626</v>
      </c>
      <c r="H875" s="632" t="s">
        <v>2677</v>
      </c>
      <c r="I875" s="632" t="s">
        <v>2678</v>
      </c>
      <c r="J875" s="632" t="s">
        <v>2679</v>
      </c>
      <c r="K875" s="632" t="s">
        <v>2680</v>
      </c>
      <c r="L875" s="634">
        <v>3450</v>
      </c>
      <c r="M875" s="634">
        <v>6</v>
      </c>
      <c r="N875" s="635">
        <v>20700</v>
      </c>
    </row>
    <row r="876" spans="1:14" ht="14.4" customHeight="1" x14ac:dyDescent="0.3">
      <c r="A876" s="630" t="s">
        <v>553</v>
      </c>
      <c r="B876" s="631" t="s">
        <v>554</v>
      </c>
      <c r="C876" s="632" t="s">
        <v>566</v>
      </c>
      <c r="D876" s="633" t="s">
        <v>3003</v>
      </c>
      <c r="E876" s="632" t="s">
        <v>578</v>
      </c>
      <c r="F876" s="633" t="s">
        <v>3007</v>
      </c>
      <c r="G876" s="632" t="s">
        <v>1626</v>
      </c>
      <c r="H876" s="632" t="s">
        <v>1707</v>
      </c>
      <c r="I876" s="632" t="s">
        <v>1708</v>
      </c>
      <c r="J876" s="632" t="s">
        <v>1709</v>
      </c>
      <c r="K876" s="632" t="s">
        <v>1710</v>
      </c>
      <c r="L876" s="634">
        <v>337.15</v>
      </c>
      <c r="M876" s="634">
        <v>1</v>
      </c>
      <c r="N876" s="635">
        <v>337.15</v>
      </c>
    </row>
    <row r="877" spans="1:14" ht="14.4" customHeight="1" x14ac:dyDescent="0.3">
      <c r="A877" s="630" t="s">
        <v>553</v>
      </c>
      <c r="B877" s="631" t="s">
        <v>554</v>
      </c>
      <c r="C877" s="632" t="s">
        <v>566</v>
      </c>
      <c r="D877" s="633" t="s">
        <v>3003</v>
      </c>
      <c r="E877" s="632" t="s">
        <v>578</v>
      </c>
      <c r="F877" s="633" t="s">
        <v>3007</v>
      </c>
      <c r="G877" s="632" t="s">
        <v>1626</v>
      </c>
      <c r="H877" s="632" t="s">
        <v>2681</v>
      </c>
      <c r="I877" s="632" t="s">
        <v>2682</v>
      </c>
      <c r="J877" s="632" t="s">
        <v>2683</v>
      </c>
      <c r="K877" s="632" t="s">
        <v>2684</v>
      </c>
      <c r="L877" s="634">
        <v>47.239897728677001</v>
      </c>
      <c r="M877" s="634">
        <v>3</v>
      </c>
      <c r="N877" s="635">
        <v>141.71969318603101</v>
      </c>
    </row>
    <row r="878" spans="1:14" ht="14.4" customHeight="1" x14ac:dyDescent="0.3">
      <c r="A878" s="630" t="s">
        <v>553</v>
      </c>
      <c r="B878" s="631" t="s">
        <v>554</v>
      </c>
      <c r="C878" s="632" t="s">
        <v>566</v>
      </c>
      <c r="D878" s="633" t="s">
        <v>3003</v>
      </c>
      <c r="E878" s="632" t="s">
        <v>578</v>
      </c>
      <c r="F878" s="633" t="s">
        <v>3007</v>
      </c>
      <c r="G878" s="632" t="s">
        <v>1626</v>
      </c>
      <c r="H878" s="632" t="s">
        <v>2685</v>
      </c>
      <c r="I878" s="632" t="s">
        <v>2686</v>
      </c>
      <c r="J878" s="632" t="s">
        <v>2687</v>
      </c>
      <c r="K878" s="632" t="s">
        <v>1706</v>
      </c>
      <c r="L878" s="634">
        <v>49.05</v>
      </c>
      <c r="M878" s="634">
        <v>1</v>
      </c>
      <c r="N878" s="635">
        <v>49.05</v>
      </c>
    </row>
    <row r="879" spans="1:14" ht="14.4" customHeight="1" x14ac:dyDescent="0.3">
      <c r="A879" s="630" t="s">
        <v>553</v>
      </c>
      <c r="B879" s="631" t="s">
        <v>554</v>
      </c>
      <c r="C879" s="632" t="s">
        <v>566</v>
      </c>
      <c r="D879" s="633" t="s">
        <v>3003</v>
      </c>
      <c r="E879" s="632" t="s">
        <v>578</v>
      </c>
      <c r="F879" s="633" t="s">
        <v>3007</v>
      </c>
      <c r="G879" s="632" t="s">
        <v>1626</v>
      </c>
      <c r="H879" s="632" t="s">
        <v>2688</v>
      </c>
      <c r="I879" s="632" t="s">
        <v>2689</v>
      </c>
      <c r="J879" s="632" t="s">
        <v>2690</v>
      </c>
      <c r="K879" s="632" t="s">
        <v>2294</v>
      </c>
      <c r="L879" s="634">
        <v>82.179878585823246</v>
      </c>
      <c r="M879" s="634">
        <v>2</v>
      </c>
      <c r="N879" s="635">
        <v>164.35975717164649</v>
      </c>
    </row>
    <row r="880" spans="1:14" ht="14.4" customHeight="1" x14ac:dyDescent="0.3">
      <c r="A880" s="630" t="s">
        <v>553</v>
      </c>
      <c r="B880" s="631" t="s">
        <v>554</v>
      </c>
      <c r="C880" s="632" t="s">
        <v>566</v>
      </c>
      <c r="D880" s="633" t="s">
        <v>3003</v>
      </c>
      <c r="E880" s="632" t="s">
        <v>578</v>
      </c>
      <c r="F880" s="633" t="s">
        <v>3007</v>
      </c>
      <c r="G880" s="632" t="s">
        <v>1626</v>
      </c>
      <c r="H880" s="632" t="s">
        <v>2691</v>
      </c>
      <c r="I880" s="632" t="s">
        <v>2692</v>
      </c>
      <c r="J880" s="632" t="s">
        <v>2693</v>
      </c>
      <c r="K880" s="632" t="s">
        <v>2694</v>
      </c>
      <c r="L880" s="634">
        <v>135.47</v>
      </c>
      <c r="M880" s="634">
        <v>2</v>
      </c>
      <c r="N880" s="635">
        <v>270.94</v>
      </c>
    </row>
    <row r="881" spans="1:14" ht="14.4" customHeight="1" x14ac:dyDescent="0.3">
      <c r="A881" s="630" t="s">
        <v>553</v>
      </c>
      <c r="B881" s="631" t="s">
        <v>554</v>
      </c>
      <c r="C881" s="632" t="s">
        <v>566</v>
      </c>
      <c r="D881" s="633" t="s">
        <v>3003</v>
      </c>
      <c r="E881" s="632" t="s">
        <v>578</v>
      </c>
      <c r="F881" s="633" t="s">
        <v>3007</v>
      </c>
      <c r="G881" s="632" t="s">
        <v>1626</v>
      </c>
      <c r="H881" s="632" t="s">
        <v>2695</v>
      </c>
      <c r="I881" s="632" t="s">
        <v>2696</v>
      </c>
      <c r="J881" s="632" t="s">
        <v>2697</v>
      </c>
      <c r="K881" s="632" t="s">
        <v>2698</v>
      </c>
      <c r="L881" s="634">
        <v>30.650126186193202</v>
      </c>
      <c r="M881" s="634">
        <v>1</v>
      </c>
      <c r="N881" s="635">
        <v>30.650126186193202</v>
      </c>
    </row>
    <row r="882" spans="1:14" ht="14.4" customHeight="1" x14ac:dyDescent="0.3">
      <c r="A882" s="630" t="s">
        <v>553</v>
      </c>
      <c r="B882" s="631" t="s">
        <v>554</v>
      </c>
      <c r="C882" s="632" t="s">
        <v>566</v>
      </c>
      <c r="D882" s="633" t="s">
        <v>3003</v>
      </c>
      <c r="E882" s="632" t="s">
        <v>578</v>
      </c>
      <c r="F882" s="633" t="s">
        <v>3007</v>
      </c>
      <c r="G882" s="632" t="s">
        <v>1626</v>
      </c>
      <c r="H882" s="632" t="s">
        <v>1735</v>
      </c>
      <c r="I882" s="632" t="s">
        <v>1736</v>
      </c>
      <c r="J882" s="632" t="s">
        <v>1737</v>
      </c>
      <c r="K882" s="632" t="s">
        <v>1738</v>
      </c>
      <c r="L882" s="634">
        <v>121.63194479357161</v>
      </c>
      <c r="M882" s="634">
        <v>15</v>
      </c>
      <c r="N882" s="635">
        <v>1824.4791719035741</v>
      </c>
    </row>
    <row r="883" spans="1:14" ht="14.4" customHeight="1" x14ac:dyDescent="0.3">
      <c r="A883" s="630" t="s">
        <v>553</v>
      </c>
      <c r="B883" s="631" t="s">
        <v>554</v>
      </c>
      <c r="C883" s="632" t="s">
        <v>566</v>
      </c>
      <c r="D883" s="633" t="s">
        <v>3003</v>
      </c>
      <c r="E883" s="632" t="s">
        <v>578</v>
      </c>
      <c r="F883" s="633" t="s">
        <v>3007</v>
      </c>
      <c r="G883" s="632" t="s">
        <v>1626</v>
      </c>
      <c r="H883" s="632" t="s">
        <v>2699</v>
      </c>
      <c r="I883" s="632" t="s">
        <v>2700</v>
      </c>
      <c r="J883" s="632" t="s">
        <v>2701</v>
      </c>
      <c r="K883" s="632" t="s">
        <v>2158</v>
      </c>
      <c r="L883" s="634">
        <v>473.09300822482925</v>
      </c>
      <c r="M883" s="634">
        <v>3</v>
      </c>
      <c r="N883" s="635">
        <v>1419.2790246744878</v>
      </c>
    </row>
    <row r="884" spans="1:14" ht="14.4" customHeight="1" x14ac:dyDescent="0.3">
      <c r="A884" s="630" t="s">
        <v>553</v>
      </c>
      <c r="B884" s="631" t="s">
        <v>554</v>
      </c>
      <c r="C884" s="632" t="s">
        <v>566</v>
      </c>
      <c r="D884" s="633" t="s">
        <v>3003</v>
      </c>
      <c r="E884" s="632" t="s">
        <v>578</v>
      </c>
      <c r="F884" s="633" t="s">
        <v>3007</v>
      </c>
      <c r="G884" s="632" t="s">
        <v>1626</v>
      </c>
      <c r="H884" s="632" t="s">
        <v>2702</v>
      </c>
      <c r="I884" s="632" t="s">
        <v>2703</v>
      </c>
      <c r="J884" s="632" t="s">
        <v>2704</v>
      </c>
      <c r="K884" s="632" t="s">
        <v>2705</v>
      </c>
      <c r="L884" s="634">
        <v>250.11</v>
      </c>
      <c r="M884" s="634">
        <v>2</v>
      </c>
      <c r="N884" s="635">
        <v>500.22</v>
      </c>
    </row>
    <row r="885" spans="1:14" ht="14.4" customHeight="1" x14ac:dyDescent="0.3">
      <c r="A885" s="630" t="s">
        <v>553</v>
      </c>
      <c r="B885" s="631" t="s">
        <v>554</v>
      </c>
      <c r="C885" s="632" t="s">
        <v>566</v>
      </c>
      <c r="D885" s="633" t="s">
        <v>3003</v>
      </c>
      <c r="E885" s="632" t="s">
        <v>578</v>
      </c>
      <c r="F885" s="633" t="s">
        <v>3007</v>
      </c>
      <c r="G885" s="632" t="s">
        <v>1626</v>
      </c>
      <c r="H885" s="632" t="s">
        <v>2706</v>
      </c>
      <c r="I885" s="632" t="s">
        <v>2707</v>
      </c>
      <c r="J885" s="632" t="s">
        <v>2708</v>
      </c>
      <c r="K885" s="632" t="s">
        <v>2709</v>
      </c>
      <c r="L885" s="634">
        <v>52.81</v>
      </c>
      <c r="M885" s="634">
        <v>2</v>
      </c>
      <c r="N885" s="635">
        <v>105.62</v>
      </c>
    </row>
    <row r="886" spans="1:14" ht="14.4" customHeight="1" x14ac:dyDescent="0.3">
      <c r="A886" s="630" t="s">
        <v>553</v>
      </c>
      <c r="B886" s="631" t="s">
        <v>554</v>
      </c>
      <c r="C886" s="632" t="s">
        <v>566</v>
      </c>
      <c r="D886" s="633" t="s">
        <v>3003</v>
      </c>
      <c r="E886" s="632" t="s">
        <v>578</v>
      </c>
      <c r="F886" s="633" t="s">
        <v>3007</v>
      </c>
      <c r="G886" s="632" t="s">
        <v>1626</v>
      </c>
      <c r="H886" s="632" t="s">
        <v>2710</v>
      </c>
      <c r="I886" s="632" t="s">
        <v>2711</v>
      </c>
      <c r="J886" s="632" t="s">
        <v>1683</v>
      </c>
      <c r="K886" s="632" t="s">
        <v>2712</v>
      </c>
      <c r="L886" s="634">
        <v>72.459887839575956</v>
      </c>
      <c r="M886" s="634">
        <v>6</v>
      </c>
      <c r="N886" s="635">
        <v>434.75932703745571</v>
      </c>
    </row>
    <row r="887" spans="1:14" ht="14.4" customHeight="1" x14ac:dyDescent="0.3">
      <c r="A887" s="630" t="s">
        <v>553</v>
      </c>
      <c r="B887" s="631" t="s">
        <v>554</v>
      </c>
      <c r="C887" s="632" t="s">
        <v>566</v>
      </c>
      <c r="D887" s="633" t="s">
        <v>3003</v>
      </c>
      <c r="E887" s="632" t="s">
        <v>578</v>
      </c>
      <c r="F887" s="633" t="s">
        <v>3007</v>
      </c>
      <c r="G887" s="632" t="s">
        <v>1626</v>
      </c>
      <c r="H887" s="632" t="s">
        <v>1739</v>
      </c>
      <c r="I887" s="632" t="s">
        <v>1740</v>
      </c>
      <c r="J887" s="632" t="s">
        <v>1741</v>
      </c>
      <c r="K887" s="632" t="s">
        <v>1742</v>
      </c>
      <c r="L887" s="634">
        <v>70.919953184182987</v>
      </c>
      <c r="M887" s="634">
        <v>280</v>
      </c>
      <c r="N887" s="635">
        <v>19857.586891571238</v>
      </c>
    </row>
    <row r="888" spans="1:14" ht="14.4" customHeight="1" x14ac:dyDescent="0.3">
      <c r="A888" s="630" t="s">
        <v>553</v>
      </c>
      <c r="B888" s="631" t="s">
        <v>554</v>
      </c>
      <c r="C888" s="632" t="s">
        <v>566</v>
      </c>
      <c r="D888" s="633" t="s">
        <v>3003</v>
      </c>
      <c r="E888" s="632" t="s">
        <v>578</v>
      </c>
      <c r="F888" s="633" t="s">
        <v>3007</v>
      </c>
      <c r="G888" s="632" t="s">
        <v>1626</v>
      </c>
      <c r="H888" s="632" t="s">
        <v>2713</v>
      </c>
      <c r="I888" s="632" t="s">
        <v>2714</v>
      </c>
      <c r="J888" s="632" t="s">
        <v>2715</v>
      </c>
      <c r="K888" s="632" t="s">
        <v>2716</v>
      </c>
      <c r="L888" s="634">
        <v>151.63999999999996</v>
      </c>
      <c r="M888" s="634">
        <v>3</v>
      </c>
      <c r="N888" s="635">
        <v>454.91999999999985</v>
      </c>
    </row>
    <row r="889" spans="1:14" ht="14.4" customHeight="1" x14ac:dyDescent="0.3">
      <c r="A889" s="630" t="s">
        <v>553</v>
      </c>
      <c r="B889" s="631" t="s">
        <v>554</v>
      </c>
      <c r="C889" s="632" t="s">
        <v>566</v>
      </c>
      <c r="D889" s="633" t="s">
        <v>3003</v>
      </c>
      <c r="E889" s="632" t="s">
        <v>578</v>
      </c>
      <c r="F889" s="633" t="s">
        <v>3007</v>
      </c>
      <c r="G889" s="632" t="s">
        <v>1626</v>
      </c>
      <c r="H889" s="632" t="s">
        <v>2717</v>
      </c>
      <c r="I889" s="632" t="s">
        <v>2718</v>
      </c>
      <c r="J889" s="632" t="s">
        <v>2719</v>
      </c>
      <c r="K889" s="632" t="s">
        <v>2720</v>
      </c>
      <c r="L889" s="634">
        <v>115.20000000000003</v>
      </c>
      <c r="M889" s="634">
        <v>1</v>
      </c>
      <c r="N889" s="635">
        <v>115.20000000000003</v>
      </c>
    </row>
    <row r="890" spans="1:14" ht="14.4" customHeight="1" x14ac:dyDescent="0.3">
      <c r="A890" s="630" t="s">
        <v>553</v>
      </c>
      <c r="B890" s="631" t="s">
        <v>554</v>
      </c>
      <c r="C890" s="632" t="s">
        <v>566</v>
      </c>
      <c r="D890" s="633" t="s">
        <v>3003</v>
      </c>
      <c r="E890" s="632" t="s">
        <v>578</v>
      </c>
      <c r="F890" s="633" t="s">
        <v>3007</v>
      </c>
      <c r="G890" s="632" t="s">
        <v>1626</v>
      </c>
      <c r="H890" s="632" t="s">
        <v>2721</v>
      </c>
      <c r="I890" s="632" t="s">
        <v>2722</v>
      </c>
      <c r="J890" s="632" t="s">
        <v>2723</v>
      </c>
      <c r="K890" s="632" t="s">
        <v>2724</v>
      </c>
      <c r="L890" s="634">
        <v>116.22018085354838</v>
      </c>
      <c r="M890" s="634">
        <v>2</v>
      </c>
      <c r="N890" s="635">
        <v>232.44036170709677</v>
      </c>
    </row>
    <row r="891" spans="1:14" ht="14.4" customHeight="1" x14ac:dyDescent="0.3">
      <c r="A891" s="630" t="s">
        <v>553</v>
      </c>
      <c r="B891" s="631" t="s">
        <v>554</v>
      </c>
      <c r="C891" s="632" t="s">
        <v>566</v>
      </c>
      <c r="D891" s="633" t="s">
        <v>3003</v>
      </c>
      <c r="E891" s="632" t="s">
        <v>578</v>
      </c>
      <c r="F891" s="633" t="s">
        <v>3007</v>
      </c>
      <c r="G891" s="632" t="s">
        <v>1626</v>
      </c>
      <c r="H891" s="632" t="s">
        <v>1751</v>
      </c>
      <c r="I891" s="632" t="s">
        <v>1752</v>
      </c>
      <c r="J891" s="632" t="s">
        <v>1636</v>
      </c>
      <c r="K891" s="632" t="s">
        <v>1753</v>
      </c>
      <c r="L891" s="634">
        <v>301.79153376455531</v>
      </c>
      <c r="M891" s="634">
        <v>11</v>
      </c>
      <c r="N891" s="635">
        <v>3319.7068714101083</v>
      </c>
    </row>
    <row r="892" spans="1:14" ht="14.4" customHeight="1" x14ac:dyDescent="0.3">
      <c r="A892" s="630" t="s">
        <v>553</v>
      </c>
      <c r="B892" s="631" t="s">
        <v>554</v>
      </c>
      <c r="C892" s="632" t="s">
        <v>566</v>
      </c>
      <c r="D892" s="633" t="s">
        <v>3003</v>
      </c>
      <c r="E892" s="632" t="s">
        <v>578</v>
      </c>
      <c r="F892" s="633" t="s">
        <v>3007</v>
      </c>
      <c r="G892" s="632" t="s">
        <v>1626</v>
      </c>
      <c r="H892" s="632" t="s">
        <v>2725</v>
      </c>
      <c r="I892" s="632" t="s">
        <v>2726</v>
      </c>
      <c r="J892" s="632" t="s">
        <v>1640</v>
      </c>
      <c r="K892" s="632" t="s">
        <v>2727</v>
      </c>
      <c r="L892" s="634">
        <v>224.84699999999992</v>
      </c>
      <c r="M892" s="634">
        <v>10</v>
      </c>
      <c r="N892" s="635">
        <v>2248.4699999999993</v>
      </c>
    </row>
    <row r="893" spans="1:14" ht="14.4" customHeight="1" x14ac:dyDescent="0.3">
      <c r="A893" s="630" t="s">
        <v>553</v>
      </c>
      <c r="B893" s="631" t="s">
        <v>554</v>
      </c>
      <c r="C893" s="632" t="s">
        <v>566</v>
      </c>
      <c r="D893" s="633" t="s">
        <v>3003</v>
      </c>
      <c r="E893" s="632" t="s">
        <v>578</v>
      </c>
      <c r="F893" s="633" t="s">
        <v>3007</v>
      </c>
      <c r="G893" s="632" t="s">
        <v>1626</v>
      </c>
      <c r="H893" s="632" t="s">
        <v>2728</v>
      </c>
      <c r="I893" s="632" t="s">
        <v>2729</v>
      </c>
      <c r="J893" s="632" t="s">
        <v>2704</v>
      </c>
      <c r="K893" s="632" t="s">
        <v>2730</v>
      </c>
      <c r="L893" s="634">
        <v>958.57040156256517</v>
      </c>
      <c r="M893" s="634">
        <v>2</v>
      </c>
      <c r="N893" s="635">
        <v>1917.1408031251303</v>
      </c>
    </row>
    <row r="894" spans="1:14" ht="14.4" customHeight="1" x14ac:dyDescent="0.3">
      <c r="A894" s="630" t="s">
        <v>553</v>
      </c>
      <c r="B894" s="631" t="s">
        <v>554</v>
      </c>
      <c r="C894" s="632" t="s">
        <v>566</v>
      </c>
      <c r="D894" s="633" t="s">
        <v>3003</v>
      </c>
      <c r="E894" s="632" t="s">
        <v>578</v>
      </c>
      <c r="F894" s="633" t="s">
        <v>3007</v>
      </c>
      <c r="G894" s="632" t="s">
        <v>1626</v>
      </c>
      <c r="H894" s="632" t="s">
        <v>1754</v>
      </c>
      <c r="I894" s="632" t="s">
        <v>1755</v>
      </c>
      <c r="J894" s="632" t="s">
        <v>1656</v>
      </c>
      <c r="K894" s="632" t="s">
        <v>1756</v>
      </c>
      <c r="L894" s="634">
        <v>356.49972724869434</v>
      </c>
      <c r="M894" s="634">
        <v>52</v>
      </c>
      <c r="N894" s="635">
        <v>18537.985816932105</v>
      </c>
    </row>
    <row r="895" spans="1:14" ht="14.4" customHeight="1" x14ac:dyDescent="0.3">
      <c r="A895" s="630" t="s">
        <v>553</v>
      </c>
      <c r="B895" s="631" t="s">
        <v>554</v>
      </c>
      <c r="C895" s="632" t="s">
        <v>566</v>
      </c>
      <c r="D895" s="633" t="s">
        <v>3003</v>
      </c>
      <c r="E895" s="632" t="s">
        <v>578</v>
      </c>
      <c r="F895" s="633" t="s">
        <v>3007</v>
      </c>
      <c r="G895" s="632" t="s">
        <v>1626</v>
      </c>
      <c r="H895" s="632" t="s">
        <v>1757</v>
      </c>
      <c r="I895" s="632" t="s">
        <v>1758</v>
      </c>
      <c r="J895" s="632" t="s">
        <v>1656</v>
      </c>
      <c r="K895" s="632" t="s">
        <v>1759</v>
      </c>
      <c r="L895" s="634">
        <v>413.99981590999306</v>
      </c>
      <c r="M895" s="634">
        <v>58</v>
      </c>
      <c r="N895" s="635">
        <v>24011.989322779598</v>
      </c>
    </row>
    <row r="896" spans="1:14" ht="14.4" customHeight="1" x14ac:dyDescent="0.3">
      <c r="A896" s="630" t="s">
        <v>553</v>
      </c>
      <c r="B896" s="631" t="s">
        <v>554</v>
      </c>
      <c r="C896" s="632" t="s">
        <v>566</v>
      </c>
      <c r="D896" s="633" t="s">
        <v>3003</v>
      </c>
      <c r="E896" s="632" t="s">
        <v>578</v>
      </c>
      <c r="F896" s="633" t="s">
        <v>3007</v>
      </c>
      <c r="G896" s="632" t="s">
        <v>1626</v>
      </c>
      <c r="H896" s="632" t="s">
        <v>2731</v>
      </c>
      <c r="I896" s="632" t="s">
        <v>2732</v>
      </c>
      <c r="J896" s="632" t="s">
        <v>1640</v>
      </c>
      <c r="K896" s="632" t="s">
        <v>2733</v>
      </c>
      <c r="L896" s="634">
        <v>130.80032199767524</v>
      </c>
      <c r="M896" s="634">
        <v>10</v>
      </c>
      <c r="N896" s="635">
        <v>1308.0032199767525</v>
      </c>
    </row>
    <row r="897" spans="1:14" ht="14.4" customHeight="1" x14ac:dyDescent="0.3">
      <c r="A897" s="630" t="s">
        <v>553</v>
      </c>
      <c r="B897" s="631" t="s">
        <v>554</v>
      </c>
      <c r="C897" s="632" t="s">
        <v>566</v>
      </c>
      <c r="D897" s="633" t="s">
        <v>3003</v>
      </c>
      <c r="E897" s="632" t="s">
        <v>578</v>
      </c>
      <c r="F897" s="633" t="s">
        <v>3007</v>
      </c>
      <c r="G897" s="632" t="s">
        <v>1626</v>
      </c>
      <c r="H897" s="632" t="s">
        <v>2734</v>
      </c>
      <c r="I897" s="632" t="s">
        <v>2735</v>
      </c>
      <c r="J897" s="632" t="s">
        <v>2736</v>
      </c>
      <c r="K897" s="632" t="s">
        <v>2737</v>
      </c>
      <c r="L897" s="634">
        <v>129.18</v>
      </c>
      <c r="M897" s="634">
        <v>1</v>
      </c>
      <c r="N897" s="635">
        <v>129.18</v>
      </c>
    </row>
    <row r="898" spans="1:14" ht="14.4" customHeight="1" x14ac:dyDescent="0.3">
      <c r="A898" s="630" t="s">
        <v>553</v>
      </c>
      <c r="B898" s="631" t="s">
        <v>554</v>
      </c>
      <c r="C898" s="632" t="s">
        <v>566</v>
      </c>
      <c r="D898" s="633" t="s">
        <v>3003</v>
      </c>
      <c r="E898" s="632" t="s">
        <v>578</v>
      </c>
      <c r="F898" s="633" t="s">
        <v>3007</v>
      </c>
      <c r="G898" s="632" t="s">
        <v>1626</v>
      </c>
      <c r="H898" s="632" t="s">
        <v>1764</v>
      </c>
      <c r="I898" s="632" t="s">
        <v>1765</v>
      </c>
      <c r="J898" s="632" t="s">
        <v>1766</v>
      </c>
      <c r="K898" s="632" t="s">
        <v>1767</v>
      </c>
      <c r="L898" s="634">
        <v>380.71176123697211</v>
      </c>
      <c r="M898" s="634">
        <v>108</v>
      </c>
      <c r="N898" s="635">
        <v>41116.870213592985</v>
      </c>
    </row>
    <row r="899" spans="1:14" ht="14.4" customHeight="1" x14ac:dyDescent="0.3">
      <c r="A899" s="630" t="s">
        <v>553</v>
      </c>
      <c r="B899" s="631" t="s">
        <v>554</v>
      </c>
      <c r="C899" s="632" t="s">
        <v>566</v>
      </c>
      <c r="D899" s="633" t="s">
        <v>3003</v>
      </c>
      <c r="E899" s="632" t="s">
        <v>578</v>
      </c>
      <c r="F899" s="633" t="s">
        <v>3007</v>
      </c>
      <c r="G899" s="632" t="s">
        <v>1626</v>
      </c>
      <c r="H899" s="632" t="s">
        <v>2738</v>
      </c>
      <c r="I899" s="632" t="s">
        <v>2739</v>
      </c>
      <c r="J899" s="632" t="s">
        <v>1640</v>
      </c>
      <c r="K899" s="632" t="s">
        <v>2740</v>
      </c>
      <c r="L899" s="634">
        <v>67.009992565609465</v>
      </c>
      <c r="M899" s="634">
        <v>20</v>
      </c>
      <c r="N899" s="635">
        <v>1340.1998513121894</v>
      </c>
    </row>
    <row r="900" spans="1:14" ht="14.4" customHeight="1" x14ac:dyDescent="0.3">
      <c r="A900" s="630" t="s">
        <v>553</v>
      </c>
      <c r="B900" s="631" t="s">
        <v>554</v>
      </c>
      <c r="C900" s="632" t="s">
        <v>566</v>
      </c>
      <c r="D900" s="633" t="s">
        <v>3003</v>
      </c>
      <c r="E900" s="632" t="s">
        <v>578</v>
      </c>
      <c r="F900" s="633" t="s">
        <v>3007</v>
      </c>
      <c r="G900" s="632" t="s">
        <v>1626</v>
      </c>
      <c r="H900" s="632" t="s">
        <v>1768</v>
      </c>
      <c r="I900" s="632" t="s">
        <v>1769</v>
      </c>
      <c r="J900" s="632" t="s">
        <v>1652</v>
      </c>
      <c r="K900" s="632" t="s">
        <v>1770</v>
      </c>
      <c r="L900" s="634">
        <v>162.08601329615308</v>
      </c>
      <c r="M900" s="634">
        <v>7</v>
      </c>
      <c r="N900" s="635">
        <v>1134.6020930730715</v>
      </c>
    </row>
    <row r="901" spans="1:14" ht="14.4" customHeight="1" x14ac:dyDescent="0.3">
      <c r="A901" s="630" t="s">
        <v>553</v>
      </c>
      <c r="B901" s="631" t="s">
        <v>554</v>
      </c>
      <c r="C901" s="632" t="s">
        <v>566</v>
      </c>
      <c r="D901" s="633" t="s">
        <v>3003</v>
      </c>
      <c r="E901" s="632" t="s">
        <v>578</v>
      </c>
      <c r="F901" s="633" t="s">
        <v>3007</v>
      </c>
      <c r="G901" s="632" t="s">
        <v>1626</v>
      </c>
      <c r="H901" s="632" t="s">
        <v>2741</v>
      </c>
      <c r="I901" s="632" t="s">
        <v>2742</v>
      </c>
      <c r="J901" s="632" t="s">
        <v>2743</v>
      </c>
      <c r="K901" s="632" t="s">
        <v>1181</v>
      </c>
      <c r="L901" s="634">
        <v>143.73333333333332</v>
      </c>
      <c r="M901" s="634">
        <v>3</v>
      </c>
      <c r="N901" s="635">
        <v>431.2</v>
      </c>
    </row>
    <row r="902" spans="1:14" ht="14.4" customHeight="1" x14ac:dyDescent="0.3">
      <c r="A902" s="630" t="s">
        <v>553</v>
      </c>
      <c r="B902" s="631" t="s">
        <v>554</v>
      </c>
      <c r="C902" s="632" t="s">
        <v>566</v>
      </c>
      <c r="D902" s="633" t="s">
        <v>3003</v>
      </c>
      <c r="E902" s="632" t="s">
        <v>578</v>
      </c>
      <c r="F902" s="633" t="s">
        <v>3007</v>
      </c>
      <c r="G902" s="632" t="s">
        <v>1626</v>
      </c>
      <c r="H902" s="632" t="s">
        <v>2744</v>
      </c>
      <c r="I902" s="632" t="s">
        <v>2745</v>
      </c>
      <c r="J902" s="632" t="s">
        <v>2746</v>
      </c>
      <c r="K902" s="632" t="s">
        <v>2747</v>
      </c>
      <c r="L902" s="634">
        <v>548.14959508957998</v>
      </c>
      <c r="M902" s="634">
        <v>3</v>
      </c>
      <c r="N902" s="635">
        <v>1644.4487852687398</v>
      </c>
    </row>
    <row r="903" spans="1:14" ht="14.4" customHeight="1" x14ac:dyDescent="0.3">
      <c r="A903" s="630" t="s">
        <v>553</v>
      </c>
      <c r="B903" s="631" t="s">
        <v>554</v>
      </c>
      <c r="C903" s="632" t="s">
        <v>566</v>
      </c>
      <c r="D903" s="633" t="s">
        <v>3003</v>
      </c>
      <c r="E903" s="632" t="s">
        <v>578</v>
      </c>
      <c r="F903" s="633" t="s">
        <v>3007</v>
      </c>
      <c r="G903" s="632" t="s">
        <v>1626</v>
      </c>
      <c r="H903" s="632" t="s">
        <v>1774</v>
      </c>
      <c r="I903" s="632" t="s">
        <v>1774</v>
      </c>
      <c r="J903" s="632" t="s">
        <v>1775</v>
      </c>
      <c r="K903" s="632" t="s">
        <v>1776</v>
      </c>
      <c r="L903" s="634">
        <v>99.491815316854428</v>
      </c>
      <c r="M903" s="634">
        <v>6.3003526999999995</v>
      </c>
      <c r="N903" s="635">
        <v>626.83352725944508</v>
      </c>
    </row>
    <row r="904" spans="1:14" ht="14.4" customHeight="1" x14ac:dyDescent="0.3">
      <c r="A904" s="630" t="s">
        <v>553</v>
      </c>
      <c r="B904" s="631" t="s">
        <v>554</v>
      </c>
      <c r="C904" s="632" t="s">
        <v>566</v>
      </c>
      <c r="D904" s="633" t="s">
        <v>3003</v>
      </c>
      <c r="E904" s="632" t="s">
        <v>578</v>
      </c>
      <c r="F904" s="633" t="s">
        <v>3007</v>
      </c>
      <c r="G904" s="632" t="s">
        <v>1626</v>
      </c>
      <c r="H904" s="632" t="s">
        <v>1777</v>
      </c>
      <c r="I904" s="632" t="s">
        <v>1778</v>
      </c>
      <c r="J904" s="632" t="s">
        <v>1775</v>
      </c>
      <c r="K904" s="632" t="s">
        <v>1779</v>
      </c>
      <c r="L904" s="634">
        <v>229.08009460790214</v>
      </c>
      <c r="M904" s="634">
        <v>34.109268900000004</v>
      </c>
      <c r="N904" s="635">
        <v>7813.7545466183747</v>
      </c>
    </row>
    <row r="905" spans="1:14" ht="14.4" customHeight="1" x14ac:dyDescent="0.3">
      <c r="A905" s="630" t="s">
        <v>553</v>
      </c>
      <c r="B905" s="631" t="s">
        <v>554</v>
      </c>
      <c r="C905" s="632" t="s">
        <v>566</v>
      </c>
      <c r="D905" s="633" t="s">
        <v>3003</v>
      </c>
      <c r="E905" s="632" t="s">
        <v>578</v>
      </c>
      <c r="F905" s="633" t="s">
        <v>3007</v>
      </c>
      <c r="G905" s="632" t="s">
        <v>1626</v>
      </c>
      <c r="H905" s="632" t="s">
        <v>2748</v>
      </c>
      <c r="I905" s="632" t="s">
        <v>2749</v>
      </c>
      <c r="J905" s="632" t="s">
        <v>2750</v>
      </c>
      <c r="K905" s="632" t="s">
        <v>2751</v>
      </c>
      <c r="L905" s="634">
        <v>531.36</v>
      </c>
      <c r="M905" s="634">
        <v>1</v>
      </c>
      <c r="N905" s="635">
        <v>531.36</v>
      </c>
    </row>
    <row r="906" spans="1:14" ht="14.4" customHeight="1" x14ac:dyDescent="0.3">
      <c r="A906" s="630" t="s">
        <v>553</v>
      </c>
      <c r="B906" s="631" t="s">
        <v>554</v>
      </c>
      <c r="C906" s="632" t="s">
        <v>566</v>
      </c>
      <c r="D906" s="633" t="s">
        <v>3003</v>
      </c>
      <c r="E906" s="632" t="s">
        <v>578</v>
      </c>
      <c r="F906" s="633" t="s">
        <v>3007</v>
      </c>
      <c r="G906" s="632" t="s">
        <v>1626</v>
      </c>
      <c r="H906" s="632" t="s">
        <v>1787</v>
      </c>
      <c r="I906" s="632" t="s">
        <v>1787</v>
      </c>
      <c r="J906" s="632" t="s">
        <v>1788</v>
      </c>
      <c r="K906" s="632" t="s">
        <v>1789</v>
      </c>
      <c r="L906" s="634">
        <v>173.06099024338135</v>
      </c>
      <c r="M906" s="634">
        <v>37.880009999999999</v>
      </c>
      <c r="N906" s="635">
        <v>6555.5520410291883</v>
      </c>
    </row>
    <row r="907" spans="1:14" ht="14.4" customHeight="1" x14ac:dyDescent="0.3">
      <c r="A907" s="630" t="s">
        <v>553</v>
      </c>
      <c r="B907" s="631" t="s">
        <v>554</v>
      </c>
      <c r="C907" s="632" t="s">
        <v>566</v>
      </c>
      <c r="D907" s="633" t="s">
        <v>3003</v>
      </c>
      <c r="E907" s="632" t="s">
        <v>578</v>
      </c>
      <c r="F907" s="633" t="s">
        <v>3007</v>
      </c>
      <c r="G907" s="632" t="s">
        <v>1626</v>
      </c>
      <c r="H907" s="632" t="s">
        <v>1806</v>
      </c>
      <c r="I907" s="632" t="s">
        <v>1807</v>
      </c>
      <c r="J907" s="632" t="s">
        <v>1808</v>
      </c>
      <c r="K907" s="632" t="s">
        <v>1809</v>
      </c>
      <c r="L907" s="634">
        <v>1063.5125000000003</v>
      </c>
      <c r="M907" s="634">
        <v>8</v>
      </c>
      <c r="N907" s="635">
        <v>8508.1000000000022</v>
      </c>
    </row>
    <row r="908" spans="1:14" ht="14.4" customHeight="1" x14ac:dyDescent="0.3">
      <c r="A908" s="630" t="s">
        <v>553</v>
      </c>
      <c r="B908" s="631" t="s">
        <v>554</v>
      </c>
      <c r="C908" s="632" t="s">
        <v>566</v>
      </c>
      <c r="D908" s="633" t="s">
        <v>3003</v>
      </c>
      <c r="E908" s="632" t="s">
        <v>578</v>
      </c>
      <c r="F908" s="633" t="s">
        <v>3007</v>
      </c>
      <c r="G908" s="632" t="s">
        <v>1626</v>
      </c>
      <c r="H908" s="632" t="s">
        <v>2752</v>
      </c>
      <c r="I908" s="632" t="s">
        <v>2753</v>
      </c>
      <c r="J908" s="632" t="s">
        <v>2754</v>
      </c>
      <c r="K908" s="632" t="s">
        <v>2755</v>
      </c>
      <c r="L908" s="634">
        <v>437.90026481334053</v>
      </c>
      <c r="M908" s="634">
        <v>2</v>
      </c>
      <c r="N908" s="635">
        <v>875.80052962668105</v>
      </c>
    </row>
    <row r="909" spans="1:14" ht="14.4" customHeight="1" x14ac:dyDescent="0.3">
      <c r="A909" s="630" t="s">
        <v>553</v>
      </c>
      <c r="B909" s="631" t="s">
        <v>554</v>
      </c>
      <c r="C909" s="632" t="s">
        <v>566</v>
      </c>
      <c r="D909" s="633" t="s">
        <v>3003</v>
      </c>
      <c r="E909" s="632" t="s">
        <v>578</v>
      </c>
      <c r="F909" s="633" t="s">
        <v>3007</v>
      </c>
      <c r="G909" s="632" t="s">
        <v>1626</v>
      </c>
      <c r="H909" s="632" t="s">
        <v>1814</v>
      </c>
      <c r="I909" s="632" t="s">
        <v>1814</v>
      </c>
      <c r="J909" s="632" t="s">
        <v>1815</v>
      </c>
      <c r="K909" s="632" t="s">
        <v>1816</v>
      </c>
      <c r="L909" s="634">
        <v>2595.8946007178201</v>
      </c>
      <c r="M909" s="634">
        <v>1.2914676</v>
      </c>
      <c r="N909" s="635">
        <v>3352.5137698420017</v>
      </c>
    </row>
    <row r="910" spans="1:14" ht="14.4" customHeight="1" x14ac:dyDescent="0.3">
      <c r="A910" s="630" t="s">
        <v>553</v>
      </c>
      <c r="B910" s="631" t="s">
        <v>554</v>
      </c>
      <c r="C910" s="632" t="s">
        <v>566</v>
      </c>
      <c r="D910" s="633" t="s">
        <v>3003</v>
      </c>
      <c r="E910" s="632" t="s">
        <v>578</v>
      </c>
      <c r="F910" s="633" t="s">
        <v>3007</v>
      </c>
      <c r="G910" s="632" t="s">
        <v>1626</v>
      </c>
      <c r="H910" s="632" t="s">
        <v>1817</v>
      </c>
      <c r="I910" s="632" t="s">
        <v>1817</v>
      </c>
      <c r="J910" s="632" t="s">
        <v>1788</v>
      </c>
      <c r="K910" s="632" t="s">
        <v>1818</v>
      </c>
      <c r="L910" s="634">
        <v>622.25317106177806</v>
      </c>
      <c r="M910" s="634">
        <v>84.429473000000044</v>
      </c>
      <c r="N910" s="635">
        <v>52536.507305324798</v>
      </c>
    </row>
    <row r="911" spans="1:14" ht="14.4" customHeight="1" x14ac:dyDescent="0.3">
      <c r="A911" s="630" t="s">
        <v>553</v>
      </c>
      <c r="B911" s="631" t="s">
        <v>554</v>
      </c>
      <c r="C911" s="632" t="s">
        <v>566</v>
      </c>
      <c r="D911" s="633" t="s">
        <v>3003</v>
      </c>
      <c r="E911" s="632" t="s">
        <v>578</v>
      </c>
      <c r="F911" s="633" t="s">
        <v>3007</v>
      </c>
      <c r="G911" s="632" t="s">
        <v>1626</v>
      </c>
      <c r="H911" s="632" t="s">
        <v>2756</v>
      </c>
      <c r="I911" s="632" t="s">
        <v>2757</v>
      </c>
      <c r="J911" s="632" t="s">
        <v>2758</v>
      </c>
      <c r="K911" s="632" t="s">
        <v>1461</v>
      </c>
      <c r="L911" s="634">
        <v>1767.5937336999409</v>
      </c>
      <c r="M911" s="634">
        <v>34.004095</v>
      </c>
      <c r="N911" s="635">
        <v>60105.425242137491</v>
      </c>
    </row>
    <row r="912" spans="1:14" ht="14.4" customHeight="1" x14ac:dyDescent="0.3">
      <c r="A912" s="630" t="s">
        <v>553</v>
      </c>
      <c r="B912" s="631" t="s">
        <v>554</v>
      </c>
      <c r="C912" s="632" t="s">
        <v>566</v>
      </c>
      <c r="D912" s="633" t="s">
        <v>3003</v>
      </c>
      <c r="E912" s="632" t="s">
        <v>1833</v>
      </c>
      <c r="F912" s="633" t="s">
        <v>3008</v>
      </c>
      <c r="G912" s="632" t="s">
        <v>595</v>
      </c>
      <c r="H912" s="632" t="s">
        <v>1834</v>
      </c>
      <c r="I912" s="632" t="s">
        <v>1835</v>
      </c>
      <c r="J912" s="632" t="s">
        <v>1836</v>
      </c>
      <c r="K912" s="632" t="s">
        <v>1837</v>
      </c>
      <c r="L912" s="634">
        <v>2369</v>
      </c>
      <c r="M912" s="634">
        <v>2</v>
      </c>
      <c r="N912" s="635">
        <v>4738</v>
      </c>
    </row>
    <row r="913" spans="1:14" ht="14.4" customHeight="1" x14ac:dyDescent="0.3">
      <c r="A913" s="630" t="s">
        <v>553</v>
      </c>
      <c r="B913" s="631" t="s">
        <v>554</v>
      </c>
      <c r="C913" s="632" t="s">
        <v>566</v>
      </c>
      <c r="D913" s="633" t="s">
        <v>3003</v>
      </c>
      <c r="E913" s="632" t="s">
        <v>1833</v>
      </c>
      <c r="F913" s="633" t="s">
        <v>3008</v>
      </c>
      <c r="G913" s="632" t="s">
        <v>595</v>
      </c>
      <c r="H913" s="632" t="s">
        <v>1838</v>
      </c>
      <c r="I913" s="632" t="s">
        <v>1839</v>
      </c>
      <c r="J913" s="632" t="s">
        <v>1840</v>
      </c>
      <c r="K913" s="632" t="s">
        <v>1841</v>
      </c>
      <c r="L913" s="634">
        <v>323.98</v>
      </c>
      <c r="M913" s="634">
        <v>10</v>
      </c>
      <c r="N913" s="635">
        <v>3239.8</v>
      </c>
    </row>
    <row r="914" spans="1:14" ht="14.4" customHeight="1" x14ac:dyDescent="0.3">
      <c r="A914" s="630" t="s">
        <v>553</v>
      </c>
      <c r="B914" s="631" t="s">
        <v>554</v>
      </c>
      <c r="C914" s="632" t="s">
        <v>566</v>
      </c>
      <c r="D914" s="633" t="s">
        <v>3003</v>
      </c>
      <c r="E914" s="632" t="s">
        <v>1833</v>
      </c>
      <c r="F914" s="633" t="s">
        <v>3008</v>
      </c>
      <c r="G914" s="632" t="s">
        <v>595</v>
      </c>
      <c r="H914" s="632" t="s">
        <v>2759</v>
      </c>
      <c r="I914" s="632" t="s">
        <v>2759</v>
      </c>
      <c r="J914" s="632" t="s">
        <v>2760</v>
      </c>
      <c r="K914" s="632" t="s">
        <v>2761</v>
      </c>
      <c r="L914" s="634">
        <v>3681.01</v>
      </c>
      <c r="M914" s="634">
        <v>2</v>
      </c>
      <c r="N914" s="635">
        <v>7362.02</v>
      </c>
    </row>
    <row r="915" spans="1:14" ht="14.4" customHeight="1" x14ac:dyDescent="0.3">
      <c r="A915" s="630" t="s">
        <v>553</v>
      </c>
      <c r="B915" s="631" t="s">
        <v>554</v>
      </c>
      <c r="C915" s="632" t="s">
        <v>566</v>
      </c>
      <c r="D915" s="633" t="s">
        <v>3003</v>
      </c>
      <c r="E915" s="632" t="s">
        <v>1833</v>
      </c>
      <c r="F915" s="633" t="s">
        <v>3008</v>
      </c>
      <c r="G915" s="632" t="s">
        <v>595</v>
      </c>
      <c r="H915" s="632" t="s">
        <v>2762</v>
      </c>
      <c r="I915" s="632" t="s">
        <v>2763</v>
      </c>
      <c r="J915" s="632" t="s">
        <v>2764</v>
      </c>
      <c r="K915" s="632" t="s">
        <v>2765</v>
      </c>
      <c r="L915" s="634">
        <v>3386.73</v>
      </c>
      <c r="M915" s="634">
        <v>2</v>
      </c>
      <c r="N915" s="635">
        <v>6773.46</v>
      </c>
    </row>
    <row r="916" spans="1:14" ht="14.4" customHeight="1" x14ac:dyDescent="0.3">
      <c r="A916" s="630" t="s">
        <v>553</v>
      </c>
      <c r="B916" s="631" t="s">
        <v>554</v>
      </c>
      <c r="C916" s="632" t="s">
        <v>566</v>
      </c>
      <c r="D916" s="633" t="s">
        <v>3003</v>
      </c>
      <c r="E916" s="632" t="s">
        <v>1833</v>
      </c>
      <c r="F916" s="633" t="s">
        <v>3008</v>
      </c>
      <c r="G916" s="632" t="s">
        <v>595</v>
      </c>
      <c r="H916" s="632" t="s">
        <v>2766</v>
      </c>
      <c r="I916" s="632" t="s">
        <v>2767</v>
      </c>
      <c r="J916" s="632" t="s">
        <v>2764</v>
      </c>
      <c r="K916" s="632" t="s">
        <v>2768</v>
      </c>
      <c r="L916" s="634">
        <v>3322.45</v>
      </c>
      <c r="M916" s="634">
        <v>4</v>
      </c>
      <c r="N916" s="635">
        <v>13289.8</v>
      </c>
    </row>
    <row r="917" spans="1:14" ht="14.4" customHeight="1" x14ac:dyDescent="0.3">
      <c r="A917" s="630" t="s">
        <v>553</v>
      </c>
      <c r="B917" s="631" t="s">
        <v>554</v>
      </c>
      <c r="C917" s="632" t="s">
        <v>566</v>
      </c>
      <c r="D917" s="633" t="s">
        <v>3003</v>
      </c>
      <c r="E917" s="632" t="s">
        <v>1833</v>
      </c>
      <c r="F917" s="633" t="s">
        <v>3008</v>
      </c>
      <c r="G917" s="632" t="s">
        <v>595</v>
      </c>
      <c r="H917" s="632" t="s">
        <v>1846</v>
      </c>
      <c r="I917" s="632" t="s">
        <v>1847</v>
      </c>
      <c r="J917" s="632" t="s">
        <v>1848</v>
      </c>
      <c r="K917" s="632" t="s">
        <v>1837</v>
      </c>
      <c r="L917" s="634">
        <v>2714</v>
      </c>
      <c r="M917" s="634">
        <v>2</v>
      </c>
      <c r="N917" s="635">
        <v>5428</v>
      </c>
    </row>
    <row r="918" spans="1:14" ht="14.4" customHeight="1" x14ac:dyDescent="0.3">
      <c r="A918" s="630" t="s">
        <v>553</v>
      </c>
      <c r="B918" s="631" t="s">
        <v>554</v>
      </c>
      <c r="C918" s="632" t="s">
        <v>566</v>
      </c>
      <c r="D918" s="633" t="s">
        <v>3003</v>
      </c>
      <c r="E918" s="632" t="s">
        <v>1833</v>
      </c>
      <c r="F918" s="633" t="s">
        <v>3008</v>
      </c>
      <c r="G918" s="632" t="s">
        <v>1626</v>
      </c>
      <c r="H918" s="632" t="s">
        <v>1849</v>
      </c>
      <c r="I918" s="632" t="s">
        <v>1850</v>
      </c>
      <c r="J918" s="632" t="s">
        <v>1851</v>
      </c>
      <c r="K918" s="632" t="s">
        <v>1852</v>
      </c>
      <c r="L918" s="634">
        <v>202.86003820472448</v>
      </c>
      <c r="M918" s="634">
        <v>3</v>
      </c>
      <c r="N918" s="635">
        <v>608.58011461417345</v>
      </c>
    </row>
    <row r="919" spans="1:14" ht="14.4" customHeight="1" x14ac:dyDescent="0.3">
      <c r="A919" s="630" t="s">
        <v>553</v>
      </c>
      <c r="B919" s="631" t="s">
        <v>554</v>
      </c>
      <c r="C919" s="632" t="s">
        <v>566</v>
      </c>
      <c r="D919" s="633" t="s">
        <v>3003</v>
      </c>
      <c r="E919" s="632" t="s">
        <v>1833</v>
      </c>
      <c r="F919" s="633" t="s">
        <v>3008</v>
      </c>
      <c r="G919" s="632" t="s">
        <v>1626</v>
      </c>
      <c r="H919" s="632" t="s">
        <v>1869</v>
      </c>
      <c r="I919" s="632" t="s">
        <v>1870</v>
      </c>
      <c r="J919" s="632" t="s">
        <v>1871</v>
      </c>
      <c r="K919" s="632" t="s">
        <v>1676</v>
      </c>
      <c r="L919" s="634">
        <v>40.57</v>
      </c>
      <c r="M919" s="634">
        <v>6</v>
      </c>
      <c r="N919" s="635">
        <v>243.42000000000002</v>
      </c>
    </row>
    <row r="920" spans="1:14" ht="14.4" customHeight="1" x14ac:dyDescent="0.3">
      <c r="A920" s="630" t="s">
        <v>553</v>
      </c>
      <c r="B920" s="631" t="s">
        <v>554</v>
      </c>
      <c r="C920" s="632" t="s">
        <v>566</v>
      </c>
      <c r="D920" s="633" t="s">
        <v>3003</v>
      </c>
      <c r="E920" s="632" t="s">
        <v>1833</v>
      </c>
      <c r="F920" s="633" t="s">
        <v>3008</v>
      </c>
      <c r="G920" s="632" t="s">
        <v>1626</v>
      </c>
      <c r="H920" s="632" t="s">
        <v>1881</v>
      </c>
      <c r="I920" s="632" t="s">
        <v>1882</v>
      </c>
      <c r="J920" s="632" t="s">
        <v>1883</v>
      </c>
      <c r="K920" s="632" t="s">
        <v>1676</v>
      </c>
      <c r="L920" s="634">
        <v>49.250005276697173</v>
      </c>
      <c r="M920" s="634">
        <v>12</v>
      </c>
      <c r="N920" s="635">
        <v>591.00006332036605</v>
      </c>
    </row>
    <row r="921" spans="1:14" ht="14.4" customHeight="1" x14ac:dyDescent="0.3">
      <c r="A921" s="630" t="s">
        <v>553</v>
      </c>
      <c r="B921" s="631" t="s">
        <v>554</v>
      </c>
      <c r="C921" s="632" t="s">
        <v>566</v>
      </c>
      <c r="D921" s="633" t="s">
        <v>3003</v>
      </c>
      <c r="E921" s="632" t="s">
        <v>1833</v>
      </c>
      <c r="F921" s="633" t="s">
        <v>3008</v>
      </c>
      <c r="G921" s="632" t="s">
        <v>1626</v>
      </c>
      <c r="H921" s="632" t="s">
        <v>1887</v>
      </c>
      <c r="I921" s="632" t="s">
        <v>1888</v>
      </c>
      <c r="J921" s="632" t="s">
        <v>1889</v>
      </c>
      <c r="K921" s="632" t="s">
        <v>1861</v>
      </c>
      <c r="L921" s="634">
        <v>179.37001921789181</v>
      </c>
      <c r="M921" s="634">
        <v>3</v>
      </c>
      <c r="N921" s="635">
        <v>538.11005765367543</v>
      </c>
    </row>
    <row r="922" spans="1:14" ht="14.4" customHeight="1" x14ac:dyDescent="0.3">
      <c r="A922" s="630" t="s">
        <v>553</v>
      </c>
      <c r="B922" s="631" t="s">
        <v>554</v>
      </c>
      <c r="C922" s="632" t="s">
        <v>566</v>
      </c>
      <c r="D922" s="633" t="s">
        <v>3003</v>
      </c>
      <c r="E922" s="632" t="s">
        <v>1833</v>
      </c>
      <c r="F922" s="633" t="s">
        <v>3008</v>
      </c>
      <c r="G922" s="632" t="s">
        <v>1626</v>
      </c>
      <c r="H922" s="632" t="s">
        <v>1890</v>
      </c>
      <c r="I922" s="632" t="s">
        <v>1891</v>
      </c>
      <c r="J922" s="632" t="s">
        <v>1892</v>
      </c>
      <c r="K922" s="632" t="s">
        <v>1861</v>
      </c>
      <c r="L922" s="634">
        <v>179.37</v>
      </c>
      <c r="M922" s="634">
        <v>2</v>
      </c>
      <c r="N922" s="635">
        <v>358.74</v>
      </c>
    </row>
    <row r="923" spans="1:14" ht="14.4" customHeight="1" x14ac:dyDescent="0.3">
      <c r="A923" s="630" t="s">
        <v>553</v>
      </c>
      <c r="B923" s="631" t="s">
        <v>554</v>
      </c>
      <c r="C923" s="632" t="s">
        <v>566</v>
      </c>
      <c r="D923" s="633" t="s">
        <v>3003</v>
      </c>
      <c r="E923" s="632" t="s">
        <v>1833</v>
      </c>
      <c r="F923" s="633" t="s">
        <v>3008</v>
      </c>
      <c r="G923" s="632" t="s">
        <v>1626</v>
      </c>
      <c r="H923" s="632" t="s">
        <v>2769</v>
      </c>
      <c r="I923" s="632" t="s">
        <v>2770</v>
      </c>
      <c r="J923" s="632" t="s">
        <v>2771</v>
      </c>
      <c r="K923" s="632" t="s">
        <v>1861</v>
      </c>
      <c r="L923" s="634">
        <v>179.37000000000006</v>
      </c>
      <c r="M923" s="634">
        <v>2</v>
      </c>
      <c r="N923" s="635">
        <v>358.74000000000012</v>
      </c>
    </row>
    <row r="924" spans="1:14" ht="14.4" customHeight="1" x14ac:dyDescent="0.3">
      <c r="A924" s="630" t="s">
        <v>553</v>
      </c>
      <c r="B924" s="631" t="s">
        <v>554</v>
      </c>
      <c r="C924" s="632" t="s">
        <v>566</v>
      </c>
      <c r="D924" s="633" t="s">
        <v>3003</v>
      </c>
      <c r="E924" s="632" t="s">
        <v>1833</v>
      </c>
      <c r="F924" s="633" t="s">
        <v>3008</v>
      </c>
      <c r="G924" s="632" t="s">
        <v>1626</v>
      </c>
      <c r="H924" s="632" t="s">
        <v>2772</v>
      </c>
      <c r="I924" s="632" t="s">
        <v>2773</v>
      </c>
      <c r="J924" s="632" t="s">
        <v>2774</v>
      </c>
      <c r="K924" s="632" t="s">
        <v>1861</v>
      </c>
      <c r="L924" s="634">
        <v>179.37000000000003</v>
      </c>
      <c r="M924" s="634">
        <v>9</v>
      </c>
      <c r="N924" s="635">
        <v>1614.3300000000004</v>
      </c>
    </row>
    <row r="925" spans="1:14" ht="14.4" customHeight="1" x14ac:dyDescent="0.3">
      <c r="A925" s="630" t="s">
        <v>553</v>
      </c>
      <c r="B925" s="631" t="s">
        <v>554</v>
      </c>
      <c r="C925" s="632" t="s">
        <v>566</v>
      </c>
      <c r="D925" s="633" t="s">
        <v>3003</v>
      </c>
      <c r="E925" s="632" t="s">
        <v>1893</v>
      </c>
      <c r="F925" s="633" t="s">
        <v>3009</v>
      </c>
      <c r="G925" s="632" t="s">
        <v>595</v>
      </c>
      <c r="H925" s="632" t="s">
        <v>1900</v>
      </c>
      <c r="I925" s="632" t="s">
        <v>1901</v>
      </c>
      <c r="J925" s="632" t="s">
        <v>1902</v>
      </c>
      <c r="K925" s="632" t="s">
        <v>1903</v>
      </c>
      <c r="L925" s="634">
        <v>39.324524006291782</v>
      </c>
      <c r="M925" s="634">
        <v>22</v>
      </c>
      <c r="N925" s="635">
        <v>865.13952813841922</v>
      </c>
    </row>
    <row r="926" spans="1:14" ht="14.4" customHeight="1" x14ac:dyDescent="0.3">
      <c r="A926" s="630" t="s">
        <v>553</v>
      </c>
      <c r="B926" s="631" t="s">
        <v>554</v>
      </c>
      <c r="C926" s="632" t="s">
        <v>566</v>
      </c>
      <c r="D926" s="633" t="s">
        <v>3003</v>
      </c>
      <c r="E926" s="632" t="s">
        <v>1893</v>
      </c>
      <c r="F926" s="633" t="s">
        <v>3009</v>
      </c>
      <c r="G926" s="632" t="s">
        <v>595</v>
      </c>
      <c r="H926" s="632" t="s">
        <v>2775</v>
      </c>
      <c r="I926" s="632" t="s">
        <v>2776</v>
      </c>
      <c r="J926" s="632" t="s">
        <v>2777</v>
      </c>
      <c r="K926" s="632" t="s">
        <v>644</v>
      </c>
      <c r="L926" s="634">
        <v>66.129896003570536</v>
      </c>
      <c r="M926" s="634">
        <v>5</v>
      </c>
      <c r="N926" s="635">
        <v>330.64948001785268</v>
      </c>
    </row>
    <row r="927" spans="1:14" ht="14.4" customHeight="1" x14ac:dyDescent="0.3">
      <c r="A927" s="630" t="s">
        <v>553</v>
      </c>
      <c r="B927" s="631" t="s">
        <v>554</v>
      </c>
      <c r="C927" s="632" t="s">
        <v>566</v>
      </c>
      <c r="D927" s="633" t="s">
        <v>3003</v>
      </c>
      <c r="E927" s="632" t="s">
        <v>1893</v>
      </c>
      <c r="F927" s="633" t="s">
        <v>3009</v>
      </c>
      <c r="G927" s="632" t="s">
        <v>595</v>
      </c>
      <c r="H927" s="632" t="s">
        <v>1904</v>
      </c>
      <c r="I927" s="632" t="s">
        <v>1905</v>
      </c>
      <c r="J927" s="632" t="s">
        <v>1906</v>
      </c>
      <c r="K927" s="632" t="s">
        <v>1907</v>
      </c>
      <c r="L927" s="634">
        <v>26.85</v>
      </c>
      <c r="M927" s="634">
        <v>17</v>
      </c>
      <c r="N927" s="635">
        <v>456.45000000000005</v>
      </c>
    </row>
    <row r="928" spans="1:14" ht="14.4" customHeight="1" x14ac:dyDescent="0.3">
      <c r="A928" s="630" t="s">
        <v>553</v>
      </c>
      <c r="B928" s="631" t="s">
        <v>554</v>
      </c>
      <c r="C928" s="632" t="s">
        <v>566</v>
      </c>
      <c r="D928" s="633" t="s">
        <v>3003</v>
      </c>
      <c r="E928" s="632" t="s">
        <v>1893</v>
      </c>
      <c r="F928" s="633" t="s">
        <v>3009</v>
      </c>
      <c r="G928" s="632" t="s">
        <v>595</v>
      </c>
      <c r="H928" s="632" t="s">
        <v>1908</v>
      </c>
      <c r="I928" s="632" t="s">
        <v>1909</v>
      </c>
      <c r="J928" s="632" t="s">
        <v>1910</v>
      </c>
      <c r="K928" s="632" t="s">
        <v>1911</v>
      </c>
      <c r="L928" s="634">
        <v>59.594999999999999</v>
      </c>
      <c r="M928" s="634">
        <v>2</v>
      </c>
      <c r="N928" s="635">
        <v>119.19</v>
      </c>
    </row>
    <row r="929" spans="1:14" ht="14.4" customHeight="1" x14ac:dyDescent="0.3">
      <c r="A929" s="630" t="s">
        <v>553</v>
      </c>
      <c r="B929" s="631" t="s">
        <v>554</v>
      </c>
      <c r="C929" s="632" t="s">
        <v>566</v>
      </c>
      <c r="D929" s="633" t="s">
        <v>3003</v>
      </c>
      <c r="E929" s="632" t="s">
        <v>1893</v>
      </c>
      <c r="F929" s="633" t="s">
        <v>3009</v>
      </c>
      <c r="G929" s="632" t="s">
        <v>595</v>
      </c>
      <c r="H929" s="632" t="s">
        <v>1912</v>
      </c>
      <c r="I929" s="632" t="s">
        <v>1913</v>
      </c>
      <c r="J929" s="632" t="s">
        <v>1914</v>
      </c>
      <c r="K929" s="632" t="s">
        <v>1915</v>
      </c>
      <c r="L929" s="634">
        <v>33.409997722506688</v>
      </c>
      <c r="M929" s="634">
        <v>2</v>
      </c>
      <c r="N929" s="635">
        <v>66.819995445013376</v>
      </c>
    </row>
    <row r="930" spans="1:14" ht="14.4" customHeight="1" x14ac:dyDescent="0.3">
      <c r="A930" s="630" t="s">
        <v>553</v>
      </c>
      <c r="B930" s="631" t="s">
        <v>554</v>
      </c>
      <c r="C930" s="632" t="s">
        <v>566</v>
      </c>
      <c r="D930" s="633" t="s">
        <v>3003</v>
      </c>
      <c r="E930" s="632" t="s">
        <v>1893</v>
      </c>
      <c r="F930" s="633" t="s">
        <v>3009</v>
      </c>
      <c r="G930" s="632" t="s">
        <v>595</v>
      </c>
      <c r="H930" s="632" t="s">
        <v>1916</v>
      </c>
      <c r="I930" s="632" t="s">
        <v>1917</v>
      </c>
      <c r="J930" s="632" t="s">
        <v>1918</v>
      </c>
      <c r="K930" s="632" t="s">
        <v>1919</v>
      </c>
      <c r="L930" s="634">
        <v>181.7999300083851</v>
      </c>
      <c r="M930" s="634">
        <v>9</v>
      </c>
      <c r="N930" s="635">
        <v>1636.1993700754658</v>
      </c>
    </row>
    <row r="931" spans="1:14" ht="14.4" customHeight="1" x14ac:dyDescent="0.3">
      <c r="A931" s="630" t="s">
        <v>553</v>
      </c>
      <c r="B931" s="631" t="s">
        <v>554</v>
      </c>
      <c r="C931" s="632" t="s">
        <v>566</v>
      </c>
      <c r="D931" s="633" t="s">
        <v>3003</v>
      </c>
      <c r="E931" s="632" t="s">
        <v>1893</v>
      </c>
      <c r="F931" s="633" t="s">
        <v>3009</v>
      </c>
      <c r="G931" s="632" t="s">
        <v>595</v>
      </c>
      <c r="H931" s="632" t="s">
        <v>1920</v>
      </c>
      <c r="I931" s="632" t="s">
        <v>1921</v>
      </c>
      <c r="J931" s="632" t="s">
        <v>1922</v>
      </c>
      <c r="K931" s="632" t="s">
        <v>1923</v>
      </c>
      <c r="L931" s="634">
        <v>1468.3436571353195</v>
      </c>
      <c r="M931" s="634">
        <v>82.003299999999982</v>
      </c>
      <c r="N931" s="635">
        <v>120409.02541916471</v>
      </c>
    </row>
    <row r="932" spans="1:14" ht="14.4" customHeight="1" x14ac:dyDescent="0.3">
      <c r="A932" s="630" t="s">
        <v>553</v>
      </c>
      <c r="B932" s="631" t="s">
        <v>554</v>
      </c>
      <c r="C932" s="632" t="s">
        <v>566</v>
      </c>
      <c r="D932" s="633" t="s">
        <v>3003</v>
      </c>
      <c r="E932" s="632" t="s">
        <v>1893</v>
      </c>
      <c r="F932" s="633" t="s">
        <v>3009</v>
      </c>
      <c r="G932" s="632" t="s">
        <v>595</v>
      </c>
      <c r="H932" s="632" t="s">
        <v>1924</v>
      </c>
      <c r="I932" s="632" t="s">
        <v>1925</v>
      </c>
      <c r="J932" s="632" t="s">
        <v>1926</v>
      </c>
      <c r="K932" s="632" t="s">
        <v>1927</v>
      </c>
      <c r="L932" s="634">
        <v>641.98917506534053</v>
      </c>
      <c r="M932" s="634">
        <v>3</v>
      </c>
      <c r="N932" s="635">
        <v>1925.9675251960216</v>
      </c>
    </row>
    <row r="933" spans="1:14" ht="14.4" customHeight="1" x14ac:dyDescent="0.3">
      <c r="A933" s="630" t="s">
        <v>553</v>
      </c>
      <c r="B933" s="631" t="s">
        <v>554</v>
      </c>
      <c r="C933" s="632" t="s">
        <v>566</v>
      </c>
      <c r="D933" s="633" t="s">
        <v>3003</v>
      </c>
      <c r="E933" s="632" t="s">
        <v>1893</v>
      </c>
      <c r="F933" s="633" t="s">
        <v>3009</v>
      </c>
      <c r="G933" s="632" t="s">
        <v>595</v>
      </c>
      <c r="H933" s="632" t="s">
        <v>1931</v>
      </c>
      <c r="I933" s="632" t="s">
        <v>1932</v>
      </c>
      <c r="J933" s="632" t="s">
        <v>1933</v>
      </c>
      <c r="K933" s="632" t="s">
        <v>1934</v>
      </c>
      <c r="L933" s="634">
        <v>3049.4512247323155</v>
      </c>
      <c r="M933" s="634">
        <v>90.5</v>
      </c>
      <c r="N933" s="635">
        <v>275975.33583827456</v>
      </c>
    </row>
    <row r="934" spans="1:14" ht="14.4" customHeight="1" x14ac:dyDescent="0.3">
      <c r="A934" s="630" t="s">
        <v>553</v>
      </c>
      <c r="B934" s="631" t="s">
        <v>554</v>
      </c>
      <c r="C934" s="632" t="s">
        <v>566</v>
      </c>
      <c r="D934" s="633" t="s">
        <v>3003</v>
      </c>
      <c r="E934" s="632" t="s">
        <v>1893</v>
      </c>
      <c r="F934" s="633" t="s">
        <v>3009</v>
      </c>
      <c r="G934" s="632" t="s">
        <v>595</v>
      </c>
      <c r="H934" s="632" t="s">
        <v>1939</v>
      </c>
      <c r="I934" s="632" t="s">
        <v>1940</v>
      </c>
      <c r="J934" s="632" t="s">
        <v>1941</v>
      </c>
      <c r="K934" s="632" t="s">
        <v>1942</v>
      </c>
      <c r="L934" s="634">
        <v>103.57773348303776</v>
      </c>
      <c r="M934" s="634">
        <v>540</v>
      </c>
      <c r="N934" s="635">
        <v>55931.976080840388</v>
      </c>
    </row>
    <row r="935" spans="1:14" ht="14.4" customHeight="1" x14ac:dyDescent="0.3">
      <c r="A935" s="630" t="s">
        <v>553</v>
      </c>
      <c r="B935" s="631" t="s">
        <v>554</v>
      </c>
      <c r="C935" s="632" t="s">
        <v>566</v>
      </c>
      <c r="D935" s="633" t="s">
        <v>3003</v>
      </c>
      <c r="E935" s="632" t="s">
        <v>1893</v>
      </c>
      <c r="F935" s="633" t="s">
        <v>3009</v>
      </c>
      <c r="G935" s="632" t="s">
        <v>595</v>
      </c>
      <c r="H935" s="632" t="s">
        <v>1943</v>
      </c>
      <c r="I935" s="632" t="s">
        <v>1944</v>
      </c>
      <c r="J935" s="632" t="s">
        <v>1945</v>
      </c>
      <c r="K935" s="632" t="s">
        <v>1946</v>
      </c>
      <c r="L935" s="634">
        <v>605.26795148741417</v>
      </c>
      <c r="M935" s="634">
        <v>5.7499999999999982</v>
      </c>
      <c r="N935" s="635">
        <v>3480.2907210526305</v>
      </c>
    </row>
    <row r="936" spans="1:14" ht="14.4" customHeight="1" x14ac:dyDescent="0.3">
      <c r="A936" s="630" t="s">
        <v>553</v>
      </c>
      <c r="B936" s="631" t="s">
        <v>554</v>
      </c>
      <c r="C936" s="632" t="s">
        <v>566</v>
      </c>
      <c r="D936" s="633" t="s">
        <v>3003</v>
      </c>
      <c r="E936" s="632" t="s">
        <v>1893</v>
      </c>
      <c r="F936" s="633" t="s">
        <v>3009</v>
      </c>
      <c r="G936" s="632" t="s">
        <v>595</v>
      </c>
      <c r="H936" s="632" t="s">
        <v>1947</v>
      </c>
      <c r="I936" s="632" t="s">
        <v>1948</v>
      </c>
      <c r="J936" s="632" t="s">
        <v>1949</v>
      </c>
      <c r="K936" s="632" t="s">
        <v>1950</v>
      </c>
      <c r="L936" s="634">
        <v>517.50043772035804</v>
      </c>
      <c r="M936" s="634">
        <v>1</v>
      </c>
      <c r="N936" s="635">
        <v>517.50043772035804</v>
      </c>
    </row>
    <row r="937" spans="1:14" ht="14.4" customHeight="1" x14ac:dyDescent="0.3">
      <c r="A937" s="630" t="s">
        <v>553</v>
      </c>
      <c r="B937" s="631" t="s">
        <v>554</v>
      </c>
      <c r="C937" s="632" t="s">
        <v>566</v>
      </c>
      <c r="D937" s="633" t="s">
        <v>3003</v>
      </c>
      <c r="E937" s="632" t="s">
        <v>1893</v>
      </c>
      <c r="F937" s="633" t="s">
        <v>3009</v>
      </c>
      <c r="G937" s="632" t="s">
        <v>595</v>
      </c>
      <c r="H937" s="632" t="s">
        <v>1951</v>
      </c>
      <c r="I937" s="632" t="s">
        <v>1952</v>
      </c>
      <c r="J937" s="632" t="s">
        <v>1953</v>
      </c>
      <c r="K937" s="632" t="s">
        <v>1954</v>
      </c>
      <c r="L937" s="634">
        <v>154.01352154158738</v>
      </c>
      <c r="M937" s="634">
        <v>28</v>
      </c>
      <c r="N937" s="635">
        <v>4312.3786031644468</v>
      </c>
    </row>
    <row r="938" spans="1:14" ht="14.4" customHeight="1" x14ac:dyDescent="0.3">
      <c r="A938" s="630" t="s">
        <v>553</v>
      </c>
      <c r="B938" s="631" t="s">
        <v>554</v>
      </c>
      <c r="C938" s="632" t="s">
        <v>566</v>
      </c>
      <c r="D938" s="633" t="s">
        <v>3003</v>
      </c>
      <c r="E938" s="632" t="s">
        <v>1893</v>
      </c>
      <c r="F938" s="633" t="s">
        <v>3009</v>
      </c>
      <c r="G938" s="632" t="s">
        <v>595</v>
      </c>
      <c r="H938" s="632" t="s">
        <v>1955</v>
      </c>
      <c r="I938" s="632" t="s">
        <v>1955</v>
      </c>
      <c r="J938" s="632" t="s">
        <v>1956</v>
      </c>
      <c r="K938" s="632" t="s">
        <v>1957</v>
      </c>
      <c r="L938" s="634">
        <v>814.62606276576889</v>
      </c>
      <c r="M938" s="634">
        <v>8</v>
      </c>
      <c r="N938" s="635">
        <v>6517.0085021261511</v>
      </c>
    </row>
    <row r="939" spans="1:14" ht="14.4" customHeight="1" x14ac:dyDescent="0.3">
      <c r="A939" s="630" t="s">
        <v>553</v>
      </c>
      <c r="B939" s="631" t="s">
        <v>554</v>
      </c>
      <c r="C939" s="632" t="s">
        <v>566</v>
      </c>
      <c r="D939" s="633" t="s">
        <v>3003</v>
      </c>
      <c r="E939" s="632" t="s">
        <v>1893</v>
      </c>
      <c r="F939" s="633" t="s">
        <v>3009</v>
      </c>
      <c r="G939" s="632" t="s">
        <v>595</v>
      </c>
      <c r="H939" s="632" t="s">
        <v>1958</v>
      </c>
      <c r="I939" s="632" t="s">
        <v>238</v>
      </c>
      <c r="J939" s="632" t="s">
        <v>1959</v>
      </c>
      <c r="K939" s="632" t="s">
        <v>1960</v>
      </c>
      <c r="L939" s="634">
        <v>1440.95</v>
      </c>
      <c r="M939" s="634">
        <v>1.5</v>
      </c>
      <c r="N939" s="635">
        <v>2161.4250000000002</v>
      </c>
    </row>
    <row r="940" spans="1:14" ht="14.4" customHeight="1" x14ac:dyDescent="0.3">
      <c r="A940" s="630" t="s">
        <v>553</v>
      </c>
      <c r="B940" s="631" t="s">
        <v>554</v>
      </c>
      <c r="C940" s="632" t="s">
        <v>566</v>
      </c>
      <c r="D940" s="633" t="s">
        <v>3003</v>
      </c>
      <c r="E940" s="632" t="s">
        <v>1893</v>
      </c>
      <c r="F940" s="633" t="s">
        <v>3009</v>
      </c>
      <c r="G940" s="632" t="s">
        <v>595</v>
      </c>
      <c r="H940" s="632" t="s">
        <v>1968</v>
      </c>
      <c r="I940" s="632" t="s">
        <v>1969</v>
      </c>
      <c r="J940" s="632" t="s">
        <v>1970</v>
      </c>
      <c r="K940" s="632" t="s">
        <v>1971</v>
      </c>
      <c r="L940" s="634">
        <v>82.830039593973751</v>
      </c>
      <c r="M940" s="634">
        <v>428</v>
      </c>
      <c r="N940" s="635">
        <v>35451.256946220768</v>
      </c>
    </row>
    <row r="941" spans="1:14" ht="14.4" customHeight="1" x14ac:dyDescent="0.3">
      <c r="A941" s="630" t="s">
        <v>553</v>
      </c>
      <c r="B941" s="631" t="s">
        <v>554</v>
      </c>
      <c r="C941" s="632" t="s">
        <v>566</v>
      </c>
      <c r="D941" s="633" t="s">
        <v>3003</v>
      </c>
      <c r="E941" s="632" t="s">
        <v>1893</v>
      </c>
      <c r="F941" s="633" t="s">
        <v>3009</v>
      </c>
      <c r="G941" s="632" t="s">
        <v>595</v>
      </c>
      <c r="H941" s="632" t="s">
        <v>1972</v>
      </c>
      <c r="I941" s="632" t="s">
        <v>1973</v>
      </c>
      <c r="J941" s="632" t="s">
        <v>1974</v>
      </c>
      <c r="K941" s="632" t="s">
        <v>1975</v>
      </c>
      <c r="L941" s="634">
        <v>221.73486371156602</v>
      </c>
      <c r="M941" s="634">
        <v>6</v>
      </c>
      <c r="N941" s="635">
        <v>1330.4091822693961</v>
      </c>
    </row>
    <row r="942" spans="1:14" ht="14.4" customHeight="1" x14ac:dyDescent="0.3">
      <c r="A942" s="630" t="s">
        <v>553</v>
      </c>
      <c r="B942" s="631" t="s">
        <v>554</v>
      </c>
      <c r="C942" s="632" t="s">
        <v>566</v>
      </c>
      <c r="D942" s="633" t="s">
        <v>3003</v>
      </c>
      <c r="E942" s="632" t="s">
        <v>1893</v>
      </c>
      <c r="F942" s="633" t="s">
        <v>3009</v>
      </c>
      <c r="G942" s="632" t="s">
        <v>595</v>
      </c>
      <c r="H942" s="632" t="s">
        <v>2778</v>
      </c>
      <c r="I942" s="632" t="s">
        <v>2779</v>
      </c>
      <c r="J942" s="632" t="s">
        <v>2780</v>
      </c>
      <c r="K942" s="632"/>
      <c r="L942" s="634">
        <v>85.34509003466809</v>
      </c>
      <c r="M942" s="634">
        <v>45</v>
      </c>
      <c r="N942" s="635">
        <v>3840.5290515600641</v>
      </c>
    </row>
    <row r="943" spans="1:14" ht="14.4" customHeight="1" x14ac:dyDescent="0.3">
      <c r="A943" s="630" t="s">
        <v>553</v>
      </c>
      <c r="B943" s="631" t="s">
        <v>554</v>
      </c>
      <c r="C943" s="632" t="s">
        <v>566</v>
      </c>
      <c r="D943" s="633" t="s">
        <v>3003</v>
      </c>
      <c r="E943" s="632" t="s">
        <v>1893</v>
      </c>
      <c r="F943" s="633" t="s">
        <v>3009</v>
      </c>
      <c r="G943" s="632" t="s">
        <v>595</v>
      </c>
      <c r="H943" s="632" t="s">
        <v>1980</v>
      </c>
      <c r="I943" s="632" t="s">
        <v>1980</v>
      </c>
      <c r="J943" s="632" t="s">
        <v>1981</v>
      </c>
      <c r="K943" s="632" t="s">
        <v>1982</v>
      </c>
      <c r="L943" s="634">
        <v>1981.3861670528522</v>
      </c>
      <c r="M943" s="634">
        <v>25</v>
      </c>
      <c r="N943" s="635">
        <v>49534.654176321303</v>
      </c>
    </row>
    <row r="944" spans="1:14" ht="14.4" customHeight="1" x14ac:dyDescent="0.3">
      <c r="A944" s="630" t="s">
        <v>553</v>
      </c>
      <c r="B944" s="631" t="s">
        <v>554</v>
      </c>
      <c r="C944" s="632" t="s">
        <v>566</v>
      </c>
      <c r="D944" s="633" t="s">
        <v>3003</v>
      </c>
      <c r="E944" s="632" t="s">
        <v>1893</v>
      </c>
      <c r="F944" s="633" t="s">
        <v>3009</v>
      </c>
      <c r="G944" s="632" t="s">
        <v>595</v>
      </c>
      <c r="H944" s="632" t="s">
        <v>2781</v>
      </c>
      <c r="I944" s="632" t="s">
        <v>2782</v>
      </c>
      <c r="J944" s="632" t="s">
        <v>2783</v>
      </c>
      <c r="K944" s="632" t="s">
        <v>2784</v>
      </c>
      <c r="L944" s="634">
        <v>633.21585084407047</v>
      </c>
      <c r="M944" s="634">
        <v>50</v>
      </c>
      <c r="N944" s="635">
        <v>31660.792542203522</v>
      </c>
    </row>
    <row r="945" spans="1:14" ht="14.4" customHeight="1" x14ac:dyDescent="0.3">
      <c r="A945" s="630" t="s">
        <v>553</v>
      </c>
      <c r="B945" s="631" t="s">
        <v>554</v>
      </c>
      <c r="C945" s="632" t="s">
        <v>566</v>
      </c>
      <c r="D945" s="633" t="s">
        <v>3003</v>
      </c>
      <c r="E945" s="632" t="s">
        <v>1893</v>
      </c>
      <c r="F945" s="633" t="s">
        <v>3009</v>
      </c>
      <c r="G945" s="632" t="s">
        <v>595</v>
      </c>
      <c r="H945" s="632" t="s">
        <v>1983</v>
      </c>
      <c r="I945" s="632" t="s">
        <v>1984</v>
      </c>
      <c r="J945" s="632" t="s">
        <v>1985</v>
      </c>
      <c r="K945" s="632" t="s">
        <v>1986</v>
      </c>
      <c r="L945" s="634">
        <v>76.499092393150434</v>
      </c>
      <c r="M945" s="634">
        <v>1</v>
      </c>
      <c r="N945" s="635">
        <v>76.499092393150434</v>
      </c>
    </row>
    <row r="946" spans="1:14" ht="14.4" customHeight="1" x14ac:dyDescent="0.3">
      <c r="A946" s="630" t="s">
        <v>553</v>
      </c>
      <c r="B946" s="631" t="s">
        <v>554</v>
      </c>
      <c r="C946" s="632" t="s">
        <v>566</v>
      </c>
      <c r="D946" s="633" t="s">
        <v>3003</v>
      </c>
      <c r="E946" s="632" t="s">
        <v>1893</v>
      </c>
      <c r="F946" s="633" t="s">
        <v>3009</v>
      </c>
      <c r="G946" s="632" t="s">
        <v>595</v>
      </c>
      <c r="H946" s="632" t="s">
        <v>2785</v>
      </c>
      <c r="I946" s="632" t="s">
        <v>2785</v>
      </c>
      <c r="J946" s="632" t="s">
        <v>2786</v>
      </c>
      <c r="K946" s="632" t="s">
        <v>2787</v>
      </c>
      <c r="L946" s="634">
        <v>1907.61</v>
      </c>
      <c r="M946" s="634">
        <v>1</v>
      </c>
      <c r="N946" s="635">
        <v>1907.61</v>
      </c>
    </row>
    <row r="947" spans="1:14" ht="14.4" customHeight="1" x14ac:dyDescent="0.3">
      <c r="A947" s="630" t="s">
        <v>553</v>
      </c>
      <c r="B947" s="631" t="s">
        <v>554</v>
      </c>
      <c r="C947" s="632" t="s">
        <v>566</v>
      </c>
      <c r="D947" s="633" t="s">
        <v>3003</v>
      </c>
      <c r="E947" s="632" t="s">
        <v>1893</v>
      </c>
      <c r="F947" s="633" t="s">
        <v>3009</v>
      </c>
      <c r="G947" s="632" t="s">
        <v>595</v>
      </c>
      <c r="H947" s="632" t="s">
        <v>1987</v>
      </c>
      <c r="I947" s="632" t="s">
        <v>1988</v>
      </c>
      <c r="J947" s="632" t="s">
        <v>1989</v>
      </c>
      <c r="K947" s="632" t="s">
        <v>1990</v>
      </c>
      <c r="L947" s="634">
        <v>135.5400108069405</v>
      </c>
      <c r="M947" s="634">
        <v>2</v>
      </c>
      <c r="N947" s="635">
        <v>271.080021613881</v>
      </c>
    </row>
    <row r="948" spans="1:14" ht="14.4" customHeight="1" x14ac:dyDescent="0.3">
      <c r="A948" s="630" t="s">
        <v>553</v>
      </c>
      <c r="B948" s="631" t="s">
        <v>554</v>
      </c>
      <c r="C948" s="632" t="s">
        <v>566</v>
      </c>
      <c r="D948" s="633" t="s">
        <v>3003</v>
      </c>
      <c r="E948" s="632" t="s">
        <v>1893</v>
      </c>
      <c r="F948" s="633" t="s">
        <v>3009</v>
      </c>
      <c r="G948" s="632" t="s">
        <v>595</v>
      </c>
      <c r="H948" s="632" t="s">
        <v>1995</v>
      </c>
      <c r="I948" s="632" t="s">
        <v>238</v>
      </c>
      <c r="J948" s="632" t="s">
        <v>1996</v>
      </c>
      <c r="K948" s="632" t="s">
        <v>1960</v>
      </c>
      <c r="L948" s="634">
        <v>834.71218494599873</v>
      </c>
      <c r="M948" s="634">
        <v>17.2</v>
      </c>
      <c r="N948" s="635">
        <v>14357.049581071178</v>
      </c>
    </row>
    <row r="949" spans="1:14" ht="14.4" customHeight="1" x14ac:dyDescent="0.3">
      <c r="A949" s="630" t="s">
        <v>553</v>
      </c>
      <c r="B949" s="631" t="s">
        <v>554</v>
      </c>
      <c r="C949" s="632" t="s">
        <v>566</v>
      </c>
      <c r="D949" s="633" t="s">
        <v>3003</v>
      </c>
      <c r="E949" s="632" t="s">
        <v>1893</v>
      </c>
      <c r="F949" s="633" t="s">
        <v>3009</v>
      </c>
      <c r="G949" s="632" t="s">
        <v>595</v>
      </c>
      <c r="H949" s="632" t="s">
        <v>2788</v>
      </c>
      <c r="I949" s="632" t="s">
        <v>2788</v>
      </c>
      <c r="J949" s="632" t="s">
        <v>2789</v>
      </c>
      <c r="K949" s="632" t="s">
        <v>2790</v>
      </c>
      <c r="L949" s="634">
        <v>920</v>
      </c>
      <c r="M949" s="634">
        <v>8</v>
      </c>
      <c r="N949" s="635">
        <v>7360</v>
      </c>
    </row>
    <row r="950" spans="1:14" ht="14.4" customHeight="1" x14ac:dyDescent="0.3">
      <c r="A950" s="630" t="s">
        <v>553</v>
      </c>
      <c r="B950" s="631" t="s">
        <v>554</v>
      </c>
      <c r="C950" s="632" t="s">
        <v>566</v>
      </c>
      <c r="D950" s="633" t="s">
        <v>3003</v>
      </c>
      <c r="E950" s="632" t="s">
        <v>1893</v>
      </c>
      <c r="F950" s="633" t="s">
        <v>3009</v>
      </c>
      <c r="G950" s="632" t="s">
        <v>1626</v>
      </c>
      <c r="H950" s="632" t="s">
        <v>1997</v>
      </c>
      <c r="I950" s="632" t="s">
        <v>1998</v>
      </c>
      <c r="J950" s="632" t="s">
        <v>1999</v>
      </c>
      <c r="K950" s="632" t="s">
        <v>2000</v>
      </c>
      <c r="L950" s="634">
        <v>148.94370196173944</v>
      </c>
      <c r="M950" s="634">
        <v>31</v>
      </c>
      <c r="N950" s="635">
        <v>4617.2547608139221</v>
      </c>
    </row>
    <row r="951" spans="1:14" ht="14.4" customHeight="1" x14ac:dyDescent="0.3">
      <c r="A951" s="630" t="s">
        <v>553</v>
      </c>
      <c r="B951" s="631" t="s">
        <v>554</v>
      </c>
      <c r="C951" s="632" t="s">
        <v>566</v>
      </c>
      <c r="D951" s="633" t="s">
        <v>3003</v>
      </c>
      <c r="E951" s="632" t="s">
        <v>1893</v>
      </c>
      <c r="F951" s="633" t="s">
        <v>3009</v>
      </c>
      <c r="G951" s="632" t="s">
        <v>1626</v>
      </c>
      <c r="H951" s="632" t="s">
        <v>2005</v>
      </c>
      <c r="I951" s="632" t="s">
        <v>2006</v>
      </c>
      <c r="J951" s="632" t="s">
        <v>2007</v>
      </c>
      <c r="K951" s="632" t="s">
        <v>2008</v>
      </c>
      <c r="L951" s="634">
        <v>138.36010890470723</v>
      </c>
      <c r="M951" s="634">
        <v>4</v>
      </c>
      <c r="N951" s="635">
        <v>553.44043561882893</v>
      </c>
    </row>
    <row r="952" spans="1:14" ht="14.4" customHeight="1" x14ac:dyDescent="0.3">
      <c r="A952" s="630" t="s">
        <v>553</v>
      </c>
      <c r="B952" s="631" t="s">
        <v>554</v>
      </c>
      <c r="C952" s="632" t="s">
        <v>566</v>
      </c>
      <c r="D952" s="633" t="s">
        <v>3003</v>
      </c>
      <c r="E952" s="632" t="s">
        <v>1893</v>
      </c>
      <c r="F952" s="633" t="s">
        <v>3009</v>
      </c>
      <c r="G952" s="632" t="s">
        <v>1626</v>
      </c>
      <c r="H952" s="632" t="s">
        <v>2009</v>
      </c>
      <c r="I952" s="632" t="s">
        <v>2010</v>
      </c>
      <c r="J952" s="632" t="s">
        <v>2011</v>
      </c>
      <c r="K952" s="632" t="s">
        <v>2008</v>
      </c>
      <c r="L952" s="634">
        <v>57.37000839498063</v>
      </c>
      <c r="M952" s="634">
        <v>23</v>
      </c>
      <c r="N952" s="635">
        <v>1319.5101930845544</v>
      </c>
    </row>
    <row r="953" spans="1:14" ht="14.4" customHeight="1" x14ac:dyDescent="0.3">
      <c r="A953" s="630" t="s">
        <v>553</v>
      </c>
      <c r="B953" s="631" t="s">
        <v>554</v>
      </c>
      <c r="C953" s="632" t="s">
        <v>566</v>
      </c>
      <c r="D953" s="633" t="s">
        <v>3003</v>
      </c>
      <c r="E953" s="632" t="s">
        <v>1893</v>
      </c>
      <c r="F953" s="633" t="s">
        <v>3009</v>
      </c>
      <c r="G953" s="632" t="s">
        <v>1626</v>
      </c>
      <c r="H953" s="632" t="s">
        <v>2012</v>
      </c>
      <c r="I953" s="632" t="s">
        <v>2013</v>
      </c>
      <c r="J953" s="632" t="s">
        <v>2014</v>
      </c>
      <c r="K953" s="632" t="s">
        <v>2015</v>
      </c>
      <c r="L953" s="634">
        <v>151.28500000000003</v>
      </c>
      <c r="M953" s="634">
        <v>2</v>
      </c>
      <c r="N953" s="635">
        <v>302.57000000000005</v>
      </c>
    </row>
    <row r="954" spans="1:14" ht="14.4" customHeight="1" x14ac:dyDescent="0.3">
      <c r="A954" s="630" t="s">
        <v>553</v>
      </c>
      <c r="B954" s="631" t="s">
        <v>554</v>
      </c>
      <c r="C954" s="632" t="s">
        <v>566</v>
      </c>
      <c r="D954" s="633" t="s">
        <v>3003</v>
      </c>
      <c r="E954" s="632" t="s">
        <v>1893</v>
      </c>
      <c r="F954" s="633" t="s">
        <v>3009</v>
      </c>
      <c r="G954" s="632" t="s">
        <v>1626</v>
      </c>
      <c r="H954" s="632" t="s">
        <v>2016</v>
      </c>
      <c r="I954" s="632" t="s">
        <v>2017</v>
      </c>
      <c r="J954" s="632" t="s">
        <v>2018</v>
      </c>
      <c r="K954" s="632" t="s">
        <v>2019</v>
      </c>
      <c r="L954" s="634">
        <v>74.700330053768042</v>
      </c>
      <c r="M954" s="634">
        <v>20</v>
      </c>
      <c r="N954" s="635">
        <v>1494.0066010753608</v>
      </c>
    </row>
    <row r="955" spans="1:14" ht="14.4" customHeight="1" x14ac:dyDescent="0.3">
      <c r="A955" s="630" t="s">
        <v>553</v>
      </c>
      <c r="B955" s="631" t="s">
        <v>554</v>
      </c>
      <c r="C955" s="632" t="s">
        <v>566</v>
      </c>
      <c r="D955" s="633" t="s">
        <v>3003</v>
      </c>
      <c r="E955" s="632" t="s">
        <v>1893</v>
      </c>
      <c r="F955" s="633" t="s">
        <v>3009</v>
      </c>
      <c r="G955" s="632" t="s">
        <v>1626</v>
      </c>
      <c r="H955" s="632" t="s">
        <v>2024</v>
      </c>
      <c r="I955" s="632" t="s">
        <v>2025</v>
      </c>
      <c r="J955" s="632" t="s">
        <v>2026</v>
      </c>
      <c r="K955" s="632" t="s">
        <v>2027</v>
      </c>
      <c r="L955" s="634">
        <v>261.05</v>
      </c>
      <c r="M955" s="634">
        <v>10</v>
      </c>
      <c r="N955" s="635">
        <v>2610.5</v>
      </c>
    </row>
    <row r="956" spans="1:14" ht="14.4" customHeight="1" x14ac:dyDescent="0.3">
      <c r="A956" s="630" t="s">
        <v>553</v>
      </c>
      <c r="B956" s="631" t="s">
        <v>554</v>
      </c>
      <c r="C956" s="632" t="s">
        <v>566</v>
      </c>
      <c r="D956" s="633" t="s">
        <v>3003</v>
      </c>
      <c r="E956" s="632" t="s">
        <v>1893</v>
      </c>
      <c r="F956" s="633" t="s">
        <v>3009</v>
      </c>
      <c r="G956" s="632" t="s">
        <v>1626</v>
      </c>
      <c r="H956" s="632" t="s">
        <v>2028</v>
      </c>
      <c r="I956" s="632" t="s">
        <v>2029</v>
      </c>
      <c r="J956" s="632" t="s">
        <v>2030</v>
      </c>
      <c r="K956" s="632" t="s">
        <v>2031</v>
      </c>
      <c r="L956" s="634">
        <v>111.37000282590093</v>
      </c>
      <c r="M956" s="634">
        <v>41.999999999999986</v>
      </c>
      <c r="N956" s="635">
        <v>4677.5401186878371</v>
      </c>
    </row>
    <row r="957" spans="1:14" ht="14.4" customHeight="1" x14ac:dyDescent="0.3">
      <c r="A957" s="630" t="s">
        <v>553</v>
      </c>
      <c r="B957" s="631" t="s">
        <v>554</v>
      </c>
      <c r="C957" s="632" t="s">
        <v>566</v>
      </c>
      <c r="D957" s="633" t="s">
        <v>3003</v>
      </c>
      <c r="E957" s="632" t="s">
        <v>1893</v>
      </c>
      <c r="F957" s="633" t="s">
        <v>3009</v>
      </c>
      <c r="G957" s="632" t="s">
        <v>1626</v>
      </c>
      <c r="H957" s="632" t="s">
        <v>2032</v>
      </c>
      <c r="I957" s="632" t="s">
        <v>2033</v>
      </c>
      <c r="J957" s="632" t="s">
        <v>2034</v>
      </c>
      <c r="K957" s="632" t="s">
        <v>2035</v>
      </c>
      <c r="L957" s="634">
        <v>75.22</v>
      </c>
      <c r="M957" s="634">
        <v>20</v>
      </c>
      <c r="N957" s="635">
        <v>1504.4</v>
      </c>
    </row>
    <row r="958" spans="1:14" ht="14.4" customHeight="1" x14ac:dyDescent="0.3">
      <c r="A958" s="630" t="s">
        <v>553</v>
      </c>
      <c r="B958" s="631" t="s">
        <v>554</v>
      </c>
      <c r="C958" s="632" t="s">
        <v>566</v>
      </c>
      <c r="D958" s="633" t="s">
        <v>3003</v>
      </c>
      <c r="E958" s="632" t="s">
        <v>1893</v>
      </c>
      <c r="F958" s="633" t="s">
        <v>3009</v>
      </c>
      <c r="G958" s="632" t="s">
        <v>1626</v>
      </c>
      <c r="H958" s="632" t="s">
        <v>2048</v>
      </c>
      <c r="I958" s="632" t="s">
        <v>2049</v>
      </c>
      <c r="J958" s="632" t="s">
        <v>2050</v>
      </c>
      <c r="K958" s="632" t="s">
        <v>2051</v>
      </c>
      <c r="L958" s="634">
        <v>59.185000000000009</v>
      </c>
      <c r="M958" s="634">
        <v>4</v>
      </c>
      <c r="N958" s="635">
        <v>236.74000000000004</v>
      </c>
    </row>
    <row r="959" spans="1:14" ht="14.4" customHeight="1" x14ac:dyDescent="0.3">
      <c r="A959" s="630" t="s">
        <v>553</v>
      </c>
      <c r="B959" s="631" t="s">
        <v>554</v>
      </c>
      <c r="C959" s="632" t="s">
        <v>566</v>
      </c>
      <c r="D959" s="633" t="s">
        <v>3003</v>
      </c>
      <c r="E959" s="632" t="s">
        <v>1893</v>
      </c>
      <c r="F959" s="633" t="s">
        <v>3009</v>
      </c>
      <c r="G959" s="632" t="s">
        <v>1626</v>
      </c>
      <c r="H959" s="632" t="s">
        <v>2052</v>
      </c>
      <c r="I959" s="632" t="s">
        <v>2053</v>
      </c>
      <c r="J959" s="632" t="s">
        <v>2054</v>
      </c>
      <c r="K959" s="632" t="s">
        <v>2055</v>
      </c>
      <c r="L959" s="634">
        <v>12578.773846153847</v>
      </c>
      <c r="M959" s="634">
        <v>9.1</v>
      </c>
      <c r="N959" s="635">
        <v>114466.842</v>
      </c>
    </row>
    <row r="960" spans="1:14" ht="14.4" customHeight="1" x14ac:dyDescent="0.3">
      <c r="A960" s="630" t="s">
        <v>553</v>
      </c>
      <c r="B960" s="631" t="s">
        <v>554</v>
      </c>
      <c r="C960" s="632" t="s">
        <v>566</v>
      </c>
      <c r="D960" s="633" t="s">
        <v>3003</v>
      </c>
      <c r="E960" s="632" t="s">
        <v>1893</v>
      </c>
      <c r="F960" s="633" t="s">
        <v>3009</v>
      </c>
      <c r="G960" s="632" t="s">
        <v>1626</v>
      </c>
      <c r="H960" s="632" t="s">
        <v>2791</v>
      </c>
      <c r="I960" s="632" t="s">
        <v>2792</v>
      </c>
      <c r="J960" s="632" t="s">
        <v>2793</v>
      </c>
      <c r="K960" s="632" t="s">
        <v>2047</v>
      </c>
      <c r="L960" s="634">
        <v>120.69979089138832</v>
      </c>
      <c r="M960" s="634">
        <v>4</v>
      </c>
      <c r="N960" s="635">
        <v>482.79916356555327</v>
      </c>
    </row>
    <row r="961" spans="1:14" ht="14.4" customHeight="1" x14ac:dyDescent="0.3">
      <c r="A961" s="630" t="s">
        <v>553</v>
      </c>
      <c r="B961" s="631" t="s">
        <v>554</v>
      </c>
      <c r="C961" s="632" t="s">
        <v>566</v>
      </c>
      <c r="D961" s="633" t="s">
        <v>3003</v>
      </c>
      <c r="E961" s="632" t="s">
        <v>1893</v>
      </c>
      <c r="F961" s="633" t="s">
        <v>3009</v>
      </c>
      <c r="G961" s="632" t="s">
        <v>1626</v>
      </c>
      <c r="H961" s="632" t="s">
        <v>2056</v>
      </c>
      <c r="I961" s="632" t="s">
        <v>2057</v>
      </c>
      <c r="J961" s="632" t="s">
        <v>2058</v>
      </c>
      <c r="K961" s="632" t="s">
        <v>2059</v>
      </c>
      <c r="L961" s="634">
        <v>886.01893912292121</v>
      </c>
      <c r="M961" s="634">
        <v>136</v>
      </c>
      <c r="N961" s="635">
        <v>120498.57572071729</v>
      </c>
    </row>
    <row r="962" spans="1:14" ht="14.4" customHeight="1" x14ac:dyDescent="0.3">
      <c r="A962" s="630" t="s">
        <v>553</v>
      </c>
      <c r="B962" s="631" t="s">
        <v>554</v>
      </c>
      <c r="C962" s="632" t="s">
        <v>566</v>
      </c>
      <c r="D962" s="633" t="s">
        <v>3003</v>
      </c>
      <c r="E962" s="632" t="s">
        <v>1893</v>
      </c>
      <c r="F962" s="633" t="s">
        <v>3009</v>
      </c>
      <c r="G962" s="632" t="s">
        <v>1626</v>
      </c>
      <c r="H962" s="632" t="s">
        <v>2794</v>
      </c>
      <c r="I962" s="632" t="s">
        <v>2795</v>
      </c>
      <c r="J962" s="632" t="s">
        <v>2796</v>
      </c>
      <c r="K962" s="632" t="s">
        <v>2797</v>
      </c>
      <c r="L962" s="634">
        <v>449.1</v>
      </c>
      <c r="M962" s="634">
        <v>20</v>
      </c>
      <c r="N962" s="635">
        <v>8982</v>
      </c>
    </row>
    <row r="963" spans="1:14" ht="14.4" customHeight="1" x14ac:dyDescent="0.3">
      <c r="A963" s="630" t="s">
        <v>553</v>
      </c>
      <c r="B963" s="631" t="s">
        <v>554</v>
      </c>
      <c r="C963" s="632" t="s">
        <v>566</v>
      </c>
      <c r="D963" s="633" t="s">
        <v>3003</v>
      </c>
      <c r="E963" s="632" t="s">
        <v>2060</v>
      </c>
      <c r="F963" s="633" t="s">
        <v>3010</v>
      </c>
      <c r="G963" s="632" t="s">
        <v>595</v>
      </c>
      <c r="H963" s="632" t="s">
        <v>2061</v>
      </c>
      <c r="I963" s="632" t="s">
        <v>2062</v>
      </c>
      <c r="J963" s="632" t="s">
        <v>2063</v>
      </c>
      <c r="K963" s="632" t="s">
        <v>2064</v>
      </c>
      <c r="L963" s="634">
        <v>88.50333333333333</v>
      </c>
      <c r="M963" s="634">
        <v>3</v>
      </c>
      <c r="N963" s="635">
        <v>265.51</v>
      </c>
    </row>
    <row r="964" spans="1:14" ht="14.4" customHeight="1" x14ac:dyDescent="0.3">
      <c r="A964" s="630" t="s">
        <v>553</v>
      </c>
      <c r="B964" s="631" t="s">
        <v>554</v>
      </c>
      <c r="C964" s="632" t="s">
        <v>566</v>
      </c>
      <c r="D964" s="633" t="s">
        <v>3003</v>
      </c>
      <c r="E964" s="632" t="s">
        <v>2060</v>
      </c>
      <c r="F964" s="633" t="s">
        <v>3010</v>
      </c>
      <c r="G964" s="632" t="s">
        <v>595</v>
      </c>
      <c r="H964" s="632" t="s">
        <v>2798</v>
      </c>
      <c r="I964" s="632" t="s">
        <v>2799</v>
      </c>
      <c r="J964" s="632" t="s">
        <v>2800</v>
      </c>
      <c r="K964" s="632" t="s">
        <v>2801</v>
      </c>
      <c r="L964" s="634">
        <v>76.770037868035999</v>
      </c>
      <c r="M964" s="634">
        <v>4</v>
      </c>
      <c r="N964" s="635">
        <v>307.080151472144</v>
      </c>
    </row>
    <row r="965" spans="1:14" ht="14.4" customHeight="1" x14ac:dyDescent="0.3">
      <c r="A965" s="630" t="s">
        <v>553</v>
      </c>
      <c r="B965" s="631" t="s">
        <v>554</v>
      </c>
      <c r="C965" s="632" t="s">
        <v>566</v>
      </c>
      <c r="D965" s="633" t="s">
        <v>3003</v>
      </c>
      <c r="E965" s="632" t="s">
        <v>2060</v>
      </c>
      <c r="F965" s="633" t="s">
        <v>3010</v>
      </c>
      <c r="G965" s="632" t="s">
        <v>595</v>
      </c>
      <c r="H965" s="632" t="s">
        <v>2802</v>
      </c>
      <c r="I965" s="632" t="s">
        <v>2803</v>
      </c>
      <c r="J965" s="632" t="s">
        <v>2804</v>
      </c>
      <c r="K965" s="632" t="s">
        <v>2805</v>
      </c>
      <c r="L965" s="634">
        <v>137.740234465735</v>
      </c>
      <c r="M965" s="634">
        <v>1</v>
      </c>
      <c r="N965" s="635">
        <v>137.740234465735</v>
      </c>
    </row>
    <row r="966" spans="1:14" ht="14.4" customHeight="1" x14ac:dyDescent="0.3">
      <c r="A966" s="630" t="s">
        <v>553</v>
      </c>
      <c r="B966" s="631" t="s">
        <v>554</v>
      </c>
      <c r="C966" s="632" t="s">
        <v>566</v>
      </c>
      <c r="D966" s="633" t="s">
        <v>3003</v>
      </c>
      <c r="E966" s="632" t="s">
        <v>2060</v>
      </c>
      <c r="F966" s="633" t="s">
        <v>3010</v>
      </c>
      <c r="G966" s="632" t="s">
        <v>595</v>
      </c>
      <c r="H966" s="632" t="s">
        <v>2065</v>
      </c>
      <c r="I966" s="632" t="s">
        <v>2066</v>
      </c>
      <c r="J966" s="632" t="s">
        <v>2067</v>
      </c>
      <c r="K966" s="632" t="s">
        <v>2068</v>
      </c>
      <c r="L966" s="634">
        <v>91.249898821966994</v>
      </c>
      <c r="M966" s="634">
        <v>6</v>
      </c>
      <c r="N966" s="635">
        <v>547.49939293180194</v>
      </c>
    </row>
    <row r="967" spans="1:14" ht="14.4" customHeight="1" x14ac:dyDescent="0.3">
      <c r="A967" s="630" t="s">
        <v>553</v>
      </c>
      <c r="B967" s="631" t="s">
        <v>554</v>
      </c>
      <c r="C967" s="632" t="s">
        <v>566</v>
      </c>
      <c r="D967" s="633" t="s">
        <v>3003</v>
      </c>
      <c r="E967" s="632" t="s">
        <v>2060</v>
      </c>
      <c r="F967" s="633" t="s">
        <v>3010</v>
      </c>
      <c r="G967" s="632" t="s">
        <v>595</v>
      </c>
      <c r="H967" s="632" t="s">
        <v>2806</v>
      </c>
      <c r="I967" s="632" t="s">
        <v>2807</v>
      </c>
      <c r="J967" s="632" t="s">
        <v>2808</v>
      </c>
      <c r="K967" s="632" t="s">
        <v>2809</v>
      </c>
      <c r="L967" s="634">
        <v>146.88999999999999</v>
      </c>
      <c r="M967" s="634">
        <v>2</v>
      </c>
      <c r="N967" s="635">
        <v>293.77999999999997</v>
      </c>
    </row>
    <row r="968" spans="1:14" ht="14.4" customHeight="1" x14ac:dyDescent="0.3">
      <c r="A968" s="630" t="s">
        <v>553</v>
      </c>
      <c r="B968" s="631" t="s">
        <v>554</v>
      </c>
      <c r="C968" s="632" t="s">
        <v>566</v>
      </c>
      <c r="D968" s="633" t="s">
        <v>3003</v>
      </c>
      <c r="E968" s="632" t="s">
        <v>2060</v>
      </c>
      <c r="F968" s="633" t="s">
        <v>3010</v>
      </c>
      <c r="G968" s="632" t="s">
        <v>595</v>
      </c>
      <c r="H968" s="632" t="s">
        <v>2069</v>
      </c>
      <c r="I968" s="632" t="s">
        <v>2070</v>
      </c>
      <c r="J968" s="632" t="s">
        <v>2071</v>
      </c>
      <c r="K968" s="632" t="s">
        <v>2072</v>
      </c>
      <c r="L968" s="634">
        <v>7690.0001000000002</v>
      </c>
      <c r="M968" s="634">
        <v>80</v>
      </c>
      <c r="N968" s="635">
        <v>615200.00800000003</v>
      </c>
    </row>
    <row r="969" spans="1:14" ht="14.4" customHeight="1" x14ac:dyDescent="0.3">
      <c r="A969" s="630" t="s">
        <v>553</v>
      </c>
      <c r="B969" s="631" t="s">
        <v>554</v>
      </c>
      <c r="C969" s="632" t="s">
        <v>566</v>
      </c>
      <c r="D969" s="633" t="s">
        <v>3003</v>
      </c>
      <c r="E969" s="632" t="s">
        <v>2060</v>
      </c>
      <c r="F969" s="633" t="s">
        <v>3010</v>
      </c>
      <c r="G969" s="632" t="s">
        <v>595</v>
      </c>
      <c r="H969" s="632" t="s">
        <v>2810</v>
      </c>
      <c r="I969" s="632" t="s">
        <v>2811</v>
      </c>
      <c r="J969" s="632" t="s">
        <v>2812</v>
      </c>
      <c r="K969" s="632" t="s">
        <v>2813</v>
      </c>
      <c r="L969" s="634">
        <v>26101.15</v>
      </c>
      <c r="M969" s="634">
        <v>1</v>
      </c>
      <c r="N969" s="635">
        <v>26101.15</v>
      </c>
    </row>
    <row r="970" spans="1:14" ht="14.4" customHeight="1" x14ac:dyDescent="0.3">
      <c r="A970" s="630" t="s">
        <v>553</v>
      </c>
      <c r="B970" s="631" t="s">
        <v>554</v>
      </c>
      <c r="C970" s="632" t="s">
        <v>566</v>
      </c>
      <c r="D970" s="633" t="s">
        <v>3003</v>
      </c>
      <c r="E970" s="632" t="s">
        <v>2060</v>
      </c>
      <c r="F970" s="633" t="s">
        <v>3010</v>
      </c>
      <c r="G970" s="632" t="s">
        <v>595</v>
      </c>
      <c r="H970" s="632" t="s">
        <v>2073</v>
      </c>
      <c r="I970" s="632" t="s">
        <v>2074</v>
      </c>
      <c r="J970" s="632" t="s">
        <v>2075</v>
      </c>
      <c r="K970" s="632" t="s">
        <v>2076</v>
      </c>
      <c r="L970" s="634">
        <v>17266.553148094201</v>
      </c>
      <c r="M970" s="634">
        <v>87</v>
      </c>
      <c r="N970" s="635">
        <v>1502190.1238841955</v>
      </c>
    </row>
    <row r="971" spans="1:14" ht="14.4" customHeight="1" x14ac:dyDescent="0.3">
      <c r="A971" s="630" t="s">
        <v>553</v>
      </c>
      <c r="B971" s="631" t="s">
        <v>554</v>
      </c>
      <c r="C971" s="632" t="s">
        <v>566</v>
      </c>
      <c r="D971" s="633" t="s">
        <v>3003</v>
      </c>
      <c r="E971" s="632" t="s">
        <v>2060</v>
      </c>
      <c r="F971" s="633" t="s">
        <v>3010</v>
      </c>
      <c r="G971" s="632" t="s">
        <v>595</v>
      </c>
      <c r="H971" s="632" t="s">
        <v>2814</v>
      </c>
      <c r="I971" s="632" t="s">
        <v>2815</v>
      </c>
      <c r="J971" s="632" t="s">
        <v>2816</v>
      </c>
      <c r="K971" s="632" t="s">
        <v>2817</v>
      </c>
      <c r="L971" s="634">
        <v>165.73002255255801</v>
      </c>
      <c r="M971" s="634">
        <v>1</v>
      </c>
      <c r="N971" s="635">
        <v>165.73002255255801</v>
      </c>
    </row>
    <row r="972" spans="1:14" ht="14.4" customHeight="1" x14ac:dyDescent="0.3">
      <c r="A972" s="630" t="s">
        <v>553</v>
      </c>
      <c r="B972" s="631" t="s">
        <v>554</v>
      </c>
      <c r="C972" s="632" t="s">
        <v>566</v>
      </c>
      <c r="D972" s="633" t="s">
        <v>3003</v>
      </c>
      <c r="E972" s="632" t="s">
        <v>2060</v>
      </c>
      <c r="F972" s="633" t="s">
        <v>3010</v>
      </c>
      <c r="G972" s="632" t="s">
        <v>595</v>
      </c>
      <c r="H972" s="632" t="s">
        <v>2818</v>
      </c>
      <c r="I972" s="632" t="s">
        <v>2819</v>
      </c>
      <c r="J972" s="632" t="s">
        <v>2820</v>
      </c>
      <c r="K972" s="632" t="s">
        <v>2821</v>
      </c>
      <c r="L972" s="634">
        <v>59.349999999999973</v>
      </c>
      <c r="M972" s="634">
        <v>1</v>
      </c>
      <c r="N972" s="635">
        <v>59.349999999999973</v>
      </c>
    </row>
    <row r="973" spans="1:14" ht="14.4" customHeight="1" x14ac:dyDescent="0.3">
      <c r="A973" s="630" t="s">
        <v>553</v>
      </c>
      <c r="B973" s="631" t="s">
        <v>554</v>
      </c>
      <c r="C973" s="632" t="s">
        <v>566</v>
      </c>
      <c r="D973" s="633" t="s">
        <v>3003</v>
      </c>
      <c r="E973" s="632" t="s">
        <v>2060</v>
      </c>
      <c r="F973" s="633" t="s">
        <v>3010</v>
      </c>
      <c r="G973" s="632" t="s">
        <v>1626</v>
      </c>
      <c r="H973" s="632" t="s">
        <v>2081</v>
      </c>
      <c r="I973" s="632" t="s">
        <v>2082</v>
      </c>
      <c r="J973" s="632" t="s">
        <v>2083</v>
      </c>
      <c r="K973" s="632"/>
      <c r="L973" s="634">
        <v>31.59</v>
      </c>
      <c r="M973" s="634">
        <v>50</v>
      </c>
      <c r="N973" s="635">
        <v>1579.5</v>
      </c>
    </row>
    <row r="974" spans="1:14" ht="14.4" customHeight="1" x14ac:dyDescent="0.3">
      <c r="A974" s="630" t="s">
        <v>553</v>
      </c>
      <c r="B974" s="631" t="s">
        <v>554</v>
      </c>
      <c r="C974" s="632" t="s">
        <v>566</v>
      </c>
      <c r="D974" s="633" t="s">
        <v>3003</v>
      </c>
      <c r="E974" s="632" t="s">
        <v>2060</v>
      </c>
      <c r="F974" s="633" t="s">
        <v>3010</v>
      </c>
      <c r="G974" s="632" t="s">
        <v>1626</v>
      </c>
      <c r="H974" s="632" t="s">
        <v>2084</v>
      </c>
      <c r="I974" s="632" t="s">
        <v>2085</v>
      </c>
      <c r="J974" s="632" t="s">
        <v>2086</v>
      </c>
      <c r="K974" s="632" t="s">
        <v>2087</v>
      </c>
      <c r="L974" s="634">
        <v>1833.1669741608353</v>
      </c>
      <c r="M974" s="634">
        <v>41</v>
      </c>
      <c r="N974" s="635">
        <v>75159.845940594241</v>
      </c>
    </row>
    <row r="975" spans="1:14" ht="14.4" customHeight="1" x14ac:dyDescent="0.3">
      <c r="A975" s="630" t="s">
        <v>553</v>
      </c>
      <c r="B975" s="631" t="s">
        <v>554</v>
      </c>
      <c r="C975" s="632" t="s">
        <v>566</v>
      </c>
      <c r="D975" s="633" t="s">
        <v>3003</v>
      </c>
      <c r="E975" s="632" t="s">
        <v>2060</v>
      </c>
      <c r="F975" s="633" t="s">
        <v>3010</v>
      </c>
      <c r="G975" s="632" t="s">
        <v>1626</v>
      </c>
      <c r="H975" s="632" t="s">
        <v>2088</v>
      </c>
      <c r="I975" s="632" t="s">
        <v>2089</v>
      </c>
      <c r="J975" s="632" t="s">
        <v>2090</v>
      </c>
      <c r="K975" s="632" t="s">
        <v>2091</v>
      </c>
      <c r="L975" s="634">
        <v>2997.3839824758575</v>
      </c>
      <c r="M975" s="634">
        <v>10</v>
      </c>
      <c r="N975" s="635">
        <v>29973.839824758576</v>
      </c>
    </row>
    <row r="976" spans="1:14" ht="14.4" customHeight="1" x14ac:dyDescent="0.3">
      <c r="A976" s="630" t="s">
        <v>553</v>
      </c>
      <c r="B976" s="631" t="s">
        <v>554</v>
      </c>
      <c r="C976" s="632" t="s">
        <v>566</v>
      </c>
      <c r="D976" s="633" t="s">
        <v>3003</v>
      </c>
      <c r="E976" s="632" t="s">
        <v>2060</v>
      </c>
      <c r="F976" s="633" t="s">
        <v>3010</v>
      </c>
      <c r="G976" s="632" t="s">
        <v>1626</v>
      </c>
      <c r="H976" s="632" t="s">
        <v>2092</v>
      </c>
      <c r="I976" s="632" t="s">
        <v>2093</v>
      </c>
      <c r="J976" s="632" t="s">
        <v>2090</v>
      </c>
      <c r="K976" s="632" t="s">
        <v>2094</v>
      </c>
      <c r="L976" s="634">
        <v>15838.859454545454</v>
      </c>
      <c r="M976" s="634">
        <v>22</v>
      </c>
      <c r="N976" s="635">
        <v>348454.908</v>
      </c>
    </row>
    <row r="977" spans="1:14" ht="14.4" customHeight="1" x14ac:dyDescent="0.3">
      <c r="A977" s="630" t="s">
        <v>553</v>
      </c>
      <c r="B977" s="631" t="s">
        <v>554</v>
      </c>
      <c r="C977" s="632" t="s">
        <v>566</v>
      </c>
      <c r="D977" s="633" t="s">
        <v>3003</v>
      </c>
      <c r="E977" s="632" t="s">
        <v>2095</v>
      </c>
      <c r="F977" s="633" t="s">
        <v>3011</v>
      </c>
      <c r="G977" s="632"/>
      <c r="H977" s="632"/>
      <c r="I977" s="632" t="s">
        <v>2096</v>
      </c>
      <c r="J977" s="632" t="s">
        <v>2097</v>
      </c>
      <c r="K977" s="632"/>
      <c r="L977" s="634">
        <v>3842.04</v>
      </c>
      <c r="M977" s="634">
        <v>5</v>
      </c>
      <c r="N977" s="635">
        <v>19210.2</v>
      </c>
    </row>
    <row r="978" spans="1:14" ht="14.4" customHeight="1" x14ac:dyDescent="0.3">
      <c r="A978" s="630" t="s">
        <v>553</v>
      </c>
      <c r="B978" s="631" t="s">
        <v>554</v>
      </c>
      <c r="C978" s="632" t="s">
        <v>566</v>
      </c>
      <c r="D978" s="633" t="s">
        <v>3003</v>
      </c>
      <c r="E978" s="632" t="s">
        <v>2095</v>
      </c>
      <c r="F978" s="633" t="s">
        <v>3011</v>
      </c>
      <c r="G978" s="632"/>
      <c r="H978" s="632"/>
      <c r="I978" s="632" t="s">
        <v>2100</v>
      </c>
      <c r="J978" s="632" t="s">
        <v>2101</v>
      </c>
      <c r="K978" s="632"/>
      <c r="L978" s="634">
        <v>1271.0512727272726</v>
      </c>
      <c r="M978" s="634">
        <v>165</v>
      </c>
      <c r="N978" s="635">
        <v>209723.45999999996</v>
      </c>
    </row>
    <row r="979" spans="1:14" ht="14.4" customHeight="1" x14ac:dyDescent="0.3">
      <c r="A979" s="630" t="s">
        <v>553</v>
      </c>
      <c r="B979" s="631" t="s">
        <v>554</v>
      </c>
      <c r="C979" s="632" t="s">
        <v>566</v>
      </c>
      <c r="D979" s="633" t="s">
        <v>3003</v>
      </c>
      <c r="E979" s="632" t="s">
        <v>2095</v>
      </c>
      <c r="F979" s="633" t="s">
        <v>3011</v>
      </c>
      <c r="G979" s="632"/>
      <c r="H979" s="632"/>
      <c r="I979" s="632" t="s">
        <v>2102</v>
      </c>
      <c r="J979" s="632" t="s">
        <v>2103</v>
      </c>
      <c r="K979" s="632"/>
      <c r="L979" s="634">
        <v>10716</v>
      </c>
      <c r="M979" s="634">
        <v>30</v>
      </c>
      <c r="N979" s="635">
        <v>321480</v>
      </c>
    </row>
    <row r="980" spans="1:14" ht="14.4" customHeight="1" x14ac:dyDescent="0.3">
      <c r="A980" s="630" t="s">
        <v>553</v>
      </c>
      <c r="B980" s="631" t="s">
        <v>554</v>
      </c>
      <c r="C980" s="632" t="s">
        <v>566</v>
      </c>
      <c r="D980" s="633" t="s">
        <v>3003</v>
      </c>
      <c r="E980" s="632" t="s">
        <v>2095</v>
      </c>
      <c r="F980" s="633" t="s">
        <v>3011</v>
      </c>
      <c r="G980" s="632"/>
      <c r="H980" s="632"/>
      <c r="I980" s="632" t="s">
        <v>2104</v>
      </c>
      <c r="J980" s="632" t="s">
        <v>2105</v>
      </c>
      <c r="K980" s="632"/>
      <c r="L980" s="634">
        <v>5586</v>
      </c>
      <c r="M980" s="634">
        <v>6</v>
      </c>
      <c r="N980" s="635">
        <v>33516</v>
      </c>
    </row>
    <row r="981" spans="1:14" ht="14.4" customHeight="1" x14ac:dyDescent="0.3">
      <c r="A981" s="630" t="s">
        <v>553</v>
      </c>
      <c r="B981" s="631" t="s">
        <v>554</v>
      </c>
      <c r="C981" s="632" t="s">
        <v>566</v>
      </c>
      <c r="D981" s="633" t="s">
        <v>3003</v>
      </c>
      <c r="E981" s="632" t="s">
        <v>2095</v>
      </c>
      <c r="F981" s="633" t="s">
        <v>3011</v>
      </c>
      <c r="G981" s="632"/>
      <c r="H981" s="632"/>
      <c r="I981" s="632" t="s">
        <v>2108</v>
      </c>
      <c r="J981" s="632" t="s">
        <v>2109</v>
      </c>
      <c r="K981" s="632"/>
      <c r="L981" s="634">
        <v>2187.3000000000002</v>
      </c>
      <c r="M981" s="634">
        <v>70</v>
      </c>
      <c r="N981" s="635">
        <v>153111</v>
      </c>
    </row>
    <row r="982" spans="1:14" ht="14.4" customHeight="1" x14ac:dyDescent="0.3">
      <c r="A982" s="630" t="s">
        <v>553</v>
      </c>
      <c r="B982" s="631" t="s">
        <v>554</v>
      </c>
      <c r="C982" s="632" t="s">
        <v>566</v>
      </c>
      <c r="D982" s="633" t="s">
        <v>3003</v>
      </c>
      <c r="E982" s="632" t="s">
        <v>2095</v>
      </c>
      <c r="F982" s="633" t="s">
        <v>3011</v>
      </c>
      <c r="G982" s="632"/>
      <c r="H982" s="632"/>
      <c r="I982" s="632" t="s">
        <v>2822</v>
      </c>
      <c r="J982" s="632" t="s">
        <v>2823</v>
      </c>
      <c r="K982" s="632"/>
      <c r="L982" s="634">
        <v>8608.9</v>
      </c>
      <c r="M982" s="634">
        <v>18</v>
      </c>
      <c r="N982" s="635">
        <v>154960.19999999998</v>
      </c>
    </row>
    <row r="983" spans="1:14" ht="14.4" customHeight="1" x14ac:dyDescent="0.3">
      <c r="A983" s="630" t="s">
        <v>553</v>
      </c>
      <c r="B983" s="631" t="s">
        <v>554</v>
      </c>
      <c r="C983" s="632" t="s">
        <v>566</v>
      </c>
      <c r="D983" s="633" t="s">
        <v>3003</v>
      </c>
      <c r="E983" s="632" t="s">
        <v>2095</v>
      </c>
      <c r="F983" s="633" t="s">
        <v>3011</v>
      </c>
      <c r="G983" s="632"/>
      <c r="H983" s="632"/>
      <c r="I983" s="632" t="s">
        <v>2110</v>
      </c>
      <c r="J983" s="632" t="s">
        <v>2111</v>
      </c>
      <c r="K983" s="632" t="s">
        <v>2112</v>
      </c>
      <c r="L983" s="634">
        <v>4172.2000000000007</v>
      </c>
      <c r="M983" s="634">
        <v>4</v>
      </c>
      <c r="N983" s="635">
        <v>16688.800000000003</v>
      </c>
    </row>
    <row r="984" spans="1:14" ht="14.4" customHeight="1" x14ac:dyDescent="0.3">
      <c r="A984" s="630" t="s">
        <v>553</v>
      </c>
      <c r="B984" s="631" t="s">
        <v>554</v>
      </c>
      <c r="C984" s="632" t="s">
        <v>569</v>
      </c>
      <c r="D984" s="633" t="s">
        <v>3004</v>
      </c>
      <c r="E984" s="632" t="s">
        <v>578</v>
      </c>
      <c r="F984" s="633" t="s">
        <v>3007</v>
      </c>
      <c r="G984" s="632"/>
      <c r="H984" s="632" t="s">
        <v>2220</v>
      </c>
      <c r="I984" s="632" t="s">
        <v>1459</v>
      </c>
      <c r="J984" s="632" t="s">
        <v>2221</v>
      </c>
      <c r="K984" s="632" t="s">
        <v>2222</v>
      </c>
      <c r="L984" s="634">
        <v>5282.5365000000002</v>
      </c>
      <c r="M984" s="634">
        <v>12</v>
      </c>
      <c r="N984" s="635">
        <v>63390.438000000002</v>
      </c>
    </row>
    <row r="985" spans="1:14" ht="14.4" customHeight="1" x14ac:dyDescent="0.3">
      <c r="A985" s="630" t="s">
        <v>553</v>
      </c>
      <c r="B985" s="631" t="s">
        <v>554</v>
      </c>
      <c r="C985" s="632" t="s">
        <v>569</v>
      </c>
      <c r="D985" s="633" t="s">
        <v>3004</v>
      </c>
      <c r="E985" s="632" t="s">
        <v>578</v>
      </c>
      <c r="F985" s="633" t="s">
        <v>3007</v>
      </c>
      <c r="G985" s="632" t="s">
        <v>595</v>
      </c>
      <c r="H985" s="632" t="s">
        <v>596</v>
      </c>
      <c r="I985" s="632" t="s">
        <v>596</v>
      </c>
      <c r="J985" s="632" t="s">
        <v>597</v>
      </c>
      <c r="K985" s="632" t="s">
        <v>598</v>
      </c>
      <c r="L985" s="634">
        <v>179.4</v>
      </c>
      <c r="M985" s="634">
        <v>78</v>
      </c>
      <c r="N985" s="635">
        <v>13993.2</v>
      </c>
    </row>
    <row r="986" spans="1:14" ht="14.4" customHeight="1" x14ac:dyDescent="0.3">
      <c r="A986" s="630" t="s">
        <v>553</v>
      </c>
      <c r="B986" s="631" t="s">
        <v>554</v>
      </c>
      <c r="C986" s="632" t="s">
        <v>569</v>
      </c>
      <c r="D986" s="633" t="s">
        <v>3004</v>
      </c>
      <c r="E986" s="632" t="s">
        <v>578</v>
      </c>
      <c r="F986" s="633" t="s">
        <v>3007</v>
      </c>
      <c r="G986" s="632" t="s">
        <v>595</v>
      </c>
      <c r="H986" s="632" t="s">
        <v>2824</v>
      </c>
      <c r="I986" s="632" t="s">
        <v>2824</v>
      </c>
      <c r="J986" s="632" t="s">
        <v>2825</v>
      </c>
      <c r="K986" s="632" t="s">
        <v>601</v>
      </c>
      <c r="L986" s="634">
        <v>181.59</v>
      </c>
      <c r="M986" s="634">
        <v>14</v>
      </c>
      <c r="N986" s="635">
        <v>2542.2600000000002</v>
      </c>
    </row>
    <row r="987" spans="1:14" ht="14.4" customHeight="1" x14ac:dyDescent="0.3">
      <c r="A987" s="630" t="s">
        <v>553</v>
      </c>
      <c r="B987" s="631" t="s">
        <v>554</v>
      </c>
      <c r="C987" s="632" t="s">
        <v>569</v>
      </c>
      <c r="D987" s="633" t="s">
        <v>3004</v>
      </c>
      <c r="E987" s="632" t="s">
        <v>578</v>
      </c>
      <c r="F987" s="633" t="s">
        <v>3007</v>
      </c>
      <c r="G987" s="632" t="s">
        <v>595</v>
      </c>
      <c r="H987" s="632" t="s">
        <v>599</v>
      </c>
      <c r="I987" s="632" t="s">
        <v>599</v>
      </c>
      <c r="J987" s="632" t="s">
        <v>600</v>
      </c>
      <c r="K987" s="632" t="s">
        <v>601</v>
      </c>
      <c r="L987" s="634">
        <v>149.49999999999997</v>
      </c>
      <c r="M987" s="634">
        <v>73.900000000000006</v>
      </c>
      <c r="N987" s="635">
        <v>11048.05</v>
      </c>
    </row>
    <row r="988" spans="1:14" ht="14.4" customHeight="1" x14ac:dyDescent="0.3">
      <c r="A988" s="630" t="s">
        <v>553</v>
      </c>
      <c r="B988" s="631" t="s">
        <v>554</v>
      </c>
      <c r="C988" s="632" t="s">
        <v>569</v>
      </c>
      <c r="D988" s="633" t="s">
        <v>3004</v>
      </c>
      <c r="E988" s="632" t="s">
        <v>578</v>
      </c>
      <c r="F988" s="633" t="s">
        <v>3007</v>
      </c>
      <c r="G988" s="632" t="s">
        <v>595</v>
      </c>
      <c r="H988" s="632" t="s">
        <v>602</v>
      </c>
      <c r="I988" s="632" t="s">
        <v>602</v>
      </c>
      <c r="J988" s="632" t="s">
        <v>600</v>
      </c>
      <c r="K988" s="632" t="s">
        <v>603</v>
      </c>
      <c r="L988" s="634">
        <v>132.25</v>
      </c>
      <c r="M988" s="634">
        <v>107</v>
      </c>
      <c r="N988" s="635">
        <v>14150.75</v>
      </c>
    </row>
    <row r="989" spans="1:14" ht="14.4" customHeight="1" x14ac:dyDescent="0.3">
      <c r="A989" s="630" t="s">
        <v>553</v>
      </c>
      <c r="B989" s="631" t="s">
        <v>554</v>
      </c>
      <c r="C989" s="632" t="s">
        <v>569</v>
      </c>
      <c r="D989" s="633" t="s">
        <v>3004</v>
      </c>
      <c r="E989" s="632" t="s">
        <v>578</v>
      </c>
      <c r="F989" s="633" t="s">
        <v>3007</v>
      </c>
      <c r="G989" s="632" t="s">
        <v>595</v>
      </c>
      <c r="H989" s="632" t="s">
        <v>604</v>
      </c>
      <c r="I989" s="632" t="s">
        <v>604</v>
      </c>
      <c r="J989" s="632" t="s">
        <v>600</v>
      </c>
      <c r="K989" s="632" t="s">
        <v>605</v>
      </c>
      <c r="L989" s="634">
        <v>232.3</v>
      </c>
      <c r="M989" s="634">
        <v>95</v>
      </c>
      <c r="N989" s="635">
        <v>22068.5</v>
      </c>
    </row>
    <row r="990" spans="1:14" ht="14.4" customHeight="1" x14ac:dyDescent="0.3">
      <c r="A990" s="630" t="s">
        <v>553</v>
      </c>
      <c r="B990" s="631" t="s">
        <v>554</v>
      </c>
      <c r="C990" s="632" t="s">
        <v>569</v>
      </c>
      <c r="D990" s="633" t="s">
        <v>3004</v>
      </c>
      <c r="E990" s="632" t="s">
        <v>578</v>
      </c>
      <c r="F990" s="633" t="s">
        <v>3007</v>
      </c>
      <c r="G990" s="632" t="s">
        <v>595</v>
      </c>
      <c r="H990" s="632" t="s">
        <v>606</v>
      </c>
      <c r="I990" s="632" t="s">
        <v>606</v>
      </c>
      <c r="J990" s="632" t="s">
        <v>597</v>
      </c>
      <c r="K990" s="632" t="s">
        <v>607</v>
      </c>
      <c r="L990" s="634">
        <v>97.180000000000021</v>
      </c>
      <c r="M990" s="634">
        <v>43</v>
      </c>
      <c r="N990" s="635">
        <v>4178.7400000000007</v>
      </c>
    </row>
    <row r="991" spans="1:14" ht="14.4" customHeight="1" x14ac:dyDescent="0.3">
      <c r="A991" s="630" t="s">
        <v>553</v>
      </c>
      <c r="B991" s="631" t="s">
        <v>554</v>
      </c>
      <c r="C991" s="632" t="s">
        <v>569</v>
      </c>
      <c r="D991" s="633" t="s">
        <v>3004</v>
      </c>
      <c r="E991" s="632" t="s">
        <v>578</v>
      </c>
      <c r="F991" s="633" t="s">
        <v>3007</v>
      </c>
      <c r="G991" s="632" t="s">
        <v>595</v>
      </c>
      <c r="H991" s="632" t="s">
        <v>608</v>
      </c>
      <c r="I991" s="632" t="s">
        <v>608</v>
      </c>
      <c r="J991" s="632" t="s">
        <v>597</v>
      </c>
      <c r="K991" s="632" t="s">
        <v>609</v>
      </c>
      <c r="L991" s="634">
        <v>97.751785155230891</v>
      </c>
      <c r="M991" s="634">
        <v>22</v>
      </c>
      <c r="N991" s="635">
        <v>2150.5392734150796</v>
      </c>
    </row>
    <row r="992" spans="1:14" ht="14.4" customHeight="1" x14ac:dyDescent="0.3">
      <c r="A992" s="630" t="s">
        <v>553</v>
      </c>
      <c r="B992" s="631" t="s">
        <v>554</v>
      </c>
      <c r="C992" s="632" t="s">
        <v>569</v>
      </c>
      <c r="D992" s="633" t="s">
        <v>3004</v>
      </c>
      <c r="E992" s="632" t="s">
        <v>578</v>
      </c>
      <c r="F992" s="633" t="s">
        <v>3007</v>
      </c>
      <c r="G992" s="632" t="s">
        <v>595</v>
      </c>
      <c r="H992" s="632" t="s">
        <v>614</v>
      </c>
      <c r="I992" s="632" t="s">
        <v>615</v>
      </c>
      <c r="J992" s="632" t="s">
        <v>616</v>
      </c>
      <c r="K992" s="632" t="s">
        <v>617</v>
      </c>
      <c r="L992" s="634">
        <v>84.57</v>
      </c>
      <c r="M992" s="634">
        <v>2</v>
      </c>
      <c r="N992" s="635">
        <v>169.14</v>
      </c>
    </row>
    <row r="993" spans="1:14" ht="14.4" customHeight="1" x14ac:dyDescent="0.3">
      <c r="A993" s="630" t="s">
        <v>553</v>
      </c>
      <c r="B993" s="631" t="s">
        <v>554</v>
      </c>
      <c r="C993" s="632" t="s">
        <v>569</v>
      </c>
      <c r="D993" s="633" t="s">
        <v>3004</v>
      </c>
      <c r="E993" s="632" t="s">
        <v>578</v>
      </c>
      <c r="F993" s="633" t="s">
        <v>3007</v>
      </c>
      <c r="G993" s="632" t="s">
        <v>595</v>
      </c>
      <c r="H993" s="632" t="s">
        <v>618</v>
      </c>
      <c r="I993" s="632" t="s">
        <v>619</v>
      </c>
      <c r="J993" s="632" t="s">
        <v>620</v>
      </c>
      <c r="K993" s="632" t="s">
        <v>621</v>
      </c>
      <c r="L993" s="634">
        <v>103.02351827289955</v>
      </c>
      <c r="M993" s="634">
        <v>154</v>
      </c>
      <c r="N993" s="635">
        <v>15865.621814026532</v>
      </c>
    </row>
    <row r="994" spans="1:14" ht="14.4" customHeight="1" x14ac:dyDescent="0.3">
      <c r="A994" s="630" t="s">
        <v>553</v>
      </c>
      <c r="B994" s="631" t="s">
        <v>554</v>
      </c>
      <c r="C994" s="632" t="s">
        <v>569</v>
      </c>
      <c r="D994" s="633" t="s">
        <v>3004</v>
      </c>
      <c r="E994" s="632" t="s">
        <v>578</v>
      </c>
      <c r="F994" s="633" t="s">
        <v>3007</v>
      </c>
      <c r="G994" s="632" t="s">
        <v>595</v>
      </c>
      <c r="H994" s="632" t="s">
        <v>622</v>
      </c>
      <c r="I994" s="632" t="s">
        <v>623</v>
      </c>
      <c r="J994" s="632" t="s">
        <v>624</v>
      </c>
      <c r="K994" s="632" t="s">
        <v>625</v>
      </c>
      <c r="L994" s="634">
        <v>170.32624999999999</v>
      </c>
      <c r="M994" s="634">
        <v>8</v>
      </c>
      <c r="N994" s="635">
        <v>1362.61</v>
      </c>
    </row>
    <row r="995" spans="1:14" ht="14.4" customHeight="1" x14ac:dyDescent="0.3">
      <c r="A995" s="630" t="s">
        <v>553</v>
      </c>
      <c r="B995" s="631" t="s">
        <v>554</v>
      </c>
      <c r="C995" s="632" t="s">
        <v>569</v>
      </c>
      <c r="D995" s="633" t="s">
        <v>3004</v>
      </c>
      <c r="E995" s="632" t="s">
        <v>578</v>
      </c>
      <c r="F995" s="633" t="s">
        <v>3007</v>
      </c>
      <c r="G995" s="632" t="s">
        <v>595</v>
      </c>
      <c r="H995" s="632" t="s">
        <v>2226</v>
      </c>
      <c r="I995" s="632" t="s">
        <v>2227</v>
      </c>
      <c r="J995" s="632" t="s">
        <v>2228</v>
      </c>
      <c r="K995" s="632" t="s">
        <v>2229</v>
      </c>
      <c r="L995" s="634">
        <v>67.930000000000021</v>
      </c>
      <c r="M995" s="634">
        <v>1</v>
      </c>
      <c r="N995" s="635">
        <v>67.930000000000021</v>
      </c>
    </row>
    <row r="996" spans="1:14" ht="14.4" customHeight="1" x14ac:dyDescent="0.3">
      <c r="A996" s="630" t="s">
        <v>553</v>
      </c>
      <c r="B996" s="631" t="s">
        <v>554</v>
      </c>
      <c r="C996" s="632" t="s">
        <v>569</v>
      </c>
      <c r="D996" s="633" t="s">
        <v>3004</v>
      </c>
      <c r="E996" s="632" t="s">
        <v>578</v>
      </c>
      <c r="F996" s="633" t="s">
        <v>3007</v>
      </c>
      <c r="G996" s="632" t="s">
        <v>595</v>
      </c>
      <c r="H996" s="632" t="s">
        <v>634</v>
      </c>
      <c r="I996" s="632" t="s">
        <v>635</v>
      </c>
      <c r="J996" s="632" t="s">
        <v>636</v>
      </c>
      <c r="K996" s="632" t="s">
        <v>637</v>
      </c>
      <c r="L996" s="634">
        <v>58.97</v>
      </c>
      <c r="M996" s="634">
        <v>3</v>
      </c>
      <c r="N996" s="635">
        <v>176.91</v>
      </c>
    </row>
    <row r="997" spans="1:14" ht="14.4" customHeight="1" x14ac:dyDescent="0.3">
      <c r="A997" s="630" t="s">
        <v>553</v>
      </c>
      <c r="B997" s="631" t="s">
        <v>554</v>
      </c>
      <c r="C997" s="632" t="s">
        <v>569</v>
      </c>
      <c r="D997" s="633" t="s">
        <v>3004</v>
      </c>
      <c r="E997" s="632" t="s">
        <v>578</v>
      </c>
      <c r="F997" s="633" t="s">
        <v>3007</v>
      </c>
      <c r="G997" s="632" t="s">
        <v>595</v>
      </c>
      <c r="H997" s="632" t="s">
        <v>638</v>
      </c>
      <c r="I997" s="632" t="s">
        <v>639</v>
      </c>
      <c r="J997" s="632" t="s">
        <v>640</v>
      </c>
      <c r="K997" s="632" t="s">
        <v>641</v>
      </c>
      <c r="L997" s="634">
        <v>56.166577798699457</v>
      </c>
      <c r="M997" s="634">
        <v>9</v>
      </c>
      <c r="N997" s="635">
        <v>505.49920018829511</v>
      </c>
    </row>
    <row r="998" spans="1:14" ht="14.4" customHeight="1" x14ac:dyDescent="0.3">
      <c r="A998" s="630" t="s">
        <v>553</v>
      </c>
      <c r="B998" s="631" t="s">
        <v>554</v>
      </c>
      <c r="C998" s="632" t="s">
        <v>569</v>
      </c>
      <c r="D998" s="633" t="s">
        <v>3004</v>
      </c>
      <c r="E998" s="632" t="s">
        <v>578</v>
      </c>
      <c r="F998" s="633" t="s">
        <v>3007</v>
      </c>
      <c r="G998" s="632" t="s">
        <v>595</v>
      </c>
      <c r="H998" s="632" t="s">
        <v>642</v>
      </c>
      <c r="I998" s="632" t="s">
        <v>643</v>
      </c>
      <c r="J998" s="632" t="s">
        <v>636</v>
      </c>
      <c r="K998" s="632" t="s">
        <v>644</v>
      </c>
      <c r="L998" s="634">
        <v>65.229739266997697</v>
      </c>
      <c r="M998" s="634">
        <v>4</v>
      </c>
      <c r="N998" s="635">
        <v>260.91895706799079</v>
      </c>
    </row>
    <row r="999" spans="1:14" ht="14.4" customHeight="1" x14ac:dyDescent="0.3">
      <c r="A999" s="630" t="s">
        <v>553</v>
      </c>
      <c r="B999" s="631" t="s">
        <v>554</v>
      </c>
      <c r="C999" s="632" t="s">
        <v>569</v>
      </c>
      <c r="D999" s="633" t="s">
        <v>3004</v>
      </c>
      <c r="E999" s="632" t="s">
        <v>578</v>
      </c>
      <c r="F999" s="633" t="s">
        <v>3007</v>
      </c>
      <c r="G999" s="632" t="s">
        <v>595</v>
      </c>
      <c r="H999" s="632" t="s">
        <v>645</v>
      </c>
      <c r="I999" s="632" t="s">
        <v>646</v>
      </c>
      <c r="J999" s="632" t="s">
        <v>647</v>
      </c>
      <c r="K999" s="632" t="s">
        <v>648</v>
      </c>
      <c r="L999" s="634">
        <v>84.89</v>
      </c>
      <c r="M999" s="634">
        <v>3</v>
      </c>
      <c r="N999" s="635">
        <v>254.67000000000002</v>
      </c>
    </row>
    <row r="1000" spans="1:14" ht="14.4" customHeight="1" x14ac:dyDescent="0.3">
      <c r="A1000" s="630" t="s">
        <v>553</v>
      </c>
      <c r="B1000" s="631" t="s">
        <v>554</v>
      </c>
      <c r="C1000" s="632" t="s">
        <v>569</v>
      </c>
      <c r="D1000" s="633" t="s">
        <v>3004</v>
      </c>
      <c r="E1000" s="632" t="s">
        <v>578</v>
      </c>
      <c r="F1000" s="633" t="s">
        <v>3007</v>
      </c>
      <c r="G1000" s="632" t="s">
        <v>595</v>
      </c>
      <c r="H1000" s="632" t="s">
        <v>649</v>
      </c>
      <c r="I1000" s="632" t="s">
        <v>650</v>
      </c>
      <c r="J1000" s="632" t="s">
        <v>651</v>
      </c>
      <c r="K1000" s="632" t="s">
        <v>652</v>
      </c>
      <c r="L1000" s="634">
        <v>66.570102362888647</v>
      </c>
      <c r="M1000" s="634">
        <v>6</v>
      </c>
      <c r="N1000" s="635">
        <v>399.42061417733191</v>
      </c>
    </row>
    <row r="1001" spans="1:14" ht="14.4" customHeight="1" x14ac:dyDescent="0.3">
      <c r="A1001" s="630" t="s">
        <v>553</v>
      </c>
      <c r="B1001" s="631" t="s">
        <v>554</v>
      </c>
      <c r="C1001" s="632" t="s">
        <v>569</v>
      </c>
      <c r="D1001" s="633" t="s">
        <v>3004</v>
      </c>
      <c r="E1001" s="632" t="s">
        <v>578</v>
      </c>
      <c r="F1001" s="633" t="s">
        <v>3007</v>
      </c>
      <c r="G1001" s="632" t="s">
        <v>595</v>
      </c>
      <c r="H1001" s="632" t="s">
        <v>653</v>
      </c>
      <c r="I1001" s="632" t="s">
        <v>654</v>
      </c>
      <c r="J1001" s="632" t="s">
        <v>655</v>
      </c>
      <c r="K1001" s="632" t="s">
        <v>656</v>
      </c>
      <c r="L1001" s="634">
        <v>28.131538461538462</v>
      </c>
      <c r="M1001" s="634">
        <v>26</v>
      </c>
      <c r="N1001" s="635">
        <v>731.42</v>
      </c>
    </row>
    <row r="1002" spans="1:14" ht="14.4" customHeight="1" x14ac:dyDescent="0.3">
      <c r="A1002" s="630" t="s">
        <v>553</v>
      </c>
      <c r="B1002" s="631" t="s">
        <v>554</v>
      </c>
      <c r="C1002" s="632" t="s">
        <v>569</v>
      </c>
      <c r="D1002" s="633" t="s">
        <v>3004</v>
      </c>
      <c r="E1002" s="632" t="s">
        <v>578</v>
      </c>
      <c r="F1002" s="633" t="s">
        <v>3007</v>
      </c>
      <c r="G1002" s="632" t="s">
        <v>595</v>
      </c>
      <c r="H1002" s="632" t="s">
        <v>657</v>
      </c>
      <c r="I1002" s="632" t="s">
        <v>658</v>
      </c>
      <c r="J1002" s="632" t="s">
        <v>659</v>
      </c>
      <c r="K1002" s="632" t="s">
        <v>613</v>
      </c>
      <c r="L1002" s="634">
        <v>42.047935552641</v>
      </c>
      <c r="M1002" s="634">
        <v>5</v>
      </c>
      <c r="N1002" s="635">
        <v>210.23967776320501</v>
      </c>
    </row>
    <row r="1003" spans="1:14" ht="14.4" customHeight="1" x14ac:dyDescent="0.3">
      <c r="A1003" s="630" t="s">
        <v>553</v>
      </c>
      <c r="B1003" s="631" t="s">
        <v>554</v>
      </c>
      <c r="C1003" s="632" t="s">
        <v>569</v>
      </c>
      <c r="D1003" s="633" t="s">
        <v>3004</v>
      </c>
      <c r="E1003" s="632" t="s">
        <v>578</v>
      </c>
      <c r="F1003" s="633" t="s">
        <v>3007</v>
      </c>
      <c r="G1003" s="632" t="s">
        <v>595</v>
      </c>
      <c r="H1003" s="632" t="s">
        <v>667</v>
      </c>
      <c r="I1003" s="632" t="s">
        <v>668</v>
      </c>
      <c r="J1003" s="632" t="s">
        <v>669</v>
      </c>
      <c r="K1003" s="632" t="s">
        <v>641</v>
      </c>
      <c r="L1003" s="634">
        <v>67.46999999999997</v>
      </c>
      <c r="M1003" s="634">
        <v>1</v>
      </c>
      <c r="N1003" s="635">
        <v>67.46999999999997</v>
      </c>
    </row>
    <row r="1004" spans="1:14" ht="14.4" customHeight="1" x14ac:dyDescent="0.3">
      <c r="A1004" s="630" t="s">
        <v>553</v>
      </c>
      <c r="B1004" s="631" t="s">
        <v>554</v>
      </c>
      <c r="C1004" s="632" t="s">
        <v>569</v>
      </c>
      <c r="D1004" s="633" t="s">
        <v>3004</v>
      </c>
      <c r="E1004" s="632" t="s">
        <v>578</v>
      </c>
      <c r="F1004" s="633" t="s">
        <v>3007</v>
      </c>
      <c r="G1004" s="632" t="s">
        <v>595</v>
      </c>
      <c r="H1004" s="632" t="s">
        <v>674</v>
      </c>
      <c r="I1004" s="632" t="s">
        <v>675</v>
      </c>
      <c r="J1004" s="632" t="s">
        <v>676</v>
      </c>
      <c r="K1004" s="632" t="s">
        <v>677</v>
      </c>
      <c r="L1004" s="634">
        <v>60.350016839648042</v>
      </c>
      <c r="M1004" s="634">
        <v>26</v>
      </c>
      <c r="N1004" s="635">
        <v>1569.1004378308492</v>
      </c>
    </row>
    <row r="1005" spans="1:14" ht="14.4" customHeight="1" x14ac:dyDescent="0.3">
      <c r="A1005" s="630" t="s">
        <v>553</v>
      </c>
      <c r="B1005" s="631" t="s">
        <v>554</v>
      </c>
      <c r="C1005" s="632" t="s">
        <v>569</v>
      </c>
      <c r="D1005" s="633" t="s">
        <v>3004</v>
      </c>
      <c r="E1005" s="632" t="s">
        <v>578</v>
      </c>
      <c r="F1005" s="633" t="s">
        <v>3007</v>
      </c>
      <c r="G1005" s="632" t="s">
        <v>595</v>
      </c>
      <c r="H1005" s="632" t="s">
        <v>678</v>
      </c>
      <c r="I1005" s="632" t="s">
        <v>679</v>
      </c>
      <c r="J1005" s="632" t="s">
        <v>680</v>
      </c>
      <c r="K1005" s="632" t="s">
        <v>681</v>
      </c>
      <c r="L1005" s="634">
        <v>260</v>
      </c>
      <c r="M1005" s="634">
        <v>14</v>
      </c>
      <c r="N1005" s="635">
        <v>3640</v>
      </c>
    </row>
    <row r="1006" spans="1:14" ht="14.4" customHeight="1" x14ac:dyDescent="0.3">
      <c r="A1006" s="630" t="s">
        <v>553</v>
      </c>
      <c r="B1006" s="631" t="s">
        <v>554</v>
      </c>
      <c r="C1006" s="632" t="s">
        <v>569</v>
      </c>
      <c r="D1006" s="633" t="s">
        <v>3004</v>
      </c>
      <c r="E1006" s="632" t="s">
        <v>578</v>
      </c>
      <c r="F1006" s="633" t="s">
        <v>3007</v>
      </c>
      <c r="G1006" s="632" t="s">
        <v>595</v>
      </c>
      <c r="H1006" s="632" t="s">
        <v>686</v>
      </c>
      <c r="I1006" s="632" t="s">
        <v>687</v>
      </c>
      <c r="J1006" s="632" t="s">
        <v>688</v>
      </c>
      <c r="K1006" s="632" t="s">
        <v>689</v>
      </c>
      <c r="L1006" s="634">
        <v>598.6176465166111</v>
      </c>
      <c r="M1006" s="634">
        <v>1</v>
      </c>
      <c r="N1006" s="635">
        <v>598.6176465166111</v>
      </c>
    </row>
    <row r="1007" spans="1:14" ht="14.4" customHeight="1" x14ac:dyDescent="0.3">
      <c r="A1007" s="630" t="s">
        <v>553</v>
      </c>
      <c r="B1007" s="631" t="s">
        <v>554</v>
      </c>
      <c r="C1007" s="632" t="s">
        <v>569</v>
      </c>
      <c r="D1007" s="633" t="s">
        <v>3004</v>
      </c>
      <c r="E1007" s="632" t="s">
        <v>578</v>
      </c>
      <c r="F1007" s="633" t="s">
        <v>3007</v>
      </c>
      <c r="G1007" s="632" t="s">
        <v>595</v>
      </c>
      <c r="H1007" s="632" t="s">
        <v>710</v>
      </c>
      <c r="I1007" s="632" t="s">
        <v>711</v>
      </c>
      <c r="J1007" s="632" t="s">
        <v>712</v>
      </c>
      <c r="K1007" s="632" t="s">
        <v>713</v>
      </c>
      <c r="L1007" s="634">
        <v>94.670000000000016</v>
      </c>
      <c r="M1007" s="634">
        <v>2</v>
      </c>
      <c r="N1007" s="635">
        <v>189.34000000000003</v>
      </c>
    </row>
    <row r="1008" spans="1:14" ht="14.4" customHeight="1" x14ac:dyDescent="0.3">
      <c r="A1008" s="630" t="s">
        <v>553</v>
      </c>
      <c r="B1008" s="631" t="s">
        <v>554</v>
      </c>
      <c r="C1008" s="632" t="s">
        <v>569</v>
      </c>
      <c r="D1008" s="633" t="s">
        <v>3004</v>
      </c>
      <c r="E1008" s="632" t="s">
        <v>578</v>
      </c>
      <c r="F1008" s="633" t="s">
        <v>3007</v>
      </c>
      <c r="G1008" s="632" t="s">
        <v>595</v>
      </c>
      <c r="H1008" s="632" t="s">
        <v>2249</v>
      </c>
      <c r="I1008" s="632" t="s">
        <v>2250</v>
      </c>
      <c r="J1008" s="632" t="s">
        <v>1072</v>
      </c>
      <c r="K1008" s="632" t="s">
        <v>2251</v>
      </c>
      <c r="L1008" s="634">
        <v>103.27</v>
      </c>
      <c r="M1008" s="634">
        <v>2</v>
      </c>
      <c r="N1008" s="635">
        <v>206.54</v>
      </c>
    </row>
    <row r="1009" spans="1:14" ht="14.4" customHeight="1" x14ac:dyDescent="0.3">
      <c r="A1009" s="630" t="s">
        <v>553</v>
      </c>
      <c r="B1009" s="631" t="s">
        <v>554</v>
      </c>
      <c r="C1009" s="632" t="s">
        <v>569</v>
      </c>
      <c r="D1009" s="633" t="s">
        <v>3004</v>
      </c>
      <c r="E1009" s="632" t="s">
        <v>578</v>
      </c>
      <c r="F1009" s="633" t="s">
        <v>3007</v>
      </c>
      <c r="G1009" s="632" t="s">
        <v>595</v>
      </c>
      <c r="H1009" s="632" t="s">
        <v>714</v>
      </c>
      <c r="I1009" s="632" t="s">
        <v>714</v>
      </c>
      <c r="J1009" s="632" t="s">
        <v>715</v>
      </c>
      <c r="K1009" s="632" t="s">
        <v>716</v>
      </c>
      <c r="L1009" s="634">
        <v>38.264780897260131</v>
      </c>
      <c r="M1009" s="634">
        <v>28</v>
      </c>
      <c r="N1009" s="635">
        <v>1071.4138651232836</v>
      </c>
    </row>
    <row r="1010" spans="1:14" ht="14.4" customHeight="1" x14ac:dyDescent="0.3">
      <c r="A1010" s="630" t="s">
        <v>553</v>
      </c>
      <c r="B1010" s="631" t="s">
        <v>554</v>
      </c>
      <c r="C1010" s="632" t="s">
        <v>569</v>
      </c>
      <c r="D1010" s="633" t="s">
        <v>3004</v>
      </c>
      <c r="E1010" s="632" t="s">
        <v>578</v>
      </c>
      <c r="F1010" s="633" t="s">
        <v>3007</v>
      </c>
      <c r="G1010" s="632" t="s">
        <v>595</v>
      </c>
      <c r="H1010" s="632" t="s">
        <v>717</v>
      </c>
      <c r="I1010" s="632" t="s">
        <v>718</v>
      </c>
      <c r="J1010" s="632" t="s">
        <v>719</v>
      </c>
      <c r="K1010" s="632" t="s">
        <v>720</v>
      </c>
      <c r="L1010" s="634">
        <v>238.29</v>
      </c>
      <c r="M1010" s="634">
        <v>3</v>
      </c>
      <c r="N1010" s="635">
        <v>714.87</v>
      </c>
    </row>
    <row r="1011" spans="1:14" ht="14.4" customHeight="1" x14ac:dyDescent="0.3">
      <c r="A1011" s="630" t="s">
        <v>553</v>
      </c>
      <c r="B1011" s="631" t="s">
        <v>554</v>
      </c>
      <c r="C1011" s="632" t="s">
        <v>569</v>
      </c>
      <c r="D1011" s="633" t="s">
        <v>3004</v>
      </c>
      <c r="E1011" s="632" t="s">
        <v>578</v>
      </c>
      <c r="F1011" s="633" t="s">
        <v>3007</v>
      </c>
      <c r="G1011" s="632" t="s">
        <v>595</v>
      </c>
      <c r="H1011" s="632" t="s">
        <v>756</v>
      </c>
      <c r="I1011" s="632" t="s">
        <v>757</v>
      </c>
      <c r="J1011" s="632" t="s">
        <v>758</v>
      </c>
      <c r="K1011" s="632" t="s">
        <v>759</v>
      </c>
      <c r="L1011" s="634">
        <v>331.0278331177168</v>
      </c>
      <c r="M1011" s="634">
        <v>28</v>
      </c>
      <c r="N1011" s="635">
        <v>9268.7793272960698</v>
      </c>
    </row>
    <row r="1012" spans="1:14" ht="14.4" customHeight="1" x14ac:dyDescent="0.3">
      <c r="A1012" s="630" t="s">
        <v>553</v>
      </c>
      <c r="B1012" s="631" t="s">
        <v>554</v>
      </c>
      <c r="C1012" s="632" t="s">
        <v>569</v>
      </c>
      <c r="D1012" s="633" t="s">
        <v>3004</v>
      </c>
      <c r="E1012" s="632" t="s">
        <v>578</v>
      </c>
      <c r="F1012" s="633" t="s">
        <v>3007</v>
      </c>
      <c r="G1012" s="632" t="s">
        <v>595</v>
      </c>
      <c r="H1012" s="632" t="s">
        <v>768</v>
      </c>
      <c r="I1012" s="632" t="s">
        <v>769</v>
      </c>
      <c r="J1012" s="632" t="s">
        <v>770</v>
      </c>
      <c r="K1012" s="632" t="s">
        <v>771</v>
      </c>
      <c r="L1012" s="634">
        <v>8.9680993026539415</v>
      </c>
      <c r="M1012" s="634">
        <v>24</v>
      </c>
      <c r="N1012" s="635">
        <v>215.23438326369461</v>
      </c>
    </row>
    <row r="1013" spans="1:14" ht="14.4" customHeight="1" x14ac:dyDescent="0.3">
      <c r="A1013" s="630" t="s">
        <v>553</v>
      </c>
      <c r="B1013" s="631" t="s">
        <v>554</v>
      </c>
      <c r="C1013" s="632" t="s">
        <v>569</v>
      </c>
      <c r="D1013" s="633" t="s">
        <v>3004</v>
      </c>
      <c r="E1013" s="632" t="s">
        <v>578</v>
      </c>
      <c r="F1013" s="633" t="s">
        <v>3007</v>
      </c>
      <c r="G1013" s="632" t="s">
        <v>595</v>
      </c>
      <c r="H1013" s="632" t="s">
        <v>809</v>
      </c>
      <c r="I1013" s="632" t="s">
        <v>810</v>
      </c>
      <c r="J1013" s="632" t="s">
        <v>811</v>
      </c>
      <c r="K1013" s="632" t="s">
        <v>812</v>
      </c>
      <c r="L1013" s="634">
        <v>122.75000000000001</v>
      </c>
      <c r="M1013" s="634">
        <v>4</v>
      </c>
      <c r="N1013" s="635">
        <v>491.00000000000006</v>
      </c>
    </row>
    <row r="1014" spans="1:14" ht="14.4" customHeight="1" x14ac:dyDescent="0.3">
      <c r="A1014" s="630" t="s">
        <v>553</v>
      </c>
      <c r="B1014" s="631" t="s">
        <v>554</v>
      </c>
      <c r="C1014" s="632" t="s">
        <v>569</v>
      </c>
      <c r="D1014" s="633" t="s">
        <v>3004</v>
      </c>
      <c r="E1014" s="632" t="s">
        <v>578</v>
      </c>
      <c r="F1014" s="633" t="s">
        <v>3007</v>
      </c>
      <c r="G1014" s="632" t="s">
        <v>595</v>
      </c>
      <c r="H1014" s="632" t="s">
        <v>2275</v>
      </c>
      <c r="I1014" s="632" t="s">
        <v>2276</v>
      </c>
      <c r="J1014" s="632" t="s">
        <v>2277</v>
      </c>
      <c r="K1014" s="632" t="s">
        <v>2278</v>
      </c>
      <c r="L1014" s="634">
        <v>167.82081832908992</v>
      </c>
      <c r="M1014" s="634">
        <v>118</v>
      </c>
      <c r="N1014" s="635">
        <v>19802.856562832611</v>
      </c>
    </row>
    <row r="1015" spans="1:14" ht="14.4" customHeight="1" x14ac:dyDescent="0.3">
      <c r="A1015" s="630" t="s">
        <v>553</v>
      </c>
      <c r="B1015" s="631" t="s">
        <v>554</v>
      </c>
      <c r="C1015" s="632" t="s">
        <v>569</v>
      </c>
      <c r="D1015" s="633" t="s">
        <v>3004</v>
      </c>
      <c r="E1015" s="632" t="s">
        <v>578</v>
      </c>
      <c r="F1015" s="633" t="s">
        <v>3007</v>
      </c>
      <c r="G1015" s="632" t="s">
        <v>595</v>
      </c>
      <c r="H1015" s="632" t="s">
        <v>825</v>
      </c>
      <c r="I1015" s="632" t="s">
        <v>826</v>
      </c>
      <c r="J1015" s="632" t="s">
        <v>827</v>
      </c>
      <c r="K1015" s="632" t="s">
        <v>828</v>
      </c>
      <c r="L1015" s="634">
        <v>63.640000000000008</v>
      </c>
      <c r="M1015" s="634">
        <v>6</v>
      </c>
      <c r="N1015" s="635">
        <v>381.84000000000003</v>
      </c>
    </row>
    <row r="1016" spans="1:14" ht="14.4" customHeight="1" x14ac:dyDescent="0.3">
      <c r="A1016" s="630" t="s">
        <v>553</v>
      </c>
      <c r="B1016" s="631" t="s">
        <v>554</v>
      </c>
      <c r="C1016" s="632" t="s">
        <v>569</v>
      </c>
      <c r="D1016" s="633" t="s">
        <v>3004</v>
      </c>
      <c r="E1016" s="632" t="s">
        <v>578</v>
      </c>
      <c r="F1016" s="633" t="s">
        <v>3007</v>
      </c>
      <c r="G1016" s="632" t="s">
        <v>595</v>
      </c>
      <c r="H1016" s="632" t="s">
        <v>841</v>
      </c>
      <c r="I1016" s="632" t="s">
        <v>842</v>
      </c>
      <c r="J1016" s="632" t="s">
        <v>843</v>
      </c>
      <c r="K1016" s="632" t="s">
        <v>844</v>
      </c>
      <c r="L1016" s="634">
        <v>123.34761012039269</v>
      </c>
      <c r="M1016" s="634">
        <v>17</v>
      </c>
      <c r="N1016" s="635">
        <v>2096.9093720466758</v>
      </c>
    </row>
    <row r="1017" spans="1:14" ht="14.4" customHeight="1" x14ac:dyDescent="0.3">
      <c r="A1017" s="630" t="s">
        <v>553</v>
      </c>
      <c r="B1017" s="631" t="s">
        <v>554</v>
      </c>
      <c r="C1017" s="632" t="s">
        <v>569</v>
      </c>
      <c r="D1017" s="633" t="s">
        <v>3004</v>
      </c>
      <c r="E1017" s="632" t="s">
        <v>578</v>
      </c>
      <c r="F1017" s="633" t="s">
        <v>3007</v>
      </c>
      <c r="G1017" s="632" t="s">
        <v>595</v>
      </c>
      <c r="H1017" s="632" t="s">
        <v>852</v>
      </c>
      <c r="I1017" s="632" t="s">
        <v>853</v>
      </c>
      <c r="J1017" s="632" t="s">
        <v>854</v>
      </c>
      <c r="K1017" s="632" t="s">
        <v>855</v>
      </c>
      <c r="L1017" s="634">
        <v>73.040329508177578</v>
      </c>
      <c r="M1017" s="634">
        <v>6</v>
      </c>
      <c r="N1017" s="635">
        <v>438.2419770490655</v>
      </c>
    </row>
    <row r="1018" spans="1:14" ht="14.4" customHeight="1" x14ac:dyDescent="0.3">
      <c r="A1018" s="630" t="s">
        <v>553</v>
      </c>
      <c r="B1018" s="631" t="s">
        <v>554</v>
      </c>
      <c r="C1018" s="632" t="s">
        <v>569</v>
      </c>
      <c r="D1018" s="633" t="s">
        <v>3004</v>
      </c>
      <c r="E1018" s="632" t="s">
        <v>578</v>
      </c>
      <c r="F1018" s="633" t="s">
        <v>3007</v>
      </c>
      <c r="G1018" s="632" t="s">
        <v>595</v>
      </c>
      <c r="H1018" s="632" t="s">
        <v>864</v>
      </c>
      <c r="I1018" s="632" t="s">
        <v>865</v>
      </c>
      <c r="J1018" s="632" t="s">
        <v>866</v>
      </c>
      <c r="K1018" s="632" t="s">
        <v>867</v>
      </c>
      <c r="L1018" s="634">
        <v>46.759247621536268</v>
      </c>
      <c r="M1018" s="634">
        <v>78</v>
      </c>
      <c r="N1018" s="635">
        <v>3647.2213144798288</v>
      </c>
    </row>
    <row r="1019" spans="1:14" ht="14.4" customHeight="1" x14ac:dyDescent="0.3">
      <c r="A1019" s="630" t="s">
        <v>553</v>
      </c>
      <c r="B1019" s="631" t="s">
        <v>554</v>
      </c>
      <c r="C1019" s="632" t="s">
        <v>569</v>
      </c>
      <c r="D1019" s="633" t="s">
        <v>3004</v>
      </c>
      <c r="E1019" s="632" t="s">
        <v>578</v>
      </c>
      <c r="F1019" s="633" t="s">
        <v>3007</v>
      </c>
      <c r="G1019" s="632" t="s">
        <v>595</v>
      </c>
      <c r="H1019" s="632" t="s">
        <v>875</v>
      </c>
      <c r="I1019" s="632" t="s">
        <v>875</v>
      </c>
      <c r="J1019" s="632" t="s">
        <v>876</v>
      </c>
      <c r="K1019" s="632" t="s">
        <v>877</v>
      </c>
      <c r="L1019" s="634">
        <v>106.75989710686564</v>
      </c>
      <c r="M1019" s="634">
        <v>6</v>
      </c>
      <c r="N1019" s="635">
        <v>640.55938264119379</v>
      </c>
    </row>
    <row r="1020" spans="1:14" ht="14.4" customHeight="1" x14ac:dyDescent="0.3">
      <c r="A1020" s="630" t="s">
        <v>553</v>
      </c>
      <c r="B1020" s="631" t="s">
        <v>554</v>
      </c>
      <c r="C1020" s="632" t="s">
        <v>569</v>
      </c>
      <c r="D1020" s="633" t="s">
        <v>3004</v>
      </c>
      <c r="E1020" s="632" t="s">
        <v>578</v>
      </c>
      <c r="F1020" s="633" t="s">
        <v>3007</v>
      </c>
      <c r="G1020" s="632" t="s">
        <v>595</v>
      </c>
      <c r="H1020" s="632" t="s">
        <v>882</v>
      </c>
      <c r="I1020" s="632" t="s">
        <v>883</v>
      </c>
      <c r="J1020" s="632" t="s">
        <v>880</v>
      </c>
      <c r="K1020" s="632" t="s">
        <v>884</v>
      </c>
      <c r="L1020" s="634">
        <v>292.46992090923192</v>
      </c>
      <c r="M1020" s="634">
        <v>31</v>
      </c>
      <c r="N1020" s="635">
        <v>9066.567548186189</v>
      </c>
    </row>
    <row r="1021" spans="1:14" ht="14.4" customHeight="1" x14ac:dyDescent="0.3">
      <c r="A1021" s="630" t="s">
        <v>553</v>
      </c>
      <c r="B1021" s="631" t="s">
        <v>554</v>
      </c>
      <c r="C1021" s="632" t="s">
        <v>569</v>
      </c>
      <c r="D1021" s="633" t="s">
        <v>3004</v>
      </c>
      <c r="E1021" s="632" t="s">
        <v>578</v>
      </c>
      <c r="F1021" s="633" t="s">
        <v>3007</v>
      </c>
      <c r="G1021" s="632" t="s">
        <v>595</v>
      </c>
      <c r="H1021" s="632" t="s">
        <v>885</v>
      </c>
      <c r="I1021" s="632" t="s">
        <v>886</v>
      </c>
      <c r="J1021" s="632" t="s">
        <v>887</v>
      </c>
      <c r="K1021" s="632" t="s">
        <v>888</v>
      </c>
      <c r="L1021" s="634">
        <v>393.17818147963874</v>
      </c>
      <c r="M1021" s="634">
        <v>8</v>
      </c>
      <c r="N1021" s="635">
        <v>3145.4254518371099</v>
      </c>
    </row>
    <row r="1022" spans="1:14" ht="14.4" customHeight="1" x14ac:dyDescent="0.3">
      <c r="A1022" s="630" t="s">
        <v>553</v>
      </c>
      <c r="B1022" s="631" t="s">
        <v>554</v>
      </c>
      <c r="C1022" s="632" t="s">
        <v>569</v>
      </c>
      <c r="D1022" s="633" t="s">
        <v>3004</v>
      </c>
      <c r="E1022" s="632" t="s">
        <v>578</v>
      </c>
      <c r="F1022" s="633" t="s">
        <v>3007</v>
      </c>
      <c r="G1022" s="632" t="s">
        <v>595</v>
      </c>
      <c r="H1022" s="632" t="s">
        <v>889</v>
      </c>
      <c r="I1022" s="632" t="s">
        <v>890</v>
      </c>
      <c r="J1022" s="632" t="s">
        <v>891</v>
      </c>
      <c r="K1022" s="632" t="s">
        <v>892</v>
      </c>
      <c r="L1022" s="634">
        <v>49.599892619440723</v>
      </c>
      <c r="M1022" s="634">
        <v>4</v>
      </c>
      <c r="N1022" s="635">
        <v>198.39957047776289</v>
      </c>
    </row>
    <row r="1023" spans="1:14" ht="14.4" customHeight="1" x14ac:dyDescent="0.3">
      <c r="A1023" s="630" t="s">
        <v>553</v>
      </c>
      <c r="B1023" s="631" t="s">
        <v>554</v>
      </c>
      <c r="C1023" s="632" t="s">
        <v>569</v>
      </c>
      <c r="D1023" s="633" t="s">
        <v>3004</v>
      </c>
      <c r="E1023" s="632" t="s">
        <v>578</v>
      </c>
      <c r="F1023" s="633" t="s">
        <v>3007</v>
      </c>
      <c r="G1023" s="632" t="s">
        <v>595</v>
      </c>
      <c r="H1023" s="632" t="s">
        <v>893</v>
      </c>
      <c r="I1023" s="632" t="s">
        <v>894</v>
      </c>
      <c r="J1023" s="632" t="s">
        <v>891</v>
      </c>
      <c r="K1023" s="632" t="s">
        <v>895</v>
      </c>
      <c r="L1023" s="634">
        <v>91.794995267865019</v>
      </c>
      <c r="M1023" s="634">
        <v>6</v>
      </c>
      <c r="N1023" s="635">
        <v>550.76997160719009</v>
      </c>
    </row>
    <row r="1024" spans="1:14" ht="14.4" customHeight="1" x14ac:dyDescent="0.3">
      <c r="A1024" s="630" t="s">
        <v>553</v>
      </c>
      <c r="B1024" s="631" t="s">
        <v>554</v>
      </c>
      <c r="C1024" s="632" t="s">
        <v>569</v>
      </c>
      <c r="D1024" s="633" t="s">
        <v>3004</v>
      </c>
      <c r="E1024" s="632" t="s">
        <v>578</v>
      </c>
      <c r="F1024" s="633" t="s">
        <v>3007</v>
      </c>
      <c r="G1024" s="632" t="s">
        <v>595</v>
      </c>
      <c r="H1024" s="632" t="s">
        <v>900</v>
      </c>
      <c r="I1024" s="632" t="s">
        <v>901</v>
      </c>
      <c r="J1024" s="632" t="s">
        <v>902</v>
      </c>
      <c r="K1024" s="632" t="s">
        <v>903</v>
      </c>
      <c r="L1024" s="634">
        <v>112.93966595573393</v>
      </c>
      <c r="M1024" s="634">
        <v>2</v>
      </c>
      <c r="N1024" s="635">
        <v>225.87933191146786</v>
      </c>
    </row>
    <row r="1025" spans="1:14" ht="14.4" customHeight="1" x14ac:dyDescent="0.3">
      <c r="A1025" s="630" t="s">
        <v>553</v>
      </c>
      <c r="B1025" s="631" t="s">
        <v>554</v>
      </c>
      <c r="C1025" s="632" t="s">
        <v>569</v>
      </c>
      <c r="D1025" s="633" t="s">
        <v>3004</v>
      </c>
      <c r="E1025" s="632" t="s">
        <v>578</v>
      </c>
      <c r="F1025" s="633" t="s">
        <v>3007</v>
      </c>
      <c r="G1025" s="632" t="s">
        <v>595</v>
      </c>
      <c r="H1025" s="632" t="s">
        <v>907</v>
      </c>
      <c r="I1025" s="632" t="s">
        <v>908</v>
      </c>
      <c r="J1025" s="632" t="s">
        <v>909</v>
      </c>
      <c r="K1025" s="632" t="s">
        <v>910</v>
      </c>
      <c r="L1025" s="634">
        <v>9.7799722832618929</v>
      </c>
      <c r="M1025" s="634">
        <v>70</v>
      </c>
      <c r="N1025" s="635">
        <v>684.59805982833257</v>
      </c>
    </row>
    <row r="1026" spans="1:14" ht="14.4" customHeight="1" x14ac:dyDescent="0.3">
      <c r="A1026" s="630" t="s">
        <v>553</v>
      </c>
      <c r="B1026" s="631" t="s">
        <v>554</v>
      </c>
      <c r="C1026" s="632" t="s">
        <v>569</v>
      </c>
      <c r="D1026" s="633" t="s">
        <v>3004</v>
      </c>
      <c r="E1026" s="632" t="s">
        <v>578</v>
      </c>
      <c r="F1026" s="633" t="s">
        <v>3007</v>
      </c>
      <c r="G1026" s="632" t="s">
        <v>595</v>
      </c>
      <c r="H1026" s="632" t="s">
        <v>915</v>
      </c>
      <c r="I1026" s="632" t="s">
        <v>916</v>
      </c>
      <c r="J1026" s="632" t="s">
        <v>917</v>
      </c>
      <c r="K1026" s="632" t="s">
        <v>918</v>
      </c>
      <c r="L1026" s="634">
        <v>231.4490900508998</v>
      </c>
      <c r="M1026" s="634">
        <v>2</v>
      </c>
      <c r="N1026" s="635">
        <v>462.8981801017996</v>
      </c>
    </row>
    <row r="1027" spans="1:14" ht="14.4" customHeight="1" x14ac:dyDescent="0.3">
      <c r="A1027" s="630" t="s">
        <v>553</v>
      </c>
      <c r="B1027" s="631" t="s">
        <v>554</v>
      </c>
      <c r="C1027" s="632" t="s">
        <v>569</v>
      </c>
      <c r="D1027" s="633" t="s">
        <v>3004</v>
      </c>
      <c r="E1027" s="632" t="s">
        <v>578</v>
      </c>
      <c r="F1027" s="633" t="s">
        <v>3007</v>
      </c>
      <c r="G1027" s="632" t="s">
        <v>595</v>
      </c>
      <c r="H1027" s="632" t="s">
        <v>919</v>
      </c>
      <c r="I1027" s="632" t="s">
        <v>920</v>
      </c>
      <c r="J1027" s="632" t="s">
        <v>921</v>
      </c>
      <c r="K1027" s="632" t="s">
        <v>922</v>
      </c>
      <c r="L1027" s="634">
        <v>154.37664599055176</v>
      </c>
      <c r="M1027" s="634">
        <v>31</v>
      </c>
      <c r="N1027" s="635">
        <v>4785.6760257071046</v>
      </c>
    </row>
    <row r="1028" spans="1:14" ht="14.4" customHeight="1" x14ac:dyDescent="0.3">
      <c r="A1028" s="630" t="s">
        <v>553</v>
      </c>
      <c r="B1028" s="631" t="s">
        <v>554</v>
      </c>
      <c r="C1028" s="632" t="s">
        <v>569</v>
      </c>
      <c r="D1028" s="633" t="s">
        <v>3004</v>
      </c>
      <c r="E1028" s="632" t="s">
        <v>578</v>
      </c>
      <c r="F1028" s="633" t="s">
        <v>3007</v>
      </c>
      <c r="G1028" s="632" t="s">
        <v>595</v>
      </c>
      <c r="H1028" s="632" t="s">
        <v>923</v>
      </c>
      <c r="I1028" s="632" t="s">
        <v>238</v>
      </c>
      <c r="J1028" s="632" t="s">
        <v>924</v>
      </c>
      <c r="K1028" s="632"/>
      <c r="L1028" s="634">
        <v>97.320298837320195</v>
      </c>
      <c r="M1028" s="634">
        <v>10</v>
      </c>
      <c r="N1028" s="635">
        <v>973.20298837320195</v>
      </c>
    </row>
    <row r="1029" spans="1:14" ht="14.4" customHeight="1" x14ac:dyDescent="0.3">
      <c r="A1029" s="630" t="s">
        <v>553</v>
      </c>
      <c r="B1029" s="631" t="s">
        <v>554</v>
      </c>
      <c r="C1029" s="632" t="s">
        <v>569</v>
      </c>
      <c r="D1029" s="633" t="s">
        <v>3004</v>
      </c>
      <c r="E1029" s="632" t="s">
        <v>578</v>
      </c>
      <c r="F1029" s="633" t="s">
        <v>3007</v>
      </c>
      <c r="G1029" s="632" t="s">
        <v>595</v>
      </c>
      <c r="H1029" s="632" t="s">
        <v>2826</v>
      </c>
      <c r="I1029" s="632" t="s">
        <v>238</v>
      </c>
      <c r="J1029" s="632" t="s">
        <v>2827</v>
      </c>
      <c r="K1029" s="632"/>
      <c r="L1029" s="634">
        <v>48.1</v>
      </c>
      <c r="M1029" s="634">
        <v>5</v>
      </c>
      <c r="N1029" s="635">
        <v>240.5</v>
      </c>
    </row>
    <row r="1030" spans="1:14" ht="14.4" customHeight="1" x14ac:dyDescent="0.3">
      <c r="A1030" s="630" t="s">
        <v>553</v>
      </c>
      <c r="B1030" s="631" t="s">
        <v>554</v>
      </c>
      <c r="C1030" s="632" t="s">
        <v>569</v>
      </c>
      <c r="D1030" s="633" t="s">
        <v>3004</v>
      </c>
      <c r="E1030" s="632" t="s">
        <v>578</v>
      </c>
      <c r="F1030" s="633" t="s">
        <v>3007</v>
      </c>
      <c r="G1030" s="632" t="s">
        <v>595</v>
      </c>
      <c r="H1030" s="632" t="s">
        <v>936</v>
      </c>
      <c r="I1030" s="632" t="s">
        <v>238</v>
      </c>
      <c r="J1030" s="632" t="s">
        <v>937</v>
      </c>
      <c r="K1030" s="632"/>
      <c r="L1030" s="634">
        <v>41.99</v>
      </c>
      <c r="M1030" s="634">
        <v>2</v>
      </c>
      <c r="N1030" s="635">
        <v>83.98</v>
      </c>
    </row>
    <row r="1031" spans="1:14" ht="14.4" customHeight="1" x14ac:dyDescent="0.3">
      <c r="A1031" s="630" t="s">
        <v>553</v>
      </c>
      <c r="B1031" s="631" t="s">
        <v>554</v>
      </c>
      <c r="C1031" s="632" t="s">
        <v>569</v>
      </c>
      <c r="D1031" s="633" t="s">
        <v>3004</v>
      </c>
      <c r="E1031" s="632" t="s">
        <v>578</v>
      </c>
      <c r="F1031" s="633" t="s">
        <v>3007</v>
      </c>
      <c r="G1031" s="632" t="s">
        <v>595</v>
      </c>
      <c r="H1031" s="632" t="s">
        <v>944</v>
      </c>
      <c r="I1031" s="632" t="s">
        <v>238</v>
      </c>
      <c r="J1031" s="632" t="s">
        <v>945</v>
      </c>
      <c r="K1031" s="632"/>
      <c r="L1031" s="634">
        <v>22.55</v>
      </c>
      <c r="M1031" s="634">
        <v>5</v>
      </c>
      <c r="N1031" s="635">
        <v>112.75</v>
      </c>
    </row>
    <row r="1032" spans="1:14" ht="14.4" customHeight="1" x14ac:dyDescent="0.3">
      <c r="A1032" s="630" t="s">
        <v>553</v>
      </c>
      <c r="B1032" s="631" t="s">
        <v>554</v>
      </c>
      <c r="C1032" s="632" t="s">
        <v>569</v>
      </c>
      <c r="D1032" s="633" t="s">
        <v>3004</v>
      </c>
      <c r="E1032" s="632" t="s">
        <v>578</v>
      </c>
      <c r="F1032" s="633" t="s">
        <v>3007</v>
      </c>
      <c r="G1032" s="632" t="s">
        <v>595</v>
      </c>
      <c r="H1032" s="632" t="s">
        <v>962</v>
      </c>
      <c r="I1032" s="632" t="s">
        <v>963</v>
      </c>
      <c r="J1032" s="632" t="s">
        <v>964</v>
      </c>
      <c r="K1032" s="632" t="s">
        <v>965</v>
      </c>
      <c r="L1032" s="634">
        <v>114.34105191166769</v>
      </c>
      <c r="M1032" s="634">
        <v>7</v>
      </c>
      <c r="N1032" s="635">
        <v>800.38736338167382</v>
      </c>
    </row>
    <row r="1033" spans="1:14" ht="14.4" customHeight="1" x14ac:dyDescent="0.3">
      <c r="A1033" s="630" t="s">
        <v>553</v>
      </c>
      <c r="B1033" s="631" t="s">
        <v>554</v>
      </c>
      <c r="C1033" s="632" t="s">
        <v>569</v>
      </c>
      <c r="D1033" s="633" t="s">
        <v>3004</v>
      </c>
      <c r="E1033" s="632" t="s">
        <v>578</v>
      </c>
      <c r="F1033" s="633" t="s">
        <v>3007</v>
      </c>
      <c r="G1033" s="632" t="s">
        <v>595</v>
      </c>
      <c r="H1033" s="632" t="s">
        <v>2828</v>
      </c>
      <c r="I1033" s="632" t="s">
        <v>238</v>
      </c>
      <c r="J1033" s="632" t="s">
        <v>2829</v>
      </c>
      <c r="K1033" s="632" t="s">
        <v>2830</v>
      </c>
      <c r="L1033" s="634">
        <v>43</v>
      </c>
      <c r="M1033" s="634">
        <v>8</v>
      </c>
      <c r="N1033" s="635">
        <v>344</v>
      </c>
    </row>
    <row r="1034" spans="1:14" ht="14.4" customHeight="1" x14ac:dyDescent="0.3">
      <c r="A1034" s="630" t="s">
        <v>553</v>
      </c>
      <c r="B1034" s="631" t="s">
        <v>554</v>
      </c>
      <c r="C1034" s="632" t="s">
        <v>569</v>
      </c>
      <c r="D1034" s="633" t="s">
        <v>3004</v>
      </c>
      <c r="E1034" s="632" t="s">
        <v>578</v>
      </c>
      <c r="F1034" s="633" t="s">
        <v>3007</v>
      </c>
      <c r="G1034" s="632" t="s">
        <v>595</v>
      </c>
      <c r="H1034" s="632" t="s">
        <v>970</v>
      </c>
      <c r="I1034" s="632" t="s">
        <v>971</v>
      </c>
      <c r="J1034" s="632" t="s">
        <v>972</v>
      </c>
      <c r="K1034" s="632" t="s">
        <v>973</v>
      </c>
      <c r="L1034" s="634">
        <v>122.15999999999997</v>
      </c>
      <c r="M1034" s="634">
        <v>3</v>
      </c>
      <c r="N1034" s="635">
        <v>366.4799999999999</v>
      </c>
    </row>
    <row r="1035" spans="1:14" ht="14.4" customHeight="1" x14ac:dyDescent="0.3">
      <c r="A1035" s="630" t="s">
        <v>553</v>
      </c>
      <c r="B1035" s="631" t="s">
        <v>554</v>
      </c>
      <c r="C1035" s="632" t="s">
        <v>569</v>
      </c>
      <c r="D1035" s="633" t="s">
        <v>3004</v>
      </c>
      <c r="E1035" s="632" t="s">
        <v>578</v>
      </c>
      <c r="F1035" s="633" t="s">
        <v>3007</v>
      </c>
      <c r="G1035" s="632" t="s">
        <v>595</v>
      </c>
      <c r="H1035" s="632" t="s">
        <v>982</v>
      </c>
      <c r="I1035" s="632" t="s">
        <v>983</v>
      </c>
      <c r="J1035" s="632" t="s">
        <v>984</v>
      </c>
      <c r="K1035" s="632" t="s">
        <v>985</v>
      </c>
      <c r="L1035" s="634">
        <v>59.21</v>
      </c>
      <c r="M1035" s="634">
        <v>4</v>
      </c>
      <c r="N1035" s="635">
        <v>236.84</v>
      </c>
    </row>
    <row r="1036" spans="1:14" ht="14.4" customHeight="1" x14ac:dyDescent="0.3">
      <c r="A1036" s="630" t="s">
        <v>553</v>
      </c>
      <c r="B1036" s="631" t="s">
        <v>554</v>
      </c>
      <c r="C1036" s="632" t="s">
        <v>569</v>
      </c>
      <c r="D1036" s="633" t="s">
        <v>3004</v>
      </c>
      <c r="E1036" s="632" t="s">
        <v>578</v>
      </c>
      <c r="F1036" s="633" t="s">
        <v>3007</v>
      </c>
      <c r="G1036" s="632" t="s">
        <v>595</v>
      </c>
      <c r="H1036" s="632" t="s">
        <v>2831</v>
      </c>
      <c r="I1036" s="632" t="s">
        <v>2832</v>
      </c>
      <c r="J1036" s="632" t="s">
        <v>2833</v>
      </c>
      <c r="K1036" s="632" t="s">
        <v>2463</v>
      </c>
      <c r="L1036" s="634">
        <v>36.24996076063232</v>
      </c>
      <c r="M1036" s="634">
        <v>2</v>
      </c>
      <c r="N1036" s="635">
        <v>72.499921521264639</v>
      </c>
    </row>
    <row r="1037" spans="1:14" ht="14.4" customHeight="1" x14ac:dyDescent="0.3">
      <c r="A1037" s="630" t="s">
        <v>553</v>
      </c>
      <c r="B1037" s="631" t="s">
        <v>554</v>
      </c>
      <c r="C1037" s="632" t="s">
        <v>569</v>
      </c>
      <c r="D1037" s="633" t="s">
        <v>3004</v>
      </c>
      <c r="E1037" s="632" t="s">
        <v>578</v>
      </c>
      <c r="F1037" s="633" t="s">
        <v>3007</v>
      </c>
      <c r="G1037" s="632" t="s">
        <v>595</v>
      </c>
      <c r="H1037" s="632" t="s">
        <v>997</v>
      </c>
      <c r="I1037" s="632" t="s">
        <v>998</v>
      </c>
      <c r="J1037" s="632" t="s">
        <v>991</v>
      </c>
      <c r="K1037" s="632" t="s">
        <v>999</v>
      </c>
      <c r="L1037" s="634">
        <v>28.092482387342216</v>
      </c>
      <c r="M1037" s="634">
        <v>12</v>
      </c>
      <c r="N1037" s="635">
        <v>337.10978864810659</v>
      </c>
    </row>
    <row r="1038" spans="1:14" ht="14.4" customHeight="1" x14ac:dyDescent="0.3">
      <c r="A1038" s="630" t="s">
        <v>553</v>
      </c>
      <c r="B1038" s="631" t="s">
        <v>554</v>
      </c>
      <c r="C1038" s="632" t="s">
        <v>569</v>
      </c>
      <c r="D1038" s="633" t="s">
        <v>3004</v>
      </c>
      <c r="E1038" s="632" t="s">
        <v>578</v>
      </c>
      <c r="F1038" s="633" t="s">
        <v>3007</v>
      </c>
      <c r="G1038" s="632" t="s">
        <v>595</v>
      </c>
      <c r="H1038" s="632" t="s">
        <v>1003</v>
      </c>
      <c r="I1038" s="632" t="s">
        <v>1004</v>
      </c>
      <c r="J1038" s="632" t="s">
        <v>1005</v>
      </c>
      <c r="K1038" s="632" t="s">
        <v>1006</v>
      </c>
      <c r="L1038" s="634">
        <v>218.178</v>
      </c>
      <c r="M1038" s="634">
        <v>6</v>
      </c>
      <c r="N1038" s="635">
        <v>1309.068</v>
      </c>
    </row>
    <row r="1039" spans="1:14" ht="14.4" customHeight="1" x14ac:dyDescent="0.3">
      <c r="A1039" s="630" t="s">
        <v>553</v>
      </c>
      <c r="B1039" s="631" t="s">
        <v>554</v>
      </c>
      <c r="C1039" s="632" t="s">
        <v>569</v>
      </c>
      <c r="D1039" s="633" t="s">
        <v>3004</v>
      </c>
      <c r="E1039" s="632" t="s">
        <v>578</v>
      </c>
      <c r="F1039" s="633" t="s">
        <v>3007</v>
      </c>
      <c r="G1039" s="632" t="s">
        <v>595</v>
      </c>
      <c r="H1039" s="632" t="s">
        <v>2318</v>
      </c>
      <c r="I1039" s="632" t="s">
        <v>238</v>
      </c>
      <c r="J1039" s="632" t="s">
        <v>2319</v>
      </c>
      <c r="K1039" s="632"/>
      <c r="L1039" s="634">
        <v>191.13057810750519</v>
      </c>
      <c r="M1039" s="634">
        <v>13</v>
      </c>
      <c r="N1039" s="635">
        <v>2484.6975153975673</v>
      </c>
    </row>
    <row r="1040" spans="1:14" ht="14.4" customHeight="1" x14ac:dyDescent="0.3">
      <c r="A1040" s="630" t="s">
        <v>553</v>
      </c>
      <c r="B1040" s="631" t="s">
        <v>554</v>
      </c>
      <c r="C1040" s="632" t="s">
        <v>569</v>
      </c>
      <c r="D1040" s="633" t="s">
        <v>3004</v>
      </c>
      <c r="E1040" s="632" t="s">
        <v>578</v>
      </c>
      <c r="F1040" s="633" t="s">
        <v>3007</v>
      </c>
      <c r="G1040" s="632" t="s">
        <v>595</v>
      </c>
      <c r="H1040" s="632" t="s">
        <v>2320</v>
      </c>
      <c r="I1040" s="632" t="s">
        <v>238</v>
      </c>
      <c r="J1040" s="632" t="s">
        <v>2321</v>
      </c>
      <c r="K1040" s="632"/>
      <c r="L1040" s="634">
        <v>85.330000000000013</v>
      </c>
      <c r="M1040" s="634">
        <v>1</v>
      </c>
      <c r="N1040" s="635">
        <v>85.330000000000013</v>
      </c>
    </row>
    <row r="1041" spans="1:14" ht="14.4" customHeight="1" x14ac:dyDescent="0.3">
      <c r="A1041" s="630" t="s">
        <v>553</v>
      </c>
      <c r="B1041" s="631" t="s">
        <v>554</v>
      </c>
      <c r="C1041" s="632" t="s">
        <v>569</v>
      </c>
      <c r="D1041" s="633" t="s">
        <v>3004</v>
      </c>
      <c r="E1041" s="632" t="s">
        <v>578</v>
      </c>
      <c r="F1041" s="633" t="s">
        <v>3007</v>
      </c>
      <c r="G1041" s="632" t="s">
        <v>595</v>
      </c>
      <c r="H1041" s="632" t="s">
        <v>1009</v>
      </c>
      <c r="I1041" s="632" t="s">
        <v>1009</v>
      </c>
      <c r="J1041" s="632" t="s">
        <v>597</v>
      </c>
      <c r="K1041" s="632" t="s">
        <v>1010</v>
      </c>
      <c r="L1041" s="634">
        <v>201.25</v>
      </c>
      <c r="M1041" s="634">
        <v>8</v>
      </c>
      <c r="N1041" s="635">
        <v>1610</v>
      </c>
    </row>
    <row r="1042" spans="1:14" ht="14.4" customHeight="1" x14ac:dyDescent="0.3">
      <c r="A1042" s="630" t="s">
        <v>553</v>
      </c>
      <c r="B1042" s="631" t="s">
        <v>554</v>
      </c>
      <c r="C1042" s="632" t="s">
        <v>569</v>
      </c>
      <c r="D1042" s="633" t="s">
        <v>3004</v>
      </c>
      <c r="E1042" s="632" t="s">
        <v>578</v>
      </c>
      <c r="F1042" s="633" t="s">
        <v>3007</v>
      </c>
      <c r="G1042" s="632" t="s">
        <v>595</v>
      </c>
      <c r="H1042" s="632" t="s">
        <v>1011</v>
      </c>
      <c r="I1042" s="632" t="s">
        <v>1012</v>
      </c>
      <c r="J1042" s="632" t="s">
        <v>632</v>
      </c>
      <c r="K1042" s="632" t="s">
        <v>1013</v>
      </c>
      <c r="L1042" s="634">
        <v>44.4</v>
      </c>
      <c r="M1042" s="634">
        <v>3</v>
      </c>
      <c r="N1042" s="635">
        <v>133.19999999999999</v>
      </c>
    </row>
    <row r="1043" spans="1:14" ht="14.4" customHeight="1" x14ac:dyDescent="0.3">
      <c r="A1043" s="630" t="s">
        <v>553</v>
      </c>
      <c r="B1043" s="631" t="s">
        <v>554</v>
      </c>
      <c r="C1043" s="632" t="s">
        <v>569</v>
      </c>
      <c r="D1043" s="633" t="s">
        <v>3004</v>
      </c>
      <c r="E1043" s="632" t="s">
        <v>578</v>
      </c>
      <c r="F1043" s="633" t="s">
        <v>3007</v>
      </c>
      <c r="G1043" s="632" t="s">
        <v>595</v>
      </c>
      <c r="H1043" s="632" t="s">
        <v>1014</v>
      </c>
      <c r="I1043" s="632" t="s">
        <v>1015</v>
      </c>
      <c r="J1043" s="632" t="s">
        <v>1016</v>
      </c>
      <c r="K1043" s="632" t="s">
        <v>1017</v>
      </c>
      <c r="L1043" s="634">
        <v>59.440833333333337</v>
      </c>
      <c r="M1043" s="634">
        <v>24</v>
      </c>
      <c r="N1043" s="635">
        <v>1426.5800000000002</v>
      </c>
    </row>
    <row r="1044" spans="1:14" ht="14.4" customHeight="1" x14ac:dyDescent="0.3">
      <c r="A1044" s="630" t="s">
        <v>553</v>
      </c>
      <c r="B1044" s="631" t="s">
        <v>554</v>
      </c>
      <c r="C1044" s="632" t="s">
        <v>569</v>
      </c>
      <c r="D1044" s="633" t="s">
        <v>3004</v>
      </c>
      <c r="E1044" s="632" t="s">
        <v>578</v>
      </c>
      <c r="F1044" s="633" t="s">
        <v>3007</v>
      </c>
      <c r="G1044" s="632" t="s">
        <v>595</v>
      </c>
      <c r="H1044" s="632" t="s">
        <v>1018</v>
      </c>
      <c r="I1044" s="632" t="s">
        <v>1019</v>
      </c>
      <c r="J1044" s="632" t="s">
        <v>1020</v>
      </c>
      <c r="K1044" s="632" t="s">
        <v>617</v>
      </c>
      <c r="L1044" s="634">
        <v>121.72999999999996</v>
      </c>
      <c r="M1044" s="634">
        <v>36</v>
      </c>
      <c r="N1044" s="635">
        <v>4382.2799999999988</v>
      </c>
    </row>
    <row r="1045" spans="1:14" ht="14.4" customHeight="1" x14ac:dyDescent="0.3">
      <c r="A1045" s="630" t="s">
        <v>553</v>
      </c>
      <c r="B1045" s="631" t="s">
        <v>554</v>
      </c>
      <c r="C1045" s="632" t="s">
        <v>569</v>
      </c>
      <c r="D1045" s="633" t="s">
        <v>3004</v>
      </c>
      <c r="E1045" s="632" t="s">
        <v>578</v>
      </c>
      <c r="F1045" s="633" t="s">
        <v>3007</v>
      </c>
      <c r="G1045" s="632" t="s">
        <v>595</v>
      </c>
      <c r="H1045" s="632" t="s">
        <v>1021</v>
      </c>
      <c r="I1045" s="632" t="s">
        <v>1022</v>
      </c>
      <c r="J1045" s="632" t="s">
        <v>1023</v>
      </c>
      <c r="K1045" s="632" t="s">
        <v>1024</v>
      </c>
      <c r="L1045" s="634">
        <v>57.719808140277003</v>
      </c>
      <c r="M1045" s="634">
        <v>1</v>
      </c>
      <c r="N1045" s="635">
        <v>57.719808140277003</v>
      </c>
    </row>
    <row r="1046" spans="1:14" ht="14.4" customHeight="1" x14ac:dyDescent="0.3">
      <c r="A1046" s="630" t="s">
        <v>553</v>
      </c>
      <c r="B1046" s="631" t="s">
        <v>554</v>
      </c>
      <c r="C1046" s="632" t="s">
        <v>569</v>
      </c>
      <c r="D1046" s="633" t="s">
        <v>3004</v>
      </c>
      <c r="E1046" s="632" t="s">
        <v>578</v>
      </c>
      <c r="F1046" s="633" t="s">
        <v>3007</v>
      </c>
      <c r="G1046" s="632" t="s">
        <v>595</v>
      </c>
      <c r="H1046" s="632" t="s">
        <v>2329</v>
      </c>
      <c r="I1046" s="632" t="s">
        <v>2330</v>
      </c>
      <c r="J1046" s="632" t="s">
        <v>2331</v>
      </c>
      <c r="K1046" s="632" t="s">
        <v>1501</v>
      </c>
      <c r="L1046" s="634">
        <v>67.193333333333328</v>
      </c>
      <c r="M1046" s="634">
        <v>3</v>
      </c>
      <c r="N1046" s="635">
        <v>201.57999999999998</v>
      </c>
    </row>
    <row r="1047" spans="1:14" ht="14.4" customHeight="1" x14ac:dyDescent="0.3">
      <c r="A1047" s="630" t="s">
        <v>553</v>
      </c>
      <c r="B1047" s="631" t="s">
        <v>554</v>
      </c>
      <c r="C1047" s="632" t="s">
        <v>569</v>
      </c>
      <c r="D1047" s="633" t="s">
        <v>3004</v>
      </c>
      <c r="E1047" s="632" t="s">
        <v>578</v>
      </c>
      <c r="F1047" s="633" t="s">
        <v>3007</v>
      </c>
      <c r="G1047" s="632" t="s">
        <v>595</v>
      </c>
      <c r="H1047" s="632" t="s">
        <v>2834</v>
      </c>
      <c r="I1047" s="632" t="s">
        <v>2835</v>
      </c>
      <c r="J1047" s="632" t="s">
        <v>2619</v>
      </c>
      <c r="K1047" s="632" t="s">
        <v>953</v>
      </c>
      <c r="L1047" s="634">
        <v>126.03041606479553</v>
      </c>
      <c r="M1047" s="634">
        <v>1</v>
      </c>
      <c r="N1047" s="635">
        <v>126.03041606479553</v>
      </c>
    </row>
    <row r="1048" spans="1:14" ht="14.4" customHeight="1" x14ac:dyDescent="0.3">
      <c r="A1048" s="630" t="s">
        <v>553</v>
      </c>
      <c r="B1048" s="631" t="s">
        <v>554</v>
      </c>
      <c r="C1048" s="632" t="s">
        <v>569</v>
      </c>
      <c r="D1048" s="633" t="s">
        <v>3004</v>
      </c>
      <c r="E1048" s="632" t="s">
        <v>578</v>
      </c>
      <c r="F1048" s="633" t="s">
        <v>3007</v>
      </c>
      <c r="G1048" s="632" t="s">
        <v>595</v>
      </c>
      <c r="H1048" s="632" t="s">
        <v>2836</v>
      </c>
      <c r="I1048" s="632" t="s">
        <v>2837</v>
      </c>
      <c r="J1048" s="632" t="s">
        <v>2838</v>
      </c>
      <c r="K1048" s="632" t="s">
        <v>2839</v>
      </c>
      <c r="L1048" s="634">
        <v>21.896684039399446</v>
      </c>
      <c r="M1048" s="634">
        <v>20</v>
      </c>
      <c r="N1048" s="635">
        <v>437.93368078798892</v>
      </c>
    </row>
    <row r="1049" spans="1:14" ht="14.4" customHeight="1" x14ac:dyDescent="0.3">
      <c r="A1049" s="630" t="s">
        <v>553</v>
      </c>
      <c r="B1049" s="631" t="s">
        <v>554</v>
      </c>
      <c r="C1049" s="632" t="s">
        <v>569</v>
      </c>
      <c r="D1049" s="633" t="s">
        <v>3004</v>
      </c>
      <c r="E1049" s="632" t="s">
        <v>578</v>
      </c>
      <c r="F1049" s="633" t="s">
        <v>3007</v>
      </c>
      <c r="G1049" s="632" t="s">
        <v>595</v>
      </c>
      <c r="H1049" s="632" t="s">
        <v>1070</v>
      </c>
      <c r="I1049" s="632" t="s">
        <v>1071</v>
      </c>
      <c r="J1049" s="632" t="s">
        <v>1072</v>
      </c>
      <c r="K1049" s="632" t="s">
        <v>1073</v>
      </c>
      <c r="L1049" s="634">
        <v>59.187973581942032</v>
      </c>
      <c r="M1049" s="634">
        <v>15</v>
      </c>
      <c r="N1049" s="635">
        <v>887.81960372913045</v>
      </c>
    </row>
    <row r="1050" spans="1:14" ht="14.4" customHeight="1" x14ac:dyDescent="0.3">
      <c r="A1050" s="630" t="s">
        <v>553</v>
      </c>
      <c r="B1050" s="631" t="s">
        <v>554</v>
      </c>
      <c r="C1050" s="632" t="s">
        <v>569</v>
      </c>
      <c r="D1050" s="633" t="s">
        <v>3004</v>
      </c>
      <c r="E1050" s="632" t="s">
        <v>578</v>
      </c>
      <c r="F1050" s="633" t="s">
        <v>3007</v>
      </c>
      <c r="G1050" s="632" t="s">
        <v>595</v>
      </c>
      <c r="H1050" s="632" t="s">
        <v>1074</v>
      </c>
      <c r="I1050" s="632" t="s">
        <v>1075</v>
      </c>
      <c r="J1050" s="632" t="s">
        <v>1076</v>
      </c>
      <c r="K1050" s="632" t="s">
        <v>1077</v>
      </c>
      <c r="L1050" s="634">
        <v>14.949238866101577</v>
      </c>
      <c r="M1050" s="634">
        <v>40</v>
      </c>
      <c r="N1050" s="635">
        <v>597.96955464406312</v>
      </c>
    </row>
    <row r="1051" spans="1:14" ht="14.4" customHeight="1" x14ac:dyDescent="0.3">
      <c r="A1051" s="630" t="s">
        <v>553</v>
      </c>
      <c r="B1051" s="631" t="s">
        <v>554</v>
      </c>
      <c r="C1051" s="632" t="s">
        <v>569</v>
      </c>
      <c r="D1051" s="633" t="s">
        <v>3004</v>
      </c>
      <c r="E1051" s="632" t="s">
        <v>578</v>
      </c>
      <c r="F1051" s="633" t="s">
        <v>3007</v>
      </c>
      <c r="G1051" s="632" t="s">
        <v>595</v>
      </c>
      <c r="H1051" s="632" t="s">
        <v>1078</v>
      </c>
      <c r="I1051" s="632" t="s">
        <v>1079</v>
      </c>
      <c r="J1051" s="632" t="s">
        <v>1080</v>
      </c>
      <c r="K1051" s="632" t="s">
        <v>1081</v>
      </c>
      <c r="L1051" s="634">
        <v>9.7747041689197562</v>
      </c>
      <c r="M1051" s="634">
        <v>29</v>
      </c>
      <c r="N1051" s="635">
        <v>283.46642089867294</v>
      </c>
    </row>
    <row r="1052" spans="1:14" ht="14.4" customHeight="1" x14ac:dyDescent="0.3">
      <c r="A1052" s="630" t="s">
        <v>553</v>
      </c>
      <c r="B1052" s="631" t="s">
        <v>554</v>
      </c>
      <c r="C1052" s="632" t="s">
        <v>569</v>
      </c>
      <c r="D1052" s="633" t="s">
        <v>3004</v>
      </c>
      <c r="E1052" s="632" t="s">
        <v>578</v>
      </c>
      <c r="F1052" s="633" t="s">
        <v>3007</v>
      </c>
      <c r="G1052" s="632" t="s">
        <v>595</v>
      </c>
      <c r="H1052" s="632" t="s">
        <v>1088</v>
      </c>
      <c r="I1052" s="632" t="s">
        <v>1089</v>
      </c>
      <c r="J1052" s="632" t="s">
        <v>1090</v>
      </c>
      <c r="K1052" s="632" t="s">
        <v>1091</v>
      </c>
      <c r="L1052" s="634">
        <v>58.80754952892805</v>
      </c>
      <c r="M1052" s="634">
        <v>4</v>
      </c>
      <c r="N1052" s="635">
        <v>235.2301981157122</v>
      </c>
    </row>
    <row r="1053" spans="1:14" ht="14.4" customHeight="1" x14ac:dyDescent="0.3">
      <c r="A1053" s="630" t="s">
        <v>553</v>
      </c>
      <c r="B1053" s="631" t="s">
        <v>554</v>
      </c>
      <c r="C1053" s="632" t="s">
        <v>569</v>
      </c>
      <c r="D1053" s="633" t="s">
        <v>3004</v>
      </c>
      <c r="E1053" s="632" t="s">
        <v>578</v>
      </c>
      <c r="F1053" s="633" t="s">
        <v>3007</v>
      </c>
      <c r="G1053" s="632" t="s">
        <v>595</v>
      </c>
      <c r="H1053" s="632" t="s">
        <v>2138</v>
      </c>
      <c r="I1053" s="632" t="s">
        <v>238</v>
      </c>
      <c r="J1053" s="632" t="s">
        <v>2139</v>
      </c>
      <c r="K1053" s="632"/>
      <c r="L1053" s="634">
        <v>71.583499999999972</v>
      </c>
      <c r="M1053" s="634">
        <v>1</v>
      </c>
      <c r="N1053" s="635">
        <v>71.583499999999972</v>
      </c>
    </row>
    <row r="1054" spans="1:14" ht="14.4" customHeight="1" x14ac:dyDescent="0.3">
      <c r="A1054" s="630" t="s">
        <v>553</v>
      </c>
      <c r="B1054" s="631" t="s">
        <v>554</v>
      </c>
      <c r="C1054" s="632" t="s">
        <v>569</v>
      </c>
      <c r="D1054" s="633" t="s">
        <v>3004</v>
      </c>
      <c r="E1054" s="632" t="s">
        <v>578</v>
      </c>
      <c r="F1054" s="633" t="s">
        <v>3007</v>
      </c>
      <c r="G1054" s="632" t="s">
        <v>595</v>
      </c>
      <c r="H1054" s="632" t="s">
        <v>1094</v>
      </c>
      <c r="I1054" s="632" t="s">
        <v>1095</v>
      </c>
      <c r="J1054" s="632" t="s">
        <v>624</v>
      </c>
      <c r="K1054" s="632" t="s">
        <v>1096</v>
      </c>
      <c r="L1054" s="634">
        <v>49.519805311387167</v>
      </c>
      <c r="M1054" s="634">
        <v>3</v>
      </c>
      <c r="N1054" s="635">
        <v>148.55941593416151</v>
      </c>
    </row>
    <row r="1055" spans="1:14" ht="14.4" customHeight="1" x14ac:dyDescent="0.3">
      <c r="A1055" s="630" t="s">
        <v>553</v>
      </c>
      <c r="B1055" s="631" t="s">
        <v>554</v>
      </c>
      <c r="C1055" s="632" t="s">
        <v>569</v>
      </c>
      <c r="D1055" s="633" t="s">
        <v>3004</v>
      </c>
      <c r="E1055" s="632" t="s">
        <v>578</v>
      </c>
      <c r="F1055" s="633" t="s">
        <v>3007</v>
      </c>
      <c r="G1055" s="632" t="s">
        <v>595</v>
      </c>
      <c r="H1055" s="632" t="s">
        <v>2840</v>
      </c>
      <c r="I1055" s="632" t="s">
        <v>2841</v>
      </c>
      <c r="J1055" s="632" t="s">
        <v>2132</v>
      </c>
      <c r="K1055" s="632" t="s">
        <v>2842</v>
      </c>
      <c r="L1055" s="634">
        <v>147.99235792029907</v>
      </c>
      <c r="M1055" s="634">
        <v>4</v>
      </c>
      <c r="N1055" s="635">
        <v>591.96943168119628</v>
      </c>
    </row>
    <row r="1056" spans="1:14" ht="14.4" customHeight="1" x14ac:dyDescent="0.3">
      <c r="A1056" s="630" t="s">
        <v>553</v>
      </c>
      <c r="B1056" s="631" t="s">
        <v>554</v>
      </c>
      <c r="C1056" s="632" t="s">
        <v>569</v>
      </c>
      <c r="D1056" s="633" t="s">
        <v>3004</v>
      </c>
      <c r="E1056" s="632" t="s">
        <v>578</v>
      </c>
      <c r="F1056" s="633" t="s">
        <v>3007</v>
      </c>
      <c r="G1056" s="632" t="s">
        <v>595</v>
      </c>
      <c r="H1056" s="632" t="s">
        <v>1101</v>
      </c>
      <c r="I1056" s="632" t="s">
        <v>1101</v>
      </c>
      <c r="J1056" s="632" t="s">
        <v>600</v>
      </c>
      <c r="K1056" s="632" t="s">
        <v>1102</v>
      </c>
      <c r="L1056" s="634">
        <v>300.15000000000003</v>
      </c>
      <c r="M1056" s="634">
        <v>98</v>
      </c>
      <c r="N1056" s="635">
        <v>29414.7</v>
      </c>
    </row>
    <row r="1057" spans="1:14" ht="14.4" customHeight="1" x14ac:dyDescent="0.3">
      <c r="A1057" s="630" t="s">
        <v>553</v>
      </c>
      <c r="B1057" s="631" t="s">
        <v>554</v>
      </c>
      <c r="C1057" s="632" t="s">
        <v>569</v>
      </c>
      <c r="D1057" s="633" t="s">
        <v>3004</v>
      </c>
      <c r="E1057" s="632" t="s">
        <v>578</v>
      </c>
      <c r="F1057" s="633" t="s">
        <v>3007</v>
      </c>
      <c r="G1057" s="632" t="s">
        <v>595</v>
      </c>
      <c r="H1057" s="632" t="s">
        <v>1106</v>
      </c>
      <c r="I1057" s="632" t="s">
        <v>1106</v>
      </c>
      <c r="J1057" s="632" t="s">
        <v>1107</v>
      </c>
      <c r="K1057" s="632" t="s">
        <v>1108</v>
      </c>
      <c r="L1057" s="634">
        <v>67.540000000000006</v>
      </c>
      <c r="M1057" s="634">
        <v>20</v>
      </c>
      <c r="N1057" s="635">
        <v>1350.8000000000002</v>
      </c>
    </row>
    <row r="1058" spans="1:14" ht="14.4" customHeight="1" x14ac:dyDescent="0.3">
      <c r="A1058" s="630" t="s">
        <v>553</v>
      </c>
      <c r="B1058" s="631" t="s">
        <v>554</v>
      </c>
      <c r="C1058" s="632" t="s">
        <v>569</v>
      </c>
      <c r="D1058" s="633" t="s">
        <v>3004</v>
      </c>
      <c r="E1058" s="632" t="s">
        <v>578</v>
      </c>
      <c r="F1058" s="633" t="s">
        <v>3007</v>
      </c>
      <c r="G1058" s="632" t="s">
        <v>595</v>
      </c>
      <c r="H1058" s="632" t="s">
        <v>2378</v>
      </c>
      <c r="I1058" s="632" t="s">
        <v>2379</v>
      </c>
      <c r="J1058" s="632" t="s">
        <v>2380</v>
      </c>
      <c r="K1058" s="632" t="s">
        <v>2381</v>
      </c>
      <c r="L1058" s="634">
        <v>63.876666666666658</v>
      </c>
      <c r="M1058" s="634">
        <v>6</v>
      </c>
      <c r="N1058" s="635">
        <v>383.25999999999993</v>
      </c>
    </row>
    <row r="1059" spans="1:14" ht="14.4" customHeight="1" x14ac:dyDescent="0.3">
      <c r="A1059" s="630" t="s">
        <v>553</v>
      </c>
      <c r="B1059" s="631" t="s">
        <v>554</v>
      </c>
      <c r="C1059" s="632" t="s">
        <v>569</v>
      </c>
      <c r="D1059" s="633" t="s">
        <v>3004</v>
      </c>
      <c r="E1059" s="632" t="s">
        <v>578</v>
      </c>
      <c r="F1059" s="633" t="s">
        <v>3007</v>
      </c>
      <c r="G1059" s="632" t="s">
        <v>595</v>
      </c>
      <c r="H1059" s="632" t="s">
        <v>1112</v>
      </c>
      <c r="I1059" s="632" t="s">
        <v>1113</v>
      </c>
      <c r="J1059" s="632" t="s">
        <v>1114</v>
      </c>
      <c r="K1059" s="632" t="s">
        <v>1115</v>
      </c>
      <c r="L1059" s="634">
        <v>266.56999999999994</v>
      </c>
      <c r="M1059" s="634">
        <v>3</v>
      </c>
      <c r="N1059" s="635">
        <v>799.70999999999981</v>
      </c>
    </row>
    <row r="1060" spans="1:14" ht="14.4" customHeight="1" x14ac:dyDescent="0.3">
      <c r="A1060" s="630" t="s">
        <v>553</v>
      </c>
      <c r="B1060" s="631" t="s">
        <v>554</v>
      </c>
      <c r="C1060" s="632" t="s">
        <v>569</v>
      </c>
      <c r="D1060" s="633" t="s">
        <v>3004</v>
      </c>
      <c r="E1060" s="632" t="s">
        <v>578</v>
      </c>
      <c r="F1060" s="633" t="s">
        <v>3007</v>
      </c>
      <c r="G1060" s="632" t="s">
        <v>595</v>
      </c>
      <c r="H1060" s="632" t="s">
        <v>2843</v>
      </c>
      <c r="I1060" s="632" t="s">
        <v>2844</v>
      </c>
      <c r="J1060" s="632" t="s">
        <v>2838</v>
      </c>
      <c r="K1060" s="632" t="s">
        <v>1841</v>
      </c>
      <c r="L1060" s="634">
        <v>23.080656492642547</v>
      </c>
      <c r="M1060" s="634">
        <v>36</v>
      </c>
      <c r="N1060" s="635">
        <v>830.90363373513162</v>
      </c>
    </row>
    <row r="1061" spans="1:14" ht="14.4" customHeight="1" x14ac:dyDescent="0.3">
      <c r="A1061" s="630" t="s">
        <v>553</v>
      </c>
      <c r="B1061" s="631" t="s">
        <v>554</v>
      </c>
      <c r="C1061" s="632" t="s">
        <v>569</v>
      </c>
      <c r="D1061" s="633" t="s">
        <v>3004</v>
      </c>
      <c r="E1061" s="632" t="s">
        <v>578</v>
      </c>
      <c r="F1061" s="633" t="s">
        <v>3007</v>
      </c>
      <c r="G1061" s="632" t="s">
        <v>595</v>
      </c>
      <c r="H1061" s="632" t="s">
        <v>1124</v>
      </c>
      <c r="I1061" s="632" t="s">
        <v>1125</v>
      </c>
      <c r="J1061" s="632" t="s">
        <v>1126</v>
      </c>
      <c r="K1061" s="632" t="s">
        <v>1127</v>
      </c>
      <c r="L1061" s="634">
        <v>1098.57</v>
      </c>
      <c r="M1061" s="634">
        <v>22</v>
      </c>
      <c r="N1061" s="635">
        <v>24168.539999999997</v>
      </c>
    </row>
    <row r="1062" spans="1:14" ht="14.4" customHeight="1" x14ac:dyDescent="0.3">
      <c r="A1062" s="630" t="s">
        <v>553</v>
      </c>
      <c r="B1062" s="631" t="s">
        <v>554</v>
      </c>
      <c r="C1062" s="632" t="s">
        <v>569</v>
      </c>
      <c r="D1062" s="633" t="s">
        <v>3004</v>
      </c>
      <c r="E1062" s="632" t="s">
        <v>578</v>
      </c>
      <c r="F1062" s="633" t="s">
        <v>3007</v>
      </c>
      <c r="G1062" s="632" t="s">
        <v>595</v>
      </c>
      <c r="H1062" s="632" t="s">
        <v>1128</v>
      </c>
      <c r="I1062" s="632" t="s">
        <v>1129</v>
      </c>
      <c r="J1062" s="632" t="s">
        <v>1130</v>
      </c>
      <c r="K1062" s="632" t="s">
        <v>1131</v>
      </c>
      <c r="L1062" s="634">
        <v>20.126760898363163</v>
      </c>
      <c r="M1062" s="634">
        <v>19</v>
      </c>
      <c r="N1062" s="635">
        <v>382.40845706890008</v>
      </c>
    </row>
    <row r="1063" spans="1:14" ht="14.4" customHeight="1" x14ac:dyDescent="0.3">
      <c r="A1063" s="630" t="s">
        <v>553</v>
      </c>
      <c r="B1063" s="631" t="s">
        <v>554</v>
      </c>
      <c r="C1063" s="632" t="s">
        <v>569</v>
      </c>
      <c r="D1063" s="633" t="s">
        <v>3004</v>
      </c>
      <c r="E1063" s="632" t="s">
        <v>578</v>
      </c>
      <c r="F1063" s="633" t="s">
        <v>3007</v>
      </c>
      <c r="G1063" s="632" t="s">
        <v>595</v>
      </c>
      <c r="H1063" s="632" t="s">
        <v>2845</v>
      </c>
      <c r="I1063" s="632" t="s">
        <v>2846</v>
      </c>
      <c r="J1063" s="632" t="s">
        <v>2847</v>
      </c>
      <c r="K1063" s="632" t="s">
        <v>2848</v>
      </c>
      <c r="L1063" s="634">
        <v>188.42240477598244</v>
      </c>
      <c r="M1063" s="634">
        <v>23</v>
      </c>
      <c r="N1063" s="635">
        <v>4333.7153098475965</v>
      </c>
    </row>
    <row r="1064" spans="1:14" ht="14.4" customHeight="1" x14ac:dyDescent="0.3">
      <c r="A1064" s="630" t="s">
        <v>553</v>
      </c>
      <c r="B1064" s="631" t="s">
        <v>554</v>
      </c>
      <c r="C1064" s="632" t="s">
        <v>569</v>
      </c>
      <c r="D1064" s="633" t="s">
        <v>3004</v>
      </c>
      <c r="E1064" s="632" t="s">
        <v>578</v>
      </c>
      <c r="F1064" s="633" t="s">
        <v>3007</v>
      </c>
      <c r="G1064" s="632" t="s">
        <v>595</v>
      </c>
      <c r="H1064" s="632" t="s">
        <v>1136</v>
      </c>
      <c r="I1064" s="632" t="s">
        <v>1137</v>
      </c>
      <c r="J1064" s="632" t="s">
        <v>1138</v>
      </c>
      <c r="K1064" s="632" t="s">
        <v>1139</v>
      </c>
      <c r="L1064" s="634">
        <v>128.41</v>
      </c>
      <c r="M1064" s="634">
        <v>1</v>
      </c>
      <c r="N1064" s="635">
        <v>128.41</v>
      </c>
    </row>
    <row r="1065" spans="1:14" ht="14.4" customHeight="1" x14ac:dyDescent="0.3">
      <c r="A1065" s="630" t="s">
        <v>553</v>
      </c>
      <c r="B1065" s="631" t="s">
        <v>554</v>
      </c>
      <c r="C1065" s="632" t="s">
        <v>569</v>
      </c>
      <c r="D1065" s="633" t="s">
        <v>3004</v>
      </c>
      <c r="E1065" s="632" t="s">
        <v>578</v>
      </c>
      <c r="F1065" s="633" t="s">
        <v>3007</v>
      </c>
      <c r="G1065" s="632" t="s">
        <v>595</v>
      </c>
      <c r="H1065" s="632" t="s">
        <v>2151</v>
      </c>
      <c r="I1065" s="632" t="s">
        <v>2152</v>
      </c>
      <c r="J1065" s="632" t="s">
        <v>2146</v>
      </c>
      <c r="K1065" s="632" t="s">
        <v>1312</v>
      </c>
      <c r="L1065" s="634">
        <v>246.33</v>
      </c>
      <c r="M1065" s="634">
        <v>1</v>
      </c>
      <c r="N1065" s="635">
        <v>246.33</v>
      </c>
    </row>
    <row r="1066" spans="1:14" ht="14.4" customHeight="1" x14ac:dyDescent="0.3">
      <c r="A1066" s="630" t="s">
        <v>553</v>
      </c>
      <c r="B1066" s="631" t="s">
        <v>554</v>
      </c>
      <c r="C1066" s="632" t="s">
        <v>569</v>
      </c>
      <c r="D1066" s="633" t="s">
        <v>3004</v>
      </c>
      <c r="E1066" s="632" t="s">
        <v>578</v>
      </c>
      <c r="F1066" s="633" t="s">
        <v>3007</v>
      </c>
      <c r="G1066" s="632" t="s">
        <v>595</v>
      </c>
      <c r="H1066" s="632" t="s">
        <v>2849</v>
      </c>
      <c r="I1066" s="632" t="s">
        <v>238</v>
      </c>
      <c r="J1066" s="632" t="s">
        <v>2850</v>
      </c>
      <c r="K1066" s="632"/>
      <c r="L1066" s="634">
        <v>113.88759846426838</v>
      </c>
      <c r="M1066" s="634">
        <v>3</v>
      </c>
      <c r="N1066" s="635">
        <v>341.66279539280515</v>
      </c>
    </row>
    <row r="1067" spans="1:14" ht="14.4" customHeight="1" x14ac:dyDescent="0.3">
      <c r="A1067" s="630" t="s">
        <v>553</v>
      </c>
      <c r="B1067" s="631" t="s">
        <v>554</v>
      </c>
      <c r="C1067" s="632" t="s">
        <v>569</v>
      </c>
      <c r="D1067" s="633" t="s">
        <v>3004</v>
      </c>
      <c r="E1067" s="632" t="s">
        <v>578</v>
      </c>
      <c r="F1067" s="633" t="s">
        <v>3007</v>
      </c>
      <c r="G1067" s="632" t="s">
        <v>595</v>
      </c>
      <c r="H1067" s="632" t="s">
        <v>1144</v>
      </c>
      <c r="I1067" s="632" t="s">
        <v>1145</v>
      </c>
      <c r="J1067" s="632" t="s">
        <v>1016</v>
      </c>
      <c r="K1067" s="632" t="s">
        <v>1146</v>
      </c>
      <c r="L1067" s="634">
        <v>59.730120231141292</v>
      </c>
      <c r="M1067" s="634">
        <v>6</v>
      </c>
      <c r="N1067" s="635">
        <v>358.38072138684777</v>
      </c>
    </row>
    <row r="1068" spans="1:14" ht="14.4" customHeight="1" x14ac:dyDescent="0.3">
      <c r="A1068" s="630" t="s">
        <v>553</v>
      </c>
      <c r="B1068" s="631" t="s">
        <v>554</v>
      </c>
      <c r="C1068" s="632" t="s">
        <v>569</v>
      </c>
      <c r="D1068" s="633" t="s">
        <v>3004</v>
      </c>
      <c r="E1068" s="632" t="s">
        <v>578</v>
      </c>
      <c r="F1068" s="633" t="s">
        <v>3007</v>
      </c>
      <c r="G1068" s="632" t="s">
        <v>595</v>
      </c>
      <c r="H1068" s="632" t="s">
        <v>2851</v>
      </c>
      <c r="I1068" s="632" t="s">
        <v>2852</v>
      </c>
      <c r="J1068" s="632" t="s">
        <v>2853</v>
      </c>
      <c r="K1068" s="632" t="s">
        <v>2854</v>
      </c>
      <c r="L1068" s="634">
        <v>29.09991004910184</v>
      </c>
      <c r="M1068" s="634">
        <v>1</v>
      </c>
      <c r="N1068" s="635">
        <v>29.09991004910184</v>
      </c>
    </row>
    <row r="1069" spans="1:14" ht="14.4" customHeight="1" x14ac:dyDescent="0.3">
      <c r="A1069" s="630" t="s">
        <v>553</v>
      </c>
      <c r="B1069" s="631" t="s">
        <v>554</v>
      </c>
      <c r="C1069" s="632" t="s">
        <v>569</v>
      </c>
      <c r="D1069" s="633" t="s">
        <v>3004</v>
      </c>
      <c r="E1069" s="632" t="s">
        <v>578</v>
      </c>
      <c r="F1069" s="633" t="s">
        <v>3007</v>
      </c>
      <c r="G1069" s="632" t="s">
        <v>595</v>
      </c>
      <c r="H1069" s="632" t="s">
        <v>1151</v>
      </c>
      <c r="I1069" s="632" t="s">
        <v>1152</v>
      </c>
      <c r="J1069" s="632" t="s">
        <v>1153</v>
      </c>
      <c r="K1069" s="632" t="s">
        <v>1154</v>
      </c>
      <c r="L1069" s="634">
        <v>110.0540421833124</v>
      </c>
      <c r="M1069" s="634">
        <v>30</v>
      </c>
      <c r="N1069" s="635">
        <v>3301.6212654993719</v>
      </c>
    </row>
    <row r="1070" spans="1:14" ht="14.4" customHeight="1" x14ac:dyDescent="0.3">
      <c r="A1070" s="630" t="s">
        <v>553</v>
      </c>
      <c r="B1070" s="631" t="s">
        <v>554</v>
      </c>
      <c r="C1070" s="632" t="s">
        <v>569</v>
      </c>
      <c r="D1070" s="633" t="s">
        <v>3004</v>
      </c>
      <c r="E1070" s="632" t="s">
        <v>578</v>
      </c>
      <c r="F1070" s="633" t="s">
        <v>3007</v>
      </c>
      <c r="G1070" s="632" t="s">
        <v>595</v>
      </c>
      <c r="H1070" s="632" t="s">
        <v>2855</v>
      </c>
      <c r="I1070" s="632" t="s">
        <v>2856</v>
      </c>
      <c r="J1070" s="632" t="s">
        <v>2857</v>
      </c>
      <c r="K1070" s="632" t="s">
        <v>2858</v>
      </c>
      <c r="L1070" s="634">
        <v>70.359949715877889</v>
      </c>
      <c r="M1070" s="634">
        <v>3</v>
      </c>
      <c r="N1070" s="635">
        <v>211.07984914763367</v>
      </c>
    </row>
    <row r="1071" spans="1:14" ht="14.4" customHeight="1" x14ac:dyDescent="0.3">
      <c r="A1071" s="630" t="s">
        <v>553</v>
      </c>
      <c r="B1071" s="631" t="s">
        <v>554</v>
      </c>
      <c r="C1071" s="632" t="s">
        <v>569</v>
      </c>
      <c r="D1071" s="633" t="s">
        <v>3004</v>
      </c>
      <c r="E1071" s="632" t="s">
        <v>578</v>
      </c>
      <c r="F1071" s="633" t="s">
        <v>3007</v>
      </c>
      <c r="G1071" s="632" t="s">
        <v>595</v>
      </c>
      <c r="H1071" s="632" t="s">
        <v>2410</v>
      </c>
      <c r="I1071" s="632" t="s">
        <v>238</v>
      </c>
      <c r="J1071" s="632" t="s">
        <v>2411</v>
      </c>
      <c r="K1071" s="632"/>
      <c r="L1071" s="634">
        <v>123.14853646647938</v>
      </c>
      <c r="M1071" s="634">
        <v>2</v>
      </c>
      <c r="N1071" s="635">
        <v>246.29707293295877</v>
      </c>
    </row>
    <row r="1072" spans="1:14" ht="14.4" customHeight="1" x14ac:dyDescent="0.3">
      <c r="A1072" s="630" t="s">
        <v>553</v>
      </c>
      <c r="B1072" s="631" t="s">
        <v>554</v>
      </c>
      <c r="C1072" s="632" t="s">
        <v>569</v>
      </c>
      <c r="D1072" s="633" t="s">
        <v>3004</v>
      </c>
      <c r="E1072" s="632" t="s">
        <v>578</v>
      </c>
      <c r="F1072" s="633" t="s">
        <v>3007</v>
      </c>
      <c r="G1072" s="632" t="s">
        <v>595</v>
      </c>
      <c r="H1072" s="632" t="s">
        <v>1197</v>
      </c>
      <c r="I1072" s="632" t="s">
        <v>1198</v>
      </c>
      <c r="J1072" s="632" t="s">
        <v>1199</v>
      </c>
      <c r="K1072" s="632" t="s">
        <v>1200</v>
      </c>
      <c r="L1072" s="634">
        <v>568.90988052070134</v>
      </c>
      <c r="M1072" s="634">
        <v>40</v>
      </c>
      <c r="N1072" s="635">
        <v>22756.395220828053</v>
      </c>
    </row>
    <row r="1073" spans="1:14" ht="14.4" customHeight="1" x14ac:dyDescent="0.3">
      <c r="A1073" s="630" t="s">
        <v>553</v>
      </c>
      <c r="B1073" s="631" t="s">
        <v>554</v>
      </c>
      <c r="C1073" s="632" t="s">
        <v>569</v>
      </c>
      <c r="D1073" s="633" t="s">
        <v>3004</v>
      </c>
      <c r="E1073" s="632" t="s">
        <v>578</v>
      </c>
      <c r="F1073" s="633" t="s">
        <v>3007</v>
      </c>
      <c r="G1073" s="632" t="s">
        <v>595</v>
      </c>
      <c r="H1073" s="632" t="s">
        <v>1224</v>
      </c>
      <c r="I1073" s="632" t="s">
        <v>1225</v>
      </c>
      <c r="J1073" s="632" t="s">
        <v>1226</v>
      </c>
      <c r="K1073" s="632" t="s">
        <v>1227</v>
      </c>
      <c r="L1073" s="634">
        <v>80.94</v>
      </c>
      <c r="M1073" s="634">
        <v>2</v>
      </c>
      <c r="N1073" s="635">
        <v>161.88</v>
      </c>
    </row>
    <row r="1074" spans="1:14" ht="14.4" customHeight="1" x14ac:dyDescent="0.3">
      <c r="A1074" s="630" t="s">
        <v>553</v>
      </c>
      <c r="B1074" s="631" t="s">
        <v>554</v>
      </c>
      <c r="C1074" s="632" t="s">
        <v>569</v>
      </c>
      <c r="D1074" s="633" t="s">
        <v>3004</v>
      </c>
      <c r="E1074" s="632" t="s">
        <v>578</v>
      </c>
      <c r="F1074" s="633" t="s">
        <v>3007</v>
      </c>
      <c r="G1074" s="632" t="s">
        <v>595</v>
      </c>
      <c r="H1074" s="632" t="s">
        <v>2859</v>
      </c>
      <c r="I1074" s="632" t="s">
        <v>2860</v>
      </c>
      <c r="J1074" s="632" t="s">
        <v>2861</v>
      </c>
      <c r="K1074" s="632" t="s">
        <v>2862</v>
      </c>
      <c r="L1074" s="634">
        <v>52.820000000000007</v>
      </c>
      <c r="M1074" s="634">
        <v>4</v>
      </c>
      <c r="N1074" s="635">
        <v>211.28000000000003</v>
      </c>
    </row>
    <row r="1075" spans="1:14" ht="14.4" customHeight="1" x14ac:dyDescent="0.3">
      <c r="A1075" s="630" t="s">
        <v>553</v>
      </c>
      <c r="B1075" s="631" t="s">
        <v>554</v>
      </c>
      <c r="C1075" s="632" t="s">
        <v>569</v>
      </c>
      <c r="D1075" s="633" t="s">
        <v>3004</v>
      </c>
      <c r="E1075" s="632" t="s">
        <v>578</v>
      </c>
      <c r="F1075" s="633" t="s">
        <v>3007</v>
      </c>
      <c r="G1075" s="632" t="s">
        <v>595</v>
      </c>
      <c r="H1075" s="632" t="s">
        <v>2863</v>
      </c>
      <c r="I1075" s="632" t="s">
        <v>2864</v>
      </c>
      <c r="J1075" s="632" t="s">
        <v>2865</v>
      </c>
      <c r="K1075" s="632" t="s">
        <v>1801</v>
      </c>
      <c r="L1075" s="634">
        <v>1036.82</v>
      </c>
      <c r="M1075" s="634">
        <v>37</v>
      </c>
      <c r="N1075" s="635">
        <v>38362.339999999997</v>
      </c>
    </row>
    <row r="1076" spans="1:14" ht="14.4" customHeight="1" x14ac:dyDescent="0.3">
      <c r="A1076" s="630" t="s">
        <v>553</v>
      </c>
      <c r="B1076" s="631" t="s">
        <v>554</v>
      </c>
      <c r="C1076" s="632" t="s">
        <v>569</v>
      </c>
      <c r="D1076" s="633" t="s">
        <v>3004</v>
      </c>
      <c r="E1076" s="632" t="s">
        <v>578</v>
      </c>
      <c r="F1076" s="633" t="s">
        <v>3007</v>
      </c>
      <c r="G1076" s="632" t="s">
        <v>595</v>
      </c>
      <c r="H1076" s="632" t="s">
        <v>1238</v>
      </c>
      <c r="I1076" s="632" t="s">
        <v>1239</v>
      </c>
      <c r="J1076" s="632" t="s">
        <v>1240</v>
      </c>
      <c r="K1076" s="632" t="s">
        <v>1241</v>
      </c>
      <c r="L1076" s="634">
        <v>399.4795500491885</v>
      </c>
      <c r="M1076" s="634">
        <v>6</v>
      </c>
      <c r="N1076" s="635">
        <v>2396.8773002951311</v>
      </c>
    </row>
    <row r="1077" spans="1:14" ht="14.4" customHeight="1" x14ac:dyDescent="0.3">
      <c r="A1077" s="630" t="s">
        <v>553</v>
      </c>
      <c r="B1077" s="631" t="s">
        <v>554</v>
      </c>
      <c r="C1077" s="632" t="s">
        <v>569</v>
      </c>
      <c r="D1077" s="633" t="s">
        <v>3004</v>
      </c>
      <c r="E1077" s="632" t="s">
        <v>578</v>
      </c>
      <c r="F1077" s="633" t="s">
        <v>3007</v>
      </c>
      <c r="G1077" s="632" t="s">
        <v>595</v>
      </c>
      <c r="H1077" s="632" t="s">
        <v>2430</v>
      </c>
      <c r="I1077" s="632" t="s">
        <v>2431</v>
      </c>
      <c r="J1077" s="632" t="s">
        <v>2432</v>
      </c>
      <c r="K1077" s="632" t="s">
        <v>1196</v>
      </c>
      <c r="L1077" s="634">
        <v>93.769999999999968</v>
      </c>
      <c r="M1077" s="634">
        <v>1</v>
      </c>
      <c r="N1077" s="635">
        <v>93.769999999999968</v>
      </c>
    </row>
    <row r="1078" spans="1:14" ht="14.4" customHeight="1" x14ac:dyDescent="0.3">
      <c r="A1078" s="630" t="s">
        <v>553</v>
      </c>
      <c r="B1078" s="631" t="s">
        <v>554</v>
      </c>
      <c r="C1078" s="632" t="s">
        <v>569</v>
      </c>
      <c r="D1078" s="633" t="s">
        <v>3004</v>
      </c>
      <c r="E1078" s="632" t="s">
        <v>578</v>
      </c>
      <c r="F1078" s="633" t="s">
        <v>3007</v>
      </c>
      <c r="G1078" s="632" t="s">
        <v>595</v>
      </c>
      <c r="H1078" s="632" t="s">
        <v>1255</v>
      </c>
      <c r="I1078" s="632" t="s">
        <v>1256</v>
      </c>
      <c r="J1078" s="632" t="s">
        <v>1023</v>
      </c>
      <c r="K1078" s="632" t="s">
        <v>1257</v>
      </c>
      <c r="L1078" s="634">
        <v>37.70000000000001</v>
      </c>
      <c r="M1078" s="634">
        <v>1</v>
      </c>
      <c r="N1078" s="635">
        <v>37.70000000000001</v>
      </c>
    </row>
    <row r="1079" spans="1:14" ht="14.4" customHeight="1" x14ac:dyDescent="0.3">
      <c r="A1079" s="630" t="s">
        <v>553</v>
      </c>
      <c r="B1079" s="631" t="s">
        <v>554</v>
      </c>
      <c r="C1079" s="632" t="s">
        <v>569</v>
      </c>
      <c r="D1079" s="633" t="s">
        <v>3004</v>
      </c>
      <c r="E1079" s="632" t="s">
        <v>578</v>
      </c>
      <c r="F1079" s="633" t="s">
        <v>3007</v>
      </c>
      <c r="G1079" s="632" t="s">
        <v>595</v>
      </c>
      <c r="H1079" s="632" t="s">
        <v>1270</v>
      </c>
      <c r="I1079" s="632" t="s">
        <v>1271</v>
      </c>
      <c r="J1079" s="632" t="s">
        <v>1272</v>
      </c>
      <c r="K1079" s="632" t="s">
        <v>1273</v>
      </c>
      <c r="L1079" s="634">
        <v>642.32527777777807</v>
      </c>
      <c r="M1079" s="634">
        <v>0.89999999999999991</v>
      </c>
      <c r="N1079" s="635">
        <v>578.09275000000025</v>
      </c>
    </row>
    <row r="1080" spans="1:14" ht="14.4" customHeight="1" x14ac:dyDescent="0.3">
      <c r="A1080" s="630" t="s">
        <v>553</v>
      </c>
      <c r="B1080" s="631" t="s">
        <v>554</v>
      </c>
      <c r="C1080" s="632" t="s">
        <v>569</v>
      </c>
      <c r="D1080" s="633" t="s">
        <v>3004</v>
      </c>
      <c r="E1080" s="632" t="s">
        <v>578</v>
      </c>
      <c r="F1080" s="633" t="s">
        <v>3007</v>
      </c>
      <c r="G1080" s="632" t="s">
        <v>595</v>
      </c>
      <c r="H1080" s="632" t="s">
        <v>1274</v>
      </c>
      <c r="I1080" s="632" t="s">
        <v>1275</v>
      </c>
      <c r="J1080" s="632" t="s">
        <v>1276</v>
      </c>
      <c r="K1080" s="632" t="s">
        <v>1277</v>
      </c>
      <c r="L1080" s="634">
        <v>162.38184533777232</v>
      </c>
      <c r="M1080" s="634">
        <v>6</v>
      </c>
      <c r="N1080" s="635">
        <v>974.29107202663386</v>
      </c>
    </row>
    <row r="1081" spans="1:14" ht="14.4" customHeight="1" x14ac:dyDescent="0.3">
      <c r="A1081" s="630" t="s">
        <v>553</v>
      </c>
      <c r="B1081" s="631" t="s">
        <v>554</v>
      </c>
      <c r="C1081" s="632" t="s">
        <v>569</v>
      </c>
      <c r="D1081" s="633" t="s">
        <v>3004</v>
      </c>
      <c r="E1081" s="632" t="s">
        <v>578</v>
      </c>
      <c r="F1081" s="633" t="s">
        <v>3007</v>
      </c>
      <c r="G1081" s="632" t="s">
        <v>595</v>
      </c>
      <c r="H1081" s="632" t="s">
        <v>1278</v>
      </c>
      <c r="I1081" s="632" t="s">
        <v>1279</v>
      </c>
      <c r="J1081" s="632" t="s">
        <v>1280</v>
      </c>
      <c r="K1081" s="632" t="s">
        <v>1281</v>
      </c>
      <c r="L1081" s="634">
        <v>326.56559685922008</v>
      </c>
      <c r="M1081" s="634">
        <v>15</v>
      </c>
      <c r="N1081" s="635">
        <v>4898.4839528883012</v>
      </c>
    </row>
    <row r="1082" spans="1:14" ht="14.4" customHeight="1" x14ac:dyDescent="0.3">
      <c r="A1082" s="630" t="s">
        <v>553</v>
      </c>
      <c r="B1082" s="631" t="s">
        <v>554</v>
      </c>
      <c r="C1082" s="632" t="s">
        <v>569</v>
      </c>
      <c r="D1082" s="633" t="s">
        <v>3004</v>
      </c>
      <c r="E1082" s="632" t="s">
        <v>578</v>
      </c>
      <c r="F1082" s="633" t="s">
        <v>3007</v>
      </c>
      <c r="G1082" s="632" t="s">
        <v>595</v>
      </c>
      <c r="H1082" s="632" t="s">
        <v>1292</v>
      </c>
      <c r="I1082" s="632" t="s">
        <v>1293</v>
      </c>
      <c r="J1082" s="632" t="s">
        <v>1294</v>
      </c>
      <c r="K1082" s="632" t="s">
        <v>1295</v>
      </c>
      <c r="L1082" s="634">
        <v>458.85098500894463</v>
      </c>
      <c r="M1082" s="634">
        <v>1.3819999999999999</v>
      </c>
      <c r="N1082" s="635">
        <v>634.13206128236141</v>
      </c>
    </row>
    <row r="1083" spans="1:14" ht="14.4" customHeight="1" x14ac:dyDescent="0.3">
      <c r="A1083" s="630" t="s">
        <v>553</v>
      </c>
      <c r="B1083" s="631" t="s">
        <v>554</v>
      </c>
      <c r="C1083" s="632" t="s">
        <v>569</v>
      </c>
      <c r="D1083" s="633" t="s">
        <v>3004</v>
      </c>
      <c r="E1083" s="632" t="s">
        <v>578</v>
      </c>
      <c r="F1083" s="633" t="s">
        <v>3007</v>
      </c>
      <c r="G1083" s="632" t="s">
        <v>595</v>
      </c>
      <c r="H1083" s="632" t="s">
        <v>1301</v>
      </c>
      <c r="I1083" s="632" t="s">
        <v>238</v>
      </c>
      <c r="J1083" s="632" t="s">
        <v>1302</v>
      </c>
      <c r="K1083" s="632"/>
      <c r="L1083" s="634">
        <v>225.13202118539888</v>
      </c>
      <c r="M1083" s="634">
        <v>1</v>
      </c>
      <c r="N1083" s="635">
        <v>225.13202118539888</v>
      </c>
    </row>
    <row r="1084" spans="1:14" ht="14.4" customHeight="1" x14ac:dyDescent="0.3">
      <c r="A1084" s="630" t="s">
        <v>553</v>
      </c>
      <c r="B1084" s="631" t="s">
        <v>554</v>
      </c>
      <c r="C1084" s="632" t="s">
        <v>569</v>
      </c>
      <c r="D1084" s="633" t="s">
        <v>3004</v>
      </c>
      <c r="E1084" s="632" t="s">
        <v>578</v>
      </c>
      <c r="F1084" s="633" t="s">
        <v>3007</v>
      </c>
      <c r="G1084" s="632" t="s">
        <v>595</v>
      </c>
      <c r="H1084" s="632" t="s">
        <v>1310</v>
      </c>
      <c r="I1084" s="632" t="s">
        <v>1310</v>
      </c>
      <c r="J1084" s="632" t="s">
        <v>1311</v>
      </c>
      <c r="K1084" s="632" t="s">
        <v>1312</v>
      </c>
      <c r="L1084" s="634">
        <v>334.78</v>
      </c>
      <c r="M1084" s="634">
        <v>2</v>
      </c>
      <c r="N1084" s="635">
        <v>669.56</v>
      </c>
    </row>
    <row r="1085" spans="1:14" ht="14.4" customHeight="1" x14ac:dyDescent="0.3">
      <c r="A1085" s="630" t="s">
        <v>553</v>
      </c>
      <c r="B1085" s="631" t="s">
        <v>554</v>
      </c>
      <c r="C1085" s="632" t="s">
        <v>569</v>
      </c>
      <c r="D1085" s="633" t="s">
        <v>3004</v>
      </c>
      <c r="E1085" s="632" t="s">
        <v>578</v>
      </c>
      <c r="F1085" s="633" t="s">
        <v>3007</v>
      </c>
      <c r="G1085" s="632" t="s">
        <v>595</v>
      </c>
      <c r="H1085" s="632" t="s">
        <v>1324</v>
      </c>
      <c r="I1085" s="632" t="s">
        <v>1324</v>
      </c>
      <c r="J1085" s="632" t="s">
        <v>1325</v>
      </c>
      <c r="K1085" s="632" t="s">
        <v>1326</v>
      </c>
      <c r="L1085" s="634">
        <v>1723.85</v>
      </c>
      <c r="M1085" s="634">
        <v>5</v>
      </c>
      <c r="N1085" s="635">
        <v>8619.25</v>
      </c>
    </row>
    <row r="1086" spans="1:14" ht="14.4" customHeight="1" x14ac:dyDescent="0.3">
      <c r="A1086" s="630" t="s">
        <v>553</v>
      </c>
      <c r="B1086" s="631" t="s">
        <v>554</v>
      </c>
      <c r="C1086" s="632" t="s">
        <v>569</v>
      </c>
      <c r="D1086" s="633" t="s">
        <v>3004</v>
      </c>
      <c r="E1086" s="632" t="s">
        <v>578</v>
      </c>
      <c r="F1086" s="633" t="s">
        <v>3007</v>
      </c>
      <c r="G1086" s="632" t="s">
        <v>595</v>
      </c>
      <c r="H1086" s="632" t="s">
        <v>2866</v>
      </c>
      <c r="I1086" s="632" t="s">
        <v>2867</v>
      </c>
      <c r="J1086" s="632" t="s">
        <v>2868</v>
      </c>
      <c r="K1086" s="632" t="s">
        <v>2869</v>
      </c>
      <c r="L1086" s="634">
        <v>4680.2699999999995</v>
      </c>
      <c r="M1086" s="634">
        <v>28</v>
      </c>
      <c r="N1086" s="635">
        <v>131047.56</v>
      </c>
    </row>
    <row r="1087" spans="1:14" ht="14.4" customHeight="1" x14ac:dyDescent="0.3">
      <c r="A1087" s="630" t="s">
        <v>553</v>
      </c>
      <c r="B1087" s="631" t="s">
        <v>554</v>
      </c>
      <c r="C1087" s="632" t="s">
        <v>569</v>
      </c>
      <c r="D1087" s="633" t="s">
        <v>3004</v>
      </c>
      <c r="E1087" s="632" t="s">
        <v>578</v>
      </c>
      <c r="F1087" s="633" t="s">
        <v>3007</v>
      </c>
      <c r="G1087" s="632" t="s">
        <v>595</v>
      </c>
      <c r="H1087" s="632" t="s">
        <v>2870</v>
      </c>
      <c r="I1087" s="632" t="s">
        <v>2871</v>
      </c>
      <c r="J1087" s="632" t="s">
        <v>2872</v>
      </c>
      <c r="K1087" s="632" t="s">
        <v>2873</v>
      </c>
      <c r="L1087" s="634">
        <v>139.8075</v>
      </c>
      <c r="M1087" s="634">
        <v>4</v>
      </c>
      <c r="N1087" s="635">
        <v>559.23</v>
      </c>
    </row>
    <row r="1088" spans="1:14" ht="14.4" customHeight="1" x14ac:dyDescent="0.3">
      <c r="A1088" s="630" t="s">
        <v>553</v>
      </c>
      <c r="B1088" s="631" t="s">
        <v>554</v>
      </c>
      <c r="C1088" s="632" t="s">
        <v>569</v>
      </c>
      <c r="D1088" s="633" t="s">
        <v>3004</v>
      </c>
      <c r="E1088" s="632" t="s">
        <v>578</v>
      </c>
      <c r="F1088" s="633" t="s">
        <v>3007</v>
      </c>
      <c r="G1088" s="632" t="s">
        <v>595</v>
      </c>
      <c r="H1088" s="632" t="s">
        <v>1343</v>
      </c>
      <c r="I1088" s="632" t="s">
        <v>1344</v>
      </c>
      <c r="J1088" s="632" t="s">
        <v>1345</v>
      </c>
      <c r="K1088" s="632" t="s">
        <v>832</v>
      </c>
      <c r="L1088" s="634">
        <v>109.23</v>
      </c>
      <c r="M1088" s="634">
        <v>58</v>
      </c>
      <c r="N1088" s="635">
        <v>6335.34</v>
      </c>
    </row>
    <row r="1089" spans="1:14" ht="14.4" customHeight="1" x14ac:dyDescent="0.3">
      <c r="A1089" s="630" t="s">
        <v>553</v>
      </c>
      <c r="B1089" s="631" t="s">
        <v>554</v>
      </c>
      <c r="C1089" s="632" t="s">
        <v>569</v>
      </c>
      <c r="D1089" s="633" t="s">
        <v>3004</v>
      </c>
      <c r="E1089" s="632" t="s">
        <v>578</v>
      </c>
      <c r="F1089" s="633" t="s">
        <v>3007</v>
      </c>
      <c r="G1089" s="632" t="s">
        <v>595</v>
      </c>
      <c r="H1089" s="632" t="s">
        <v>1354</v>
      </c>
      <c r="I1089" s="632" t="s">
        <v>1355</v>
      </c>
      <c r="J1089" s="632" t="s">
        <v>1356</v>
      </c>
      <c r="K1089" s="632" t="s">
        <v>1357</v>
      </c>
      <c r="L1089" s="634">
        <v>339.93992229334663</v>
      </c>
      <c r="M1089" s="634">
        <v>9</v>
      </c>
      <c r="N1089" s="635">
        <v>3059.4593006401196</v>
      </c>
    </row>
    <row r="1090" spans="1:14" ht="14.4" customHeight="1" x14ac:dyDescent="0.3">
      <c r="A1090" s="630" t="s">
        <v>553</v>
      </c>
      <c r="B1090" s="631" t="s">
        <v>554</v>
      </c>
      <c r="C1090" s="632" t="s">
        <v>569</v>
      </c>
      <c r="D1090" s="633" t="s">
        <v>3004</v>
      </c>
      <c r="E1090" s="632" t="s">
        <v>578</v>
      </c>
      <c r="F1090" s="633" t="s">
        <v>3007</v>
      </c>
      <c r="G1090" s="632" t="s">
        <v>595</v>
      </c>
      <c r="H1090" s="632" t="s">
        <v>2874</v>
      </c>
      <c r="I1090" s="632" t="s">
        <v>238</v>
      </c>
      <c r="J1090" s="632" t="s">
        <v>2875</v>
      </c>
      <c r="K1090" s="632"/>
      <c r="L1090" s="634">
        <v>264.47710627246801</v>
      </c>
      <c r="M1090" s="634">
        <v>1</v>
      </c>
      <c r="N1090" s="635">
        <v>264.47710627246801</v>
      </c>
    </row>
    <row r="1091" spans="1:14" ht="14.4" customHeight="1" x14ac:dyDescent="0.3">
      <c r="A1091" s="630" t="s">
        <v>553</v>
      </c>
      <c r="B1091" s="631" t="s">
        <v>554</v>
      </c>
      <c r="C1091" s="632" t="s">
        <v>569</v>
      </c>
      <c r="D1091" s="633" t="s">
        <v>3004</v>
      </c>
      <c r="E1091" s="632" t="s">
        <v>578</v>
      </c>
      <c r="F1091" s="633" t="s">
        <v>3007</v>
      </c>
      <c r="G1091" s="632" t="s">
        <v>595</v>
      </c>
      <c r="H1091" s="632" t="s">
        <v>2876</v>
      </c>
      <c r="I1091" s="632" t="s">
        <v>238</v>
      </c>
      <c r="J1091" s="632" t="s">
        <v>2877</v>
      </c>
      <c r="K1091" s="632"/>
      <c r="L1091" s="634">
        <v>37.200074999999977</v>
      </c>
      <c r="M1091" s="634">
        <v>3</v>
      </c>
      <c r="N1091" s="635">
        <v>111.60022499999994</v>
      </c>
    </row>
    <row r="1092" spans="1:14" ht="14.4" customHeight="1" x14ac:dyDescent="0.3">
      <c r="A1092" s="630" t="s">
        <v>553</v>
      </c>
      <c r="B1092" s="631" t="s">
        <v>554</v>
      </c>
      <c r="C1092" s="632" t="s">
        <v>569</v>
      </c>
      <c r="D1092" s="633" t="s">
        <v>3004</v>
      </c>
      <c r="E1092" s="632" t="s">
        <v>578</v>
      </c>
      <c r="F1092" s="633" t="s">
        <v>3007</v>
      </c>
      <c r="G1092" s="632" t="s">
        <v>595</v>
      </c>
      <c r="H1092" s="632" t="s">
        <v>2878</v>
      </c>
      <c r="I1092" s="632" t="s">
        <v>238</v>
      </c>
      <c r="J1092" s="632" t="s">
        <v>2879</v>
      </c>
      <c r="K1092" s="632"/>
      <c r="L1092" s="634">
        <v>258.27000000000004</v>
      </c>
      <c r="M1092" s="634">
        <v>2</v>
      </c>
      <c r="N1092" s="635">
        <v>516.54000000000008</v>
      </c>
    </row>
    <row r="1093" spans="1:14" ht="14.4" customHeight="1" x14ac:dyDescent="0.3">
      <c r="A1093" s="630" t="s">
        <v>553</v>
      </c>
      <c r="B1093" s="631" t="s">
        <v>554</v>
      </c>
      <c r="C1093" s="632" t="s">
        <v>569</v>
      </c>
      <c r="D1093" s="633" t="s">
        <v>3004</v>
      </c>
      <c r="E1093" s="632" t="s">
        <v>578</v>
      </c>
      <c r="F1093" s="633" t="s">
        <v>3007</v>
      </c>
      <c r="G1093" s="632" t="s">
        <v>595</v>
      </c>
      <c r="H1093" s="632" t="s">
        <v>1360</v>
      </c>
      <c r="I1093" s="632" t="s">
        <v>1361</v>
      </c>
      <c r="J1093" s="632" t="s">
        <v>1362</v>
      </c>
      <c r="K1093" s="632" t="s">
        <v>1363</v>
      </c>
      <c r="L1093" s="634">
        <v>1716.9314285714286</v>
      </c>
      <c r="M1093" s="634">
        <v>7</v>
      </c>
      <c r="N1093" s="635">
        <v>12018.52</v>
      </c>
    </row>
    <row r="1094" spans="1:14" ht="14.4" customHeight="1" x14ac:dyDescent="0.3">
      <c r="A1094" s="630" t="s">
        <v>553</v>
      </c>
      <c r="B1094" s="631" t="s">
        <v>554</v>
      </c>
      <c r="C1094" s="632" t="s">
        <v>569</v>
      </c>
      <c r="D1094" s="633" t="s">
        <v>3004</v>
      </c>
      <c r="E1094" s="632" t="s">
        <v>578</v>
      </c>
      <c r="F1094" s="633" t="s">
        <v>3007</v>
      </c>
      <c r="G1094" s="632" t="s">
        <v>595</v>
      </c>
      <c r="H1094" s="632" t="s">
        <v>1364</v>
      </c>
      <c r="I1094" s="632" t="s">
        <v>238</v>
      </c>
      <c r="J1094" s="632" t="s">
        <v>1365</v>
      </c>
      <c r="K1094" s="632"/>
      <c r="L1094" s="634">
        <v>101.46453363007058</v>
      </c>
      <c r="M1094" s="634">
        <v>4</v>
      </c>
      <c r="N1094" s="635">
        <v>405.85813452028231</v>
      </c>
    </row>
    <row r="1095" spans="1:14" ht="14.4" customHeight="1" x14ac:dyDescent="0.3">
      <c r="A1095" s="630" t="s">
        <v>553</v>
      </c>
      <c r="B1095" s="631" t="s">
        <v>554</v>
      </c>
      <c r="C1095" s="632" t="s">
        <v>569</v>
      </c>
      <c r="D1095" s="633" t="s">
        <v>3004</v>
      </c>
      <c r="E1095" s="632" t="s">
        <v>578</v>
      </c>
      <c r="F1095" s="633" t="s">
        <v>3007</v>
      </c>
      <c r="G1095" s="632" t="s">
        <v>595</v>
      </c>
      <c r="H1095" s="632" t="s">
        <v>1374</v>
      </c>
      <c r="I1095" s="632" t="s">
        <v>1375</v>
      </c>
      <c r="J1095" s="632" t="s">
        <v>1376</v>
      </c>
      <c r="K1095" s="632" t="s">
        <v>1377</v>
      </c>
      <c r="L1095" s="634">
        <v>116.29</v>
      </c>
      <c r="M1095" s="634">
        <v>2</v>
      </c>
      <c r="N1095" s="635">
        <v>232.58</v>
      </c>
    </row>
    <row r="1096" spans="1:14" ht="14.4" customHeight="1" x14ac:dyDescent="0.3">
      <c r="A1096" s="630" t="s">
        <v>553</v>
      </c>
      <c r="B1096" s="631" t="s">
        <v>554</v>
      </c>
      <c r="C1096" s="632" t="s">
        <v>569</v>
      </c>
      <c r="D1096" s="633" t="s">
        <v>3004</v>
      </c>
      <c r="E1096" s="632" t="s">
        <v>578</v>
      </c>
      <c r="F1096" s="633" t="s">
        <v>3007</v>
      </c>
      <c r="G1096" s="632" t="s">
        <v>595</v>
      </c>
      <c r="H1096" s="632" t="s">
        <v>1382</v>
      </c>
      <c r="I1096" s="632" t="s">
        <v>1383</v>
      </c>
      <c r="J1096" s="632" t="s">
        <v>1384</v>
      </c>
      <c r="K1096" s="632" t="s">
        <v>1385</v>
      </c>
      <c r="L1096" s="634">
        <v>47.569999999999993</v>
      </c>
      <c r="M1096" s="634">
        <v>5</v>
      </c>
      <c r="N1096" s="635">
        <v>237.84999999999997</v>
      </c>
    </row>
    <row r="1097" spans="1:14" ht="14.4" customHeight="1" x14ac:dyDescent="0.3">
      <c r="A1097" s="630" t="s">
        <v>553</v>
      </c>
      <c r="B1097" s="631" t="s">
        <v>554</v>
      </c>
      <c r="C1097" s="632" t="s">
        <v>569</v>
      </c>
      <c r="D1097" s="633" t="s">
        <v>3004</v>
      </c>
      <c r="E1097" s="632" t="s">
        <v>578</v>
      </c>
      <c r="F1097" s="633" t="s">
        <v>3007</v>
      </c>
      <c r="G1097" s="632" t="s">
        <v>595</v>
      </c>
      <c r="H1097" s="632" t="s">
        <v>2880</v>
      </c>
      <c r="I1097" s="632" t="s">
        <v>2881</v>
      </c>
      <c r="J1097" s="632" t="s">
        <v>2882</v>
      </c>
      <c r="K1097" s="632"/>
      <c r="L1097" s="634">
        <v>70.47</v>
      </c>
      <c r="M1097" s="634">
        <v>2</v>
      </c>
      <c r="N1097" s="635">
        <v>140.94</v>
      </c>
    </row>
    <row r="1098" spans="1:14" ht="14.4" customHeight="1" x14ac:dyDescent="0.3">
      <c r="A1098" s="630" t="s">
        <v>553</v>
      </c>
      <c r="B1098" s="631" t="s">
        <v>554</v>
      </c>
      <c r="C1098" s="632" t="s">
        <v>569</v>
      </c>
      <c r="D1098" s="633" t="s">
        <v>3004</v>
      </c>
      <c r="E1098" s="632" t="s">
        <v>578</v>
      </c>
      <c r="F1098" s="633" t="s">
        <v>3007</v>
      </c>
      <c r="G1098" s="632" t="s">
        <v>595</v>
      </c>
      <c r="H1098" s="632" t="s">
        <v>1388</v>
      </c>
      <c r="I1098" s="632" t="s">
        <v>1389</v>
      </c>
      <c r="J1098" s="632" t="s">
        <v>1390</v>
      </c>
      <c r="K1098" s="632" t="s">
        <v>1391</v>
      </c>
      <c r="L1098" s="634">
        <v>828.80995689073211</v>
      </c>
      <c r="M1098" s="634">
        <v>31</v>
      </c>
      <c r="N1098" s="635">
        <v>25693.108663612697</v>
      </c>
    </row>
    <row r="1099" spans="1:14" ht="14.4" customHeight="1" x14ac:dyDescent="0.3">
      <c r="A1099" s="630" t="s">
        <v>553</v>
      </c>
      <c r="B1099" s="631" t="s">
        <v>554</v>
      </c>
      <c r="C1099" s="632" t="s">
        <v>569</v>
      </c>
      <c r="D1099" s="633" t="s">
        <v>3004</v>
      </c>
      <c r="E1099" s="632" t="s">
        <v>578</v>
      </c>
      <c r="F1099" s="633" t="s">
        <v>3007</v>
      </c>
      <c r="G1099" s="632" t="s">
        <v>595</v>
      </c>
      <c r="H1099" s="632" t="s">
        <v>1392</v>
      </c>
      <c r="I1099" s="632" t="s">
        <v>1392</v>
      </c>
      <c r="J1099" s="632" t="s">
        <v>1393</v>
      </c>
      <c r="K1099" s="632" t="s">
        <v>1394</v>
      </c>
      <c r="L1099" s="634">
        <v>775.4064102742185</v>
      </c>
      <c r="M1099" s="634">
        <v>72</v>
      </c>
      <c r="N1099" s="635">
        <v>55829.261539743733</v>
      </c>
    </row>
    <row r="1100" spans="1:14" ht="14.4" customHeight="1" x14ac:dyDescent="0.3">
      <c r="A1100" s="630" t="s">
        <v>553</v>
      </c>
      <c r="B1100" s="631" t="s">
        <v>554</v>
      </c>
      <c r="C1100" s="632" t="s">
        <v>569</v>
      </c>
      <c r="D1100" s="633" t="s">
        <v>3004</v>
      </c>
      <c r="E1100" s="632" t="s">
        <v>578</v>
      </c>
      <c r="F1100" s="633" t="s">
        <v>3007</v>
      </c>
      <c r="G1100" s="632" t="s">
        <v>595</v>
      </c>
      <c r="H1100" s="632" t="s">
        <v>2883</v>
      </c>
      <c r="I1100" s="632" t="s">
        <v>2884</v>
      </c>
      <c r="J1100" s="632" t="s">
        <v>2885</v>
      </c>
      <c r="K1100" s="632" t="s">
        <v>1535</v>
      </c>
      <c r="L1100" s="634">
        <v>30.999999999999989</v>
      </c>
      <c r="M1100" s="634">
        <v>1</v>
      </c>
      <c r="N1100" s="635">
        <v>30.999999999999989</v>
      </c>
    </row>
    <row r="1101" spans="1:14" ht="14.4" customHeight="1" x14ac:dyDescent="0.3">
      <c r="A1101" s="630" t="s">
        <v>553</v>
      </c>
      <c r="B1101" s="631" t="s">
        <v>554</v>
      </c>
      <c r="C1101" s="632" t="s">
        <v>569</v>
      </c>
      <c r="D1101" s="633" t="s">
        <v>3004</v>
      </c>
      <c r="E1101" s="632" t="s">
        <v>578</v>
      </c>
      <c r="F1101" s="633" t="s">
        <v>3007</v>
      </c>
      <c r="G1101" s="632" t="s">
        <v>595</v>
      </c>
      <c r="H1101" s="632" t="s">
        <v>2886</v>
      </c>
      <c r="I1101" s="632" t="s">
        <v>238</v>
      </c>
      <c r="J1101" s="632" t="s">
        <v>2887</v>
      </c>
      <c r="K1101" s="632"/>
      <c r="L1101" s="634">
        <v>21.940000000000005</v>
      </c>
      <c r="M1101" s="634">
        <v>1</v>
      </c>
      <c r="N1101" s="635">
        <v>21.940000000000005</v>
      </c>
    </row>
    <row r="1102" spans="1:14" ht="14.4" customHeight="1" x14ac:dyDescent="0.3">
      <c r="A1102" s="630" t="s">
        <v>553</v>
      </c>
      <c r="B1102" s="631" t="s">
        <v>554</v>
      </c>
      <c r="C1102" s="632" t="s">
        <v>569</v>
      </c>
      <c r="D1102" s="633" t="s">
        <v>3004</v>
      </c>
      <c r="E1102" s="632" t="s">
        <v>578</v>
      </c>
      <c r="F1102" s="633" t="s">
        <v>3007</v>
      </c>
      <c r="G1102" s="632" t="s">
        <v>595</v>
      </c>
      <c r="H1102" s="632" t="s">
        <v>1415</v>
      </c>
      <c r="I1102" s="632" t="s">
        <v>1416</v>
      </c>
      <c r="J1102" s="632" t="s">
        <v>1413</v>
      </c>
      <c r="K1102" s="632" t="s">
        <v>1417</v>
      </c>
      <c r="L1102" s="634">
        <v>380.57077758004016</v>
      </c>
      <c r="M1102" s="634">
        <v>2</v>
      </c>
      <c r="N1102" s="635">
        <v>761.14155516008032</v>
      </c>
    </row>
    <row r="1103" spans="1:14" ht="14.4" customHeight="1" x14ac:dyDescent="0.3">
      <c r="A1103" s="630" t="s">
        <v>553</v>
      </c>
      <c r="B1103" s="631" t="s">
        <v>554</v>
      </c>
      <c r="C1103" s="632" t="s">
        <v>569</v>
      </c>
      <c r="D1103" s="633" t="s">
        <v>3004</v>
      </c>
      <c r="E1103" s="632" t="s">
        <v>578</v>
      </c>
      <c r="F1103" s="633" t="s">
        <v>3007</v>
      </c>
      <c r="G1103" s="632" t="s">
        <v>595</v>
      </c>
      <c r="H1103" s="632" t="s">
        <v>1422</v>
      </c>
      <c r="I1103" s="632" t="s">
        <v>1423</v>
      </c>
      <c r="J1103" s="632" t="s">
        <v>1424</v>
      </c>
      <c r="K1103" s="632" t="s">
        <v>1425</v>
      </c>
      <c r="L1103" s="634">
        <v>84.605500000000006</v>
      </c>
      <c r="M1103" s="634">
        <v>1</v>
      </c>
      <c r="N1103" s="635">
        <v>84.605500000000006</v>
      </c>
    </row>
    <row r="1104" spans="1:14" ht="14.4" customHeight="1" x14ac:dyDescent="0.3">
      <c r="A1104" s="630" t="s">
        <v>553</v>
      </c>
      <c r="B1104" s="631" t="s">
        <v>554</v>
      </c>
      <c r="C1104" s="632" t="s">
        <v>569</v>
      </c>
      <c r="D1104" s="633" t="s">
        <v>3004</v>
      </c>
      <c r="E1104" s="632" t="s">
        <v>578</v>
      </c>
      <c r="F1104" s="633" t="s">
        <v>3007</v>
      </c>
      <c r="G1104" s="632" t="s">
        <v>595</v>
      </c>
      <c r="H1104" s="632" t="s">
        <v>1429</v>
      </c>
      <c r="I1104" s="632" t="s">
        <v>1430</v>
      </c>
      <c r="J1104" s="632" t="s">
        <v>1431</v>
      </c>
      <c r="K1104" s="632" t="s">
        <v>1432</v>
      </c>
      <c r="L1104" s="634">
        <v>112.1308518955976</v>
      </c>
      <c r="M1104" s="634">
        <v>3.5070000000000001</v>
      </c>
      <c r="N1104" s="635">
        <v>393.2428975978608</v>
      </c>
    </row>
    <row r="1105" spans="1:14" ht="14.4" customHeight="1" x14ac:dyDescent="0.3">
      <c r="A1105" s="630" t="s">
        <v>553</v>
      </c>
      <c r="B1105" s="631" t="s">
        <v>554</v>
      </c>
      <c r="C1105" s="632" t="s">
        <v>569</v>
      </c>
      <c r="D1105" s="633" t="s">
        <v>3004</v>
      </c>
      <c r="E1105" s="632" t="s">
        <v>578</v>
      </c>
      <c r="F1105" s="633" t="s">
        <v>3007</v>
      </c>
      <c r="G1105" s="632" t="s">
        <v>595</v>
      </c>
      <c r="H1105" s="632" t="s">
        <v>1433</v>
      </c>
      <c r="I1105" s="632" t="s">
        <v>1434</v>
      </c>
      <c r="J1105" s="632" t="s">
        <v>1431</v>
      </c>
      <c r="K1105" s="632" t="s">
        <v>1435</v>
      </c>
      <c r="L1105" s="634">
        <v>237.07907696759256</v>
      </c>
      <c r="M1105" s="634">
        <v>2.016</v>
      </c>
      <c r="N1105" s="635">
        <v>477.9514191666666</v>
      </c>
    </row>
    <row r="1106" spans="1:14" ht="14.4" customHeight="1" x14ac:dyDescent="0.3">
      <c r="A1106" s="630" t="s">
        <v>553</v>
      </c>
      <c r="B1106" s="631" t="s">
        <v>554</v>
      </c>
      <c r="C1106" s="632" t="s">
        <v>569</v>
      </c>
      <c r="D1106" s="633" t="s">
        <v>3004</v>
      </c>
      <c r="E1106" s="632" t="s">
        <v>578</v>
      </c>
      <c r="F1106" s="633" t="s">
        <v>3007</v>
      </c>
      <c r="G1106" s="632" t="s">
        <v>595</v>
      </c>
      <c r="H1106" s="632" t="s">
        <v>1436</v>
      </c>
      <c r="I1106" s="632" t="s">
        <v>1437</v>
      </c>
      <c r="J1106" s="632" t="s">
        <v>1438</v>
      </c>
      <c r="K1106" s="632" t="s">
        <v>1439</v>
      </c>
      <c r="L1106" s="634">
        <v>91.13</v>
      </c>
      <c r="M1106" s="634">
        <v>2</v>
      </c>
      <c r="N1106" s="635">
        <v>182.26</v>
      </c>
    </row>
    <row r="1107" spans="1:14" ht="14.4" customHeight="1" x14ac:dyDescent="0.3">
      <c r="A1107" s="630" t="s">
        <v>553</v>
      </c>
      <c r="B1107" s="631" t="s">
        <v>554</v>
      </c>
      <c r="C1107" s="632" t="s">
        <v>569</v>
      </c>
      <c r="D1107" s="633" t="s">
        <v>3004</v>
      </c>
      <c r="E1107" s="632" t="s">
        <v>578</v>
      </c>
      <c r="F1107" s="633" t="s">
        <v>3007</v>
      </c>
      <c r="G1107" s="632" t="s">
        <v>595</v>
      </c>
      <c r="H1107" s="632" t="s">
        <v>1455</v>
      </c>
      <c r="I1107" s="632" t="s">
        <v>1455</v>
      </c>
      <c r="J1107" s="632" t="s">
        <v>1456</v>
      </c>
      <c r="K1107" s="632" t="s">
        <v>1457</v>
      </c>
      <c r="L1107" s="634">
        <v>391.00000000000006</v>
      </c>
      <c r="M1107" s="634">
        <v>11.145999999999999</v>
      </c>
      <c r="N1107" s="635">
        <v>4358.0860000000002</v>
      </c>
    </row>
    <row r="1108" spans="1:14" ht="14.4" customHeight="1" x14ac:dyDescent="0.3">
      <c r="A1108" s="630" t="s">
        <v>553</v>
      </c>
      <c r="B1108" s="631" t="s">
        <v>554</v>
      </c>
      <c r="C1108" s="632" t="s">
        <v>569</v>
      </c>
      <c r="D1108" s="633" t="s">
        <v>3004</v>
      </c>
      <c r="E1108" s="632" t="s">
        <v>578</v>
      </c>
      <c r="F1108" s="633" t="s">
        <v>3007</v>
      </c>
      <c r="G1108" s="632" t="s">
        <v>595</v>
      </c>
      <c r="H1108" s="632" t="s">
        <v>1462</v>
      </c>
      <c r="I1108" s="632" t="s">
        <v>1463</v>
      </c>
      <c r="J1108" s="632" t="s">
        <v>1464</v>
      </c>
      <c r="K1108" s="632" t="s">
        <v>1465</v>
      </c>
      <c r="L1108" s="634">
        <v>118.95586550125698</v>
      </c>
      <c r="M1108" s="634">
        <v>5.4669431000000008</v>
      </c>
      <c r="N1108" s="635">
        <v>650.32494810662502</v>
      </c>
    </row>
    <row r="1109" spans="1:14" ht="14.4" customHeight="1" x14ac:dyDescent="0.3">
      <c r="A1109" s="630" t="s">
        <v>553</v>
      </c>
      <c r="B1109" s="631" t="s">
        <v>554</v>
      </c>
      <c r="C1109" s="632" t="s">
        <v>569</v>
      </c>
      <c r="D1109" s="633" t="s">
        <v>3004</v>
      </c>
      <c r="E1109" s="632" t="s">
        <v>578</v>
      </c>
      <c r="F1109" s="633" t="s">
        <v>3007</v>
      </c>
      <c r="G1109" s="632" t="s">
        <v>595</v>
      </c>
      <c r="H1109" s="632" t="s">
        <v>2888</v>
      </c>
      <c r="I1109" s="632" t="s">
        <v>238</v>
      </c>
      <c r="J1109" s="632" t="s">
        <v>2889</v>
      </c>
      <c r="K1109" s="632"/>
      <c r="L1109" s="634">
        <v>85.44728553192293</v>
      </c>
      <c r="M1109" s="634">
        <v>4</v>
      </c>
      <c r="N1109" s="635">
        <v>341.78914212769172</v>
      </c>
    </row>
    <row r="1110" spans="1:14" ht="14.4" customHeight="1" x14ac:dyDescent="0.3">
      <c r="A1110" s="630" t="s">
        <v>553</v>
      </c>
      <c r="B1110" s="631" t="s">
        <v>554</v>
      </c>
      <c r="C1110" s="632" t="s">
        <v>569</v>
      </c>
      <c r="D1110" s="633" t="s">
        <v>3004</v>
      </c>
      <c r="E1110" s="632" t="s">
        <v>578</v>
      </c>
      <c r="F1110" s="633" t="s">
        <v>3007</v>
      </c>
      <c r="G1110" s="632" t="s">
        <v>595</v>
      </c>
      <c r="H1110" s="632" t="s">
        <v>2890</v>
      </c>
      <c r="I1110" s="632" t="s">
        <v>238</v>
      </c>
      <c r="J1110" s="632" t="s">
        <v>2891</v>
      </c>
      <c r="K1110" s="632"/>
      <c r="L1110" s="634">
        <v>236.77181292776976</v>
      </c>
      <c r="M1110" s="634">
        <v>69</v>
      </c>
      <c r="N1110" s="635">
        <v>16337.255092016114</v>
      </c>
    </row>
    <row r="1111" spans="1:14" ht="14.4" customHeight="1" x14ac:dyDescent="0.3">
      <c r="A1111" s="630" t="s">
        <v>553</v>
      </c>
      <c r="B1111" s="631" t="s">
        <v>554</v>
      </c>
      <c r="C1111" s="632" t="s">
        <v>569</v>
      </c>
      <c r="D1111" s="633" t="s">
        <v>3004</v>
      </c>
      <c r="E1111" s="632" t="s">
        <v>578</v>
      </c>
      <c r="F1111" s="633" t="s">
        <v>3007</v>
      </c>
      <c r="G1111" s="632" t="s">
        <v>595</v>
      </c>
      <c r="H1111" s="632" t="s">
        <v>1472</v>
      </c>
      <c r="I1111" s="632" t="s">
        <v>1473</v>
      </c>
      <c r="J1111" s="632" t="s">
        <v>1474</v>
      </c>
      <c r="K1111" s="632" t="s">
        <v>1475</v>
      </c>
      <c r="L1111" s="634">
        <v>27.280033640053741</v>
      </c>
      <c r="M1111" s="634">
        <v>2</v>
      </c>
      <c r="N1111" s="635">
        <v>54.560067280107482</v>
      </c>
    </row>
    <row r="1112" spans="1:14" ht="14.4" customHeight="1" x14ac:dyDescent="0.3">
      <c r="A1112" s="630" t="s">
        <v>553</v>
      </c>
      <c r="B1112" s="631" t="s">
        <v>554</v>
      </c>
      <c r="C1112" s="632" t="s">
        <v>569</v>
      </c>
      <c r="D1112" s="633" t="s">
        <v>3004</v>
      </c>
      <c r="E1112" s="632" t="s">
        <v>578</v>
      </c>
      <c r="F1112" s="633" t="s">
        <v>3007</v>
      </c>
      <c r="G1112" s="632" t="s">
        <v>595</v>
      </c>
      <c r="H1112" s="632" t="s">
        <v>2892</v>
      </c>
      <c r="I1112" s="632" t="s">
        <v>2893</v>
      </c>
      <c r="J1112" s="632" t="s">
        <v>1644</v>
      </c>
      <c r="K1112" s="632" t="s">
        <v>2894</v>
      </c>
      <c r="L1112" s="634">
        <v>116.8491359325606</v>
      </c>
      <c r="M1112" s="634">
        <v>2</v>
      </c>
      <c r="N1112" s="635">
        <v>233.6982718651212</v>
      </c>
    </row>
    <row r="1113" spans="1:14" ht="14.4" customHeight="1" x14ac:dyDescent="0.3">
      <c r="A1113" s="630" t="s">
        <v>553</v>
      </c>
      <c r="B1113" s="631" t="s">
        <v>554</v>
      </c>
      <c r="C1113" s="632" t="s">
        <v>569</v>
      </c>
      <c r="D1113" s="633" t="s">
        <v>3004</v>
      </c>
      <c r="E1113" s="632" t="s">
        <v>578</v>
      </c>
      <c r="F1113" s="633" t="s">
        <v>3007</v>
      </c>
      <c r="G1113" s="632" t="s">
        <v>595</v>
      </c>
      <c r="H1113" s="632" t="s">
        <v>2895</v>
      </c>
      <c r="I1113" s="632" t="s">
        <v>238</v>
      </c>
      <c r="J1113" s="632" t="s">
        <v>2896</v>
      </c>
      <c r="K1113" s="632"/>
      <c r="L1113" s="634">
        <v>120.0652</v>
      </c>
      <c r="M1113" s="634">
        <v>1</v>
      </c>
      <c r="N1113" s="635">
        <v>120.0652</v>
      </c>
    </row>
    <row r="1114" spans="1:14" ht="14.4" customHeight="1" x14ac:dyDescent="0.3">
      <c r="A1114" s="630" t="s">
        <v>553</v>
      </c>
      <c r="B1114" s="631" t="s">
        <v>554</v>
      </c>
      <c r="C1114" s="632" t="s">
        <v>569</v>
      </c>
      <c r="D1114" s="633" t="s">
        <v>3004</v>
      </c>
      <c r="E1114" s="632" t="s">
        <v>578</v>
      </c>
      <c r="F1114" s="633" t="s">
        <v>3007</v>
      </c>
      <c r="G1114" s="632" t="s">
        <v>595</v>
      </c>
      <c r="H1114" s="632" t="s">
        <v>2543</v>
      </c>
      <c r="I1114" s="632" t="s">
        <v>2544</v>
      </c>
      <c r="J1114" s="632" t="s">
        <v>2545</v>
      </c>
      <c r="K1114" s="632" t="s">
        <v>2546</v>
      </c>
      <c r="L1114" s="634">
        <v>598.33000000000004</v>
      </c>
      <c r="M1114" s="634">
        <v>1</v>
      </c>
      <c r="N1114" s="635">
        <v>598.33000000000004</v>
      </c>
    </row>
    <row r="1115" spans="1:14" ht="14.4" customHeight="1" x14ac:dyDescent="0.3">
      <c r="A1115" s="630" t="s">
        <v>553</v>
      </c>
      <c r="B1115" s="631" t="s">
        <v>554</v>
      </c>
      <c r="C1115" s="632" t="s">
        <v>569</v>
      </c>
      <c r="D1115" s="633" t="s">
        <v>3004</v>
      </c>
      <c r="E1115" s="632" t="s">
        <v>578</v>
      </c>
      <c r="F1115" s="633" t="s">
        <v>3007</v>
      </c>
      <c r="G1115" s="632" t="s">
        <v>595</v>
      </c>
      <c r="H1115" s="632" t="s">
        <v>2551</v>
      </c>
      <c r="I1115" s="632" t="s">
        <v>2552</v>
      </c>
      <c r="J1115" s="632" t="s">
        <v>1090</v>
      </c>
      <c r="K1115" s="632" t="s">
        <v>2553</v>
      </c>
      <c r="L1115" s="634">
        <v>13.13</v>
      </c>
      <c r="M1115" s="634">
        <v>2</v>
      </c>
      <c r="N1115" s="635">
        <v>26.26</v>
      </c>
    </row>
    <row r="1116" spans="1:14" ht="14.4" customHeight="1" x14ac:dyDescent="0.3">
      <c r="A1116" s="630" t="s">
        <v>553</v>
      </c>
      <c r="B1116" s="631" t="s">
        <v>554</v>
      </c>
      <c r="C1116" s="632" t="s">
        <v>569</v>
      </c>
      <c r="D1116" s="633" t="s">
        <v>3004</v>
      </c>
      <c r="E1116" s="632" t="s">
        <v>578</v>
      </c>
      <c r="F1116" s="633" t="s">
        <v>3007</v>
      </c>
      <c r="G1116" s="632" t="s">
        <v>595</v>
      </c>
      <c r="H1116" s="632" t="s">
        <v>1495</v>
      </c>
      <c r="I1116" s="632" t="s">
        <v>1496</v>
      </c>
      <c r="J1116" s="632" t="s">
        <v>600</v>
      </c>
      <c r="K1116" s="632" t="s">
        <v>1497</v>
      </c>
      <c r="L1116" s="634">
        <v>31.774654824274101</v>
      </c>
      <c r="M1116" s="634">
        <v>4</v>
      </c>
      <c r="N1116" s="635">
        <v>127.09861929709641</v>
      </c>
    </row>
    <row r="1117" spans="1:14" ht="14.4" customHeight="1" x14ac:dyDescent="0.3">
      <c r="A1117" s="630" t="s">
        <v>553</v>
      </c>
      <c r="B1117" s="631" t="s">
        <v>554</v>
      </c>
      <c r="C1117" s="632" t="s">
        <v>569</v>
      </c>
      <c r="D1117" s="633" t="s">
        <v>3004</v>
      </c>
      <c r="E1117" s="632" t="s">
        <v>578</v>
      </c>
      <c r="F1117" s="633" t="s">
        <v>3007</v>
      </c>
      <c r="G1117" s="632" t="s">
        <v>595</v>
      </c>
      <c r="H1117" s="632" t="s">
        <v>2558</v>
      </c>
      <c r="I1117" s="632" t="s">
        <v>238</v>
      </c>
      <c r="J1117" s="632" t="s">
        <v>2559</v>
      </c>
      <c r="K1117" s="632"/>
      <c r="L1117" s="634">
        <v>22.969977000123201</v>
      </c>
      <c r="M1117" s="634">
        <v>2</v>
      </c>
      <c r="N1117" s="635">
        <v>45.939954000246402</v>
      </c>
    </row>
    <row r="1118" spans="1:14" ht="14.4" customHeight="1" x14ac:dyDescent="0.3">
      <c r="A1118" s="630" t="s">
        <v>553</v>
      </c>
      <c r="B1118" s="631" t="s">
        <v>554</v>
      </c>
      <c r="C1118" s="632" t="s">
        <v>569</v>
      </c>
      <c r="D1118" s="633" t="s">
        <v>3004</v>
      </c>
      <c r="E1118" s="632" t="s">
        <v>578</v>
      </c>
      <c r="F1118" s="633" t="s">
        <v>3007</v>
      </c>
      <c r="G1118" s="632" t="s">
        <v>595</v>
      </c>
      <c r="H1118" s="632" t="s">
        <v>2897</v>
      </c>
      <c r="I1118" s="632" t="s">
        <v>2898</v>
      </c>
      <c r="J1118" s="632" t="s">
        <v>2639</v>
      </c>
      <c r="K1118" s="632" t="s">
        <v>2640</v>
      </c>
      <c r="L1118" s="634">
        <v>4437.5622578947377</v>
      </c>
      <c r="M1118" s="634">
        <v>38</v>
      </c>
      <c r="N1118" s="635">
        <v>168627.36580000003</v>
      </c>
    </row>
    <row r="1119" spans="1:14" ht="14.4" customHeight="1" x14ac:dyDescent="0.3">
      <c r="A1119" s="630" t="s">
        <v>553</v>
      </c>
      <c r="B1119" s="631" t="s">
        <v>554</v>
      </c>
      <c r="C1119" s="632" t="s">
        <v>569</v>
      </c>
      <c r="D1119" s="633" t="s">
        <v>3004</v>
      </c>
      <c r="E1119" s="632" t="s">
        <v>578</v>
      </c>
      <c r="F1119" s="633" t="s">
        <v>3007</v>
      </c>
      <c r="G1119" s="632" t="s">
        <v>595</v>
      </c>
      <c r="H1119" s="632" t="s">
        <v>1506</v>
      </c>
      <c r="I1119" s="632" t="s">
        <v>1506</v>
      </c>
      <c r="J1119" s="632" t="s">
        <v>1507</v>
      </c>
      <c r="K1119" s="632" t="s">
        <v>1508</v>
      </c>
      <c r="L1119" s="634">
        <v>448.27</v>
      </c>
      <c r="M1119" s="634">
        <v>2.6943793</v>
      </c>
      <c r="N1119" s="635">
        <v>1207.8094088109999</v>
      </c>
    </row>
    <row r="1120" spans="1:14" ht="14.4" customHeight="1" x14ac:dyDescent="0.3">
      <c r="A1120" s="630" t="s">
        <v>553</v>
      </c>
      <c r="B1120" s="631" t="s">
        <v>554</v>
      </c>
      <c r="C1120" s="632" t="s">
        <v>569</v>
      </c>
      <c r="D1120" s="633" t="s">
        <v>3004</v>
      </c>
      <c r="E1120" s="632" t="s">
        <v>578</v>
      </c>
      <c r="F1120" s="633" t="s">
        <v>3007</v>
      </c>
      <c r="G1120" s="632" t="s">
        <v>595</v>
      </c>
      <c r="H1120" s="632" t="s">
        <v>2563</v>
      </c>
      <c r="I1120" s="632" t="s">
        <v>238</v>
      </c>
      <c r="J1120" s="632" t="s">
        <v>2564</v>
      </c>
      <c r="K1120" s="632"/>
      <c r="L1120" s="634">
        <v>111.43496392290666</v>
      </c>
      <c r="M1120" s="634">
        <v>2</v>
      </c>
      <c r="N1120" s="635">
        <v>222.86992784581332</v>
      </c>
    </row>
    <row r="1121" spans="1:14" ht="14.4" customHeight="1" x14ac:dyDescent="0.3">
      <c r="A1121" s="630" t="s">
        <v>553</v>
      </c>
      <c r="B1121" s="631" t="s">
        <v>554</v>
      </c>
      <c r="C1121" s="632" t="s">
        <v>569</v>
      </c>
      <c r="D1121" s="633" t="s">
        <v>3004</v>
      </c>
      <c r="E1121" s="632" t="s">
        <v>578</v>
      </c>
      <c r="F1121" s="633" t="s">
        <v>3007</v>
      </c>
      <c r="G1121" s="632" t="s">
        <v>595</v>
      </c>
      <c r="H1121" s="632" t="s">
        <v>1522</v>
      </c>
      <c r="I1121" s="632" t="s">
        <v>1522</v>
      </c>
      <c r="J1121" s="632" t="s">
        <v>1523</v>
      </c>
      <c r="K1121" s="632" t="s">
        <v>1524</v>
      </c>
      <c r="L1121" s="634">
        <v>1705.5836984353164</v>
      </c>
      <c r="M1121" s="634">
        <v>46.937255999999998</v>
      </c>
      <c r="N1121" s="635">
        <v>80055.41868288524</v>
      </c>
    </row>
    <row r="1122" spans="1:14" ht="14.4" customHeight="1" x14ac:dyDescent="0.3">
      <c r="A1122" s="630" t="s">
        <v>553</v>
      </c>
      <c r="B1122" s="631" t="s">
        <v>554</v>
      </c>
      <c r="C1122" s="632" t="s">
        <v>569</v>
      </c>
      <c r="D1122" s="633" t="s">
        <v>3004</v>
      </c>
      <c r="E1122" s="632" t="s">
        <v>578</v>
      </c>
      <c r="F1122" s="633" t="s">
        <v>3007</v>
      </c>
      <c r="G1122" s="632" t="s">
        <v>595</v>
      </c>
      <c r="H1122" s="632" t="s">
        <v>2899</v>
      </c>
      <c r="I1122" s="632" t="s">
        <v>2900</v>
      </c>
      <c r="J1122" s="632" t="s">
        <v>2901</v>
      </c>
      <c r="K1122" s="632" t="s">
        <v>2902</v>
      </c>
      <c r="L1122" s="634">
        <v>2225.87</v>
      </c>
      <c r="M1122" s="634">
        <v>1</v>
      </c>
      <c r="N1122" s="635">
        <v>2225.87</v>
      </c>
    </row>
    <row r="1123" spans="1:14" ht="14.4" customHeight="1" x14ac:dyDescent="0.3">
      <c r="A1123" s="630" t="s">
        <v>553</v>
      </c>
      <c r="B1123" s="631" t="s">
        <v>554</v>
      </c>
      <c r="C1123" s="632" t="s">
        <v>569</v>
      </c>
      <c r="D1123" s="633" t="s">
        <v>3004</v>
      </c>
      <c r="E1123" s="632" t="s">
        <v>578</v>
      </c>
      <c r="F1123" s="633" t="s">
        <v>3007</v>
      </c>
      <c r="G1123" s="632" t="s">
        <v>595</v>
      </c>
      <c r="H1123" s="632" t="s">
        <v>2565</v>
      </c>
      <c r="I1123" s="632" t="s">
        <v>2566</v>
      </c>
      <c r="J1123" s="632" t="s">
        <v>2567</v>
      </c>
      <c r="K1123" s="632" t="s">
        <v>1535</v>
      </c>
      <c r="L1123" s="634">
        <v>29.449999999999992</v>
      </c>
      <c r="M1123" s="634">
        <v>2</v>
      </c>
      <c r="N1123" s="635">
        <v>58.899999999999984</v>
      </c>
    </row>
    <row r="1124" spans="1:14" ht="14.4" customHeight="1" x14ac:dyDescent="0.3">
      <c r="A1124" s="630" t="s">
        <v>553</v>
      </c>
      <c r="B1124" s="631" t="s">
        <v>554</v>
      </c>
      <c r="C1124" s="632" t="s">
        <v>569</v>
      </c>
      <c r="D1124" s="633" t="s">
        <v>3004</v>
      </c>
      <c r="E1124" s="632" t="s">
        <v>578</v>
      </c>
      <c r="F1124" s="633" t="s">
        <v>3007</v>
      </c>
      <c r="G1124" s="632" t="s">
        <v>595</v>
      </c>
      <c r="H1124" s="632" t="s">
        <v>1536</v>
      </c>
      <c r="I1124" s="632" t="s">
        <v>238</v>
      </c>
      <c r="J1124" s="632" t="s">
        <v>1537</v>
      </c>
      <c r="K1124" s="632" t="s">
        <v>1538</v>
      </c>
      <c r="L1124" s="634">
        <v>6082.6364000000003</v>
      </c>
      <c r="M1124" s="634">
        <v>175</v>
      </c>
      <c r="N1124" s="635">
        <v>1064461.3700000001</v>
      </c>
    </row>
    <row r="1125" spans="1:14" ht="14.4" customHeight="1" x14ac:dyDescent="0.3">
      <c r="A1125" s="630" t="s">
        <v>553</v>
      </c>
      <c r="B1125" s="631" t="s">
        <v>554</v>
      </c>
      <c r="C1125" s="632" t="s">
        <v>569</v>
      </c>
      <c r="D1125" s="633" t="s">
        <v>3004</v>
      </c>
      <c r="E1125" s="632" t="s">
        <v>578</v>
      </c>
      <c r="F1125" s="633" t="s">
        <v>3007</v>
      </c>
      <c r="G1125" s="632" t="s">
        <v>595</v>
      </c>
      <c r="H1125" s="632" t="s">
        <v>1542</v>
      </c>
      <c r="I1125" s="632" t="s">
        <v>1543</v>
      </c>
      <c r="J1125" s="632" t="s">
        <v>1544</v>
      </c>
      <c r="K1125" s="632" t="s">
        <v>1545</v>
      </c>
      <c r="L1125" s="634">
        <v>988.62</v>
      </c>
      <c r="M1125" s="634">
        <v>3</v>
      </c>
      <c r="N1125" s="635">
        <v>2965.86</v>
      </c>
    </row>
    <row r="1126" spans="1:14" ht="14.4" customHeight="1" x14ac:dyDescent="0.3">
      <c r="A1126" s="630" t="s">
        <v>553</v>
      </c>
      <c r="B1126" s="631" t="s">
        <v>554</v>
      </c>
      <c r="C1126" s="632" t="s">
        <v>569</v>
      </c>
      <c r="D1126" s="633" t="s">
        <v>3004</v>
      </c>
      <c r="E1126" s="632" t="s">
        <v>578</v>
      </c>
      <c r="F1126" s="633" t="s">
        <v>3007</v>
      </c>
      <c r="G1126" s="632" t="s">
        <v>595</v>
      </c>
      <c r="H1126" s="632" t="s">
        <v>2579</v>
      </c>
      <c r="I1126" s="632" t="s">
        <v>2579</v>
      </c>
      <c r="J1126" s="632" t="s">
        <v>2580</v>
      </c>
      <c r="K1126" s="632" t="s">
        <v>2581</v>
      </c>
      <c r="L1126" s="634">
        <v>62522.303617788013</v>
      </c>
      <c r="M1126" s="634">
        <v>6.5</v>
      </c>
      <c r="N1126" s="635">
        <v>406394.97351562208</v>
      </c>
    </row>
    <row r="1127" spans="1:14" ht="14.4" customHeight="1" x14ac:dyDescent="0.3">
      <c r="A1127" s="630" t="s">
        <v>553</v>
      </c>
      <c r="B1127" s="631" t="s">
        <v>554</v>
      </c>
      <c r="C1127" s="632" t="s">
        <v>569</v>
      </c>
      <c r="D1127" s="633" t="s">
        <v>3004</v>
      </c>
      <c r="E1127" s="632" t="s">
        <v>578</v>
      </c>
      <c r="F1127" s="633" t="s">
        <v>3007</v>
      </c>
      <c r="G1127" s="632" t="s">
        <v>595</v>
      </c>
      <c r="H1127" s="632" t="s">
        <v>2597</v>
      </c>
      <c r="I1127" s="632" t="s">
        <v>238</v>
      </c>
      <c r="J1127" s="632" t="s">
        <v>2598</v>
      </c>
      <c r="K1127" s="632" t="s">
        <v>2599</v>
      </c>
      <c r="L1127" s="634">
        <v>400.36000000000007</v>
      </c>
      <c r="M1127" s="634">
        <v>3</v>
      </c>
      <c r="N1127" s="635">
        <v>1201.0800000000002</v>
      </c>
    </row>
    <row r="1128" spans="1:14" ht="14.4" customHeight="1" x14ac:dyDescent="0.3">
      <c r="A1128" s="630" t="s">
        <v>553</v>
      </c>
      <c r="B1128" s="631" t="s">
        <v>554</v>
      </c>
      <c r="C1128" s="632" t="s">
        <v>569</v>
      </c>
      <c r="D1128" s="633" t="s">
        <v>3004</v>
      </c>
      <c r="E1128" s="632" t="s">
        <v>578</v>
      </c>
      <c r="F1128" s="633" t="s">
        <v>3007</v>
      </c>
      <c r="G1128" s="632" t="s">
        <v>595</v>
      </c>
      <c r="H1128" s="632" t="s">
        <v>2903</v>
      </c>
      <c r="I1128" s="632" t="s">
        <v>238</v>
      </c>
      <c r="J1128" s="632" t="s">
        <v>2904</v>
      </c>
      <c r="K1128" s="632"/>
      <c r="L1128" s="634">
        <v>131.90378718217602</v>
      </c>
      <c r="M1128" s="634">
        <v>16</v>
      </c>
      <c r="N1128" s="635">
        <v>2110.4605949148163</v>
      </c>
    </row>
    <row r="1129" spans="1:14" ht="14.4" customHeight="1" x14ac:dyDescent="0.3">
      <c r="A1129" s="630" t="s">
        <v>553</v>
      </c>
      <c r="B1129" s="631" t="s">
        <v>554</v>
      </c>
      <c r="C1129" s="632" t="s">
        <v>569</v>
      </c>
      <c r="D1129" s="633" t="s">
        <v>3004</v>
      </c>
      <c r="E1129" s="632" t="s">
        <v>578</v>
      </c>
      <c r="F1129" s="633" t="s">
        <v>3007</v>
      </c>
      <c r="G1129" s="632" t="s">
        <v>595</v>
      </c>
      <c r="H1129" s="632" t="s">
        <v>2604</v>
      </c>
      <c r="I1129" s="632" t="s">
        <v>238</v>
      </c>
      <c r="J1129" s="632" t="s">
        <v>2605</v>
      </c>
      <c r="K1129" s="632"/>
      <c r="L1129" s="634">
        <v>40.309521756443061</v>
      </c>
      <c r="M1129" s="634">
        <v>2</v>
      </c>
      <c r="N1129" s="635">
        <v>80.619043512886122</v>
      </c>
    </row>
    <row r="1130" spans="1:14" ht="14.4" customHeight="1" x14ac:dyDescent="0.3">
      <c r="A1130" s="630" t="s">
        <v>553</v>
      </c>
      <c r="B1130" s="631" t="s">
        <v>554</v>
      </c>
      <c r="C1130" s="632" t="s">
        <v>569</v>
      </c>
      <c r="D1130" s="633" t="s">
        <v>3004</v>
      </c>
      <c r="E1130" s="632" t="s">
        <v>578</v>
      </c>
      <c r="F1130" s="633" t="s">
        <v>3007</v>
      </c>
      <c r="G1130" s="632" t="s">
        <v>595</v>
      </c>
      <c r="H1130" s="632" t="s">
        <v>2905</v>
      </c>
      <c r="I1130" s="632" t="s">
        <v>2905</v>
      </c>
      <c r="J1130" s="632" t="s">
        <v>2906</v>
      </c>
      <c r="K1130" s="632" t="s">
        <v>2907</v>
      </c>
      <c r="L1130" s="634">
        <v>26.62</v>
      </c>
      <c r="M1130" s="634">
        <v>1</v>
      </c>
      <c r="N1130" s="635">
        <v>26.62</v>
      </c>
    </row>
    <row r="1131" spans="1:14" ht="14.4" customHeight="1" x14ac:dyDescent="0.3">
      <c r="A1131" s="630" t="s">
        <v>553</v>
      </c>
      <c r="B1131" s="631" t="s">
        <v>554</v>
      </c>
      <c r="C1131" s="632" t="s">
        <v>569</v>
      </c>
      <c r="D1131" s="633" t="s">
        <v>3004</v>
      </c>
      <c r="E1131" s="632" t="s">
        <v>578</v>
      </c>
      <c r="F1131" s="633" t="s">
        <v>3007</v>
      </c>
      <c r="G1131" s="632" t="s">
        <v>595</v>
      </c>
      <c r="H1131" s="632" t="s">
        <v>2908</v>
      </c>
      <c r="I1131" s="632" t="s">
        <v>2909</v>
      </c>
      <c r="J1131" s="632" t="s">
        <v>2910</v>
      </c>
      <c r="K1131" s="632" t="s">
        <v>2911</v>
      </c>
      <c r="L1131" s="634">
        <v>209.91</v>
      </c>
      <c r="M1131" s="634">
        <v>2</v>
      </c>
      <c r="N1131" s="635">
        <v>419.82</v>
      </c>
    </row>
    <row r="1132" spans="1:14" ht="14.4" customHeight="1" x14ac:dyDescent="0.3">
      <c r="A1132" s="630" t="s">
        <v>553</v>
      </c>
      <c r="B1132" s="631" t="s">
        <v>554</v>
      </c>
      <c r="C1132" s="632" t="s">
        <v>569</v>
      </c>
      <c r="D1132" s="633" t="s">
        <v>3004</v>
      </c>
      <c r="E1132" s="632" t="s">
        <v>578</v>
      </c>
      <c r="F1132" s="633" t="s">
        <v>3007</v>
      </c>
      <c r="G1132" s="632" t="s">
        <v>595</v>
      </c>
      <c r="H1132" s="632" t="s">
        <v>2912</v>
      </c>
      <c r="I1132" s="632" t="s">
        <v>238</v>
      </c>
      <c r="J1132" s="632" t="s">
        <v>2913</v>
      </c>
      <c r="K1132" s="632" t="s">
        <v>2914</v>
      </c>
      <c r="L1132" s="634">
        <v>317.22149044249028</v>
      </c>
      <c r="M1132" s="634">
        <v>3</v>
      </c>
      <c r="N1132" s="635">
        <v>951.66447132747089</v>
      </c>
    </row>
    <row r="1133" spans="1:14" ht="14.4" customHeight="1" x14ac:dyDescent="0.3">
      <c r="A1133" s="630" t="s">
        <v>553</v>
      </c>
      <c r="B1133" s="631" t="s">
        <v>554</v>
      </c>
      <c r="C1133" s="632" t="s">
        <v>569</v>
      </c>
      <c r="D1133" s="633" t="s">
        <v>3004</v>
      </c>
      <c r="E1133" s="632" t="s">
        <v>578</v>
      </c>
      <c r="F1133" s="633" t="s">
        <v>3007</v>
      </c>
      <c r="G1133" s="632" t="s">
        <v>595</v>
      </c>
      <c r="H1133" s="632" t="s">
        <v>1580</v>
      </c>
      <c r="I1133" s="632" t="s">
        <v>238</v>
      </c>
      <c r="J1133" s="632" t="s">
        <v>1581</v>
      </c>
      <c r="K1133" s="632"/>
      <c r="L1133" s="634">
        <v>75.362361577516694</v>
      </c>
      <c r="M1133" s="634">
        <v>2</v>
      </c>
      <c r="N1133" s="635">
        <v>150.72472315503339</v>
      </c>
    </row>
    <row r="1134" spans="1:14" ht="14.4" customHeight="1" x14ac:dyDescent="0.3">
      <c r="A1134" s="630" t="s">
        <v>553</v>
      </c>
      <c r="B1134" s="631" t="s">
        <v>554</v>
      </c>
      <c r="C1134" s="632" t="s">
        <v>569</v>
      </c>
      <c r="D1134" s="633" t="s">
        <v>3004</v>
      </c>
      <c r="E1134" s="632" t="s">
        <v>578</v>
      </c>
      <c r="F1134" s="633" t="s">
        <v>3007</v>
      </c>
      <c r="G1134" s="632" t="s">
        <v>595</v>
      </c>
      <c r="H1134" s="632" t="s">
        <v>2915</v>
      </c>
      <c r="I1134" s="632" t="s">
        <v>2916</v>
      </c>
      <c r="J1134" s="632" t="s">
        <v>2917</v>
      </c>
      <c r="K1134" s="632" t="s">
        <v>2918</v>
      </c>
      <c r="L1134" s="634">
        <v>2436.6222215872726</v>
      </c>
      <c r="M1134" s="634">
        <v>90</v>
      </c>
      <c r="N1134" s="635">
        <v>219295.99994285454</v>
      </c>
    </row>
    <row r="1135" spans="1:14" ht="14.4" customHeight="1" x14ac:dyDescent="0.3">
      <c r="A1135" s="630" t="s">
        <v>553</v>
      </c>
      <c r="B1135" s="631" t="s">
        <v>554</v>
      </c>
      <c r="C1135" s="632" t="s">
        <v>569</v>
      </c>
      <c r="D1135" s="633" t="s">
        <v>3004</v>
      </c>
      <c r="E1135" s="632" t="s">
        <v>578</v>
      </c>
      <c r="F1135" s="633" t="s">
        <v>3007</v>
      </c>
      <c r="G1135" s="632" t="s">
        <v>595</v>
      </c>
      <c r="H1135" s="632" t="s">
        <v>2919</v>
      </c>
      <c r="I1135" s="632" t="s">
        <v>238</v>
      </c>
      <c r="J1135" s="632" t="s">
        <v>2920</v>
      </c>
      <c r="K1135" s="632" t="s">
        <v>2921</v>
      </c>
      <c r="L1135" s="634">
        <v>3538.6202514971192</v>
      </c>
      <c r="M1135" s="634">
        <v>3</v>
      </c>
      <c r="N1135" s="635">
        <v>10615.860754491358</v>
      </c>
    </row>
    <row r="1136" spans="1:14" ht="14.4" customHeight="1" x14ac:dyDescent="0.3">
      <c r="A1136" s="630" t="s">
        <v>553</v>
      </c>
      <c r="B1136" s="631" t="s">
        <v>554</v>
      </c>
      <c r="C1136" s="632" t="s">
        <v>569</v>
      </c>
      <c r="D1136" s="633" t="s">
        <v>3004</v>
      </c>
      <c r="E1136" s="632" t="s">
        <v>578</v>
      </c>
      <c r="F1136" s="633" t="s">
        <v>3007</v>
      </c>
      <c r="G1136" s="632" t="s">
        <v>595</v>
      </c>
      <c r="H1136" s="632" t="s">
        <v>2922</v>
      </c>
      <c r="I1136" s="632" t="s">
        <v>238</v>
      </c>
      <c r="J1136" s="632" t="s">
        <v>2923</v>
      </c>
      <c r="K1136" s="632" t="s">
        <v>2924</v>
      </c>
      <c r="L1136" s="634">
        <v>6405.5</v>
      </c>
      <c r="M1136" s="634">
        <v>11</v>
      </c>
      <c r="N1136" s="635">
        <v>70460.5</v>
      </c>
    </row>
    <row r="1137" spans="1:14" ht="14.4" customHeight="1" x14ac:dyDescent="0.3">
      <c r="A1137" s="630" t="s">
        <v>553</v>
      </c>
      <c r="B1137" s="631" t="s">
        <v>554</v>
      </c>
      <c r="C1137" s="632" t="s">
        <v>569</v>
      </c>
      <c r="D1137" s="633" t="s">
        <v>3004</v>
      </c>
      <c r="E1137" s="632" t="s">
        <v>578</v>
      </c>
      <c r="F1137" s="633" t="s">
        <v>3007</v>
      </c>
      <c r="G1137" s="632" t="s">
        <v>595</v>
      </c>
      <c r="H1137" s="632" t="s">
        <v>2189</v>
      </c>
      <c r="I1137" s="632" t="s">
        <v>2190</v>
      </c>
      <c r="J1137" s="632" t="s">
        <v>2191</v>
      </c>
      <c r="K1137" s="632" t="s">
        <v>2192</v>
      </c>
      <c r="L1137" s="634">
        <v>90763.612000000023</v>
      </c>
      <c r="M1137" s="634">
        <v>20</v>
      </c>
      <c r="N1137" s="635">
        <v>1815272.2400000005</v>
      </c>
    </row>
    <row r="1138" spans="1:14" ht="14.4" customHeight="1" x14ac:dyDescent="0.3">
      <c r="A1138" s="630" t="s">
        <v>553</v>
      </c>
      <c r="B1138" s="631" t="s">
        <v>554</v>
      </c>
      <c r="C1138" s="632" t="s">
        <v>569</v>
      </c>
      <c r="D1138" s="633" t="s">
        <v>3004</v>
      </c>
      <c r="E1138" s="632" t="s">
        <v>578</v>
      </c>
      <c r="F1138" s="633" t="s">
        <v>3007</v>
      </c>
      <c r="G1138" s="632" t="s">
        <v>595</v>
      </c>
      <c r="H1138" s="632" t="s">
        <v>2624</v>
      </c>
      <c r="I1138" s="632" t="s">
        <v>238</v>
      </c>
      <c r="J1138" s="632" t="s">
        <v>2625</v>
      </c>
      <c r="K1138" s="632"/>
      <c r="L1138" s="634">
        <v>116.45999999999992</v>
      </c>
      <c r="M1138" s="634">
        <v>2</v>
      </c>
      <c r="N1138" s="635">
        <v>232.91999999999985</v>
      </c>
    </row>
    <row r="1139" spans="1:14" ht="14.4" customHeight="1" x14ac:dyDescent="0.3">
      <c r="A1139" s="630" t="s">
        <v>553</v>
      </c>
      <c r="B1139" s="631" t="s">
        <v>554</v>
      </c>
      <c r="C1139" s="632" t="s">
        <v>569</v>
      </c>
      <c r="D1139" s="633" t="s">
        <v>3004</v>
      </c>
      <c r="E1139" s="632" t="s">
        <v>578</v>
      </c>
      <c r="F1139" s="633" t="s">
        <v>3007</v>
      </c>
      <c r="G1139" s="632" t="s">
        <v>595</v>
      </c>
      <c r="H1139" s="632" t="s">
        <v>1602</v>
      </c>
      <c r="I1139" s="632" t="s">
        <v>1602</v>
      </c>
      <c r="J1139" s="632" t="s">
        <v>1456</v>
      </c>
      <c r="K1139" s="632" t="s">
        <v>1603</v>
      </c>
      <c r="L1139" s="634">
        <v>247.25</v>
      </c>
      <c r="M1139" s="634">
        <v>4.5430000000000001</v>
      </c>
      <c r="N1139" s="635">
        <v>1123.25675</v>
      </c>
    </row>
    <row r="1140" spans="1:14" ht="14.4" customHeight="1" x14ac:dyDescent="0.3">
      <c r="A1140" s="630" t="s">
        <v>553</v>
      </c>
      <c r="B1140" s="631" t="s">
        <v>554</v>
      </c>
      <c r="C1140" s="632" t="s">
        <v>569</v>
      </c>
      <c r="D1140" s="633" t="s">
        <v>3004</v>
      </c>
      <c r="E1140" s="632" t="s">
        <v>578</v>
      </c>
      <c r="F1140" s="633" t="s">
        <v>3007</v>
      </c>
      <c r="G1140" s="632" t="s">
        <v>595</v>
      </c>
      <c r="H1140" s="632" t="s">
        <v>1604</v>
      </c>
      <c r="I1140" s="632" t="s">
        <v>1604</v>
      </c>
      <c r="J1140" s="632" t="s">
        <v>1456</v>
      </c>
      <c r="K1140" s="632" t="s">
        <v>1605</v>
      </c>
      <c r="L1140" s="634">
        <v>746.35000000000014</v>
      </c>
      <c r="M1140" s="634">
        <v>3.8149999999999995</v>
      </c>
      <c r="N1140" s="635">
        <v>2847.3252500000003</v>
      </c>
    </row>
    <row r="1141" spans="1:14" ht="14.4" customHeight="1" x14ac:dyDescent="0.3">
      <c r="A1141" s="630" t="s">
        <v>553</v>
      </c>
      <c r="B1141" s="631" t="s">
        <v>554</v>
      </c>
      <c r="C1141" s="632" t="s">
        <v>569</v>
      </c>
      <c r="D1141" s="633" t="s">
        <v>3004</v>
      </c>
      <c r="E1141" s="632" t="s">
        <v>578</v>
      </c>
      <c r="F1141" s="633" t="s">
        <v>3007</v>
      </c>
      <c r="G1141" s="632" t="s">
        <v>595</v>
      </c>
      <c r="H1141" s="632" t="s">
        <v>2630</v>
      </c>
      <c r="I1141" s="632" t="s">
        <v>1459</v>
      </c>
      <c r="J1141" s="632" t="s">
        <v>2631</v>
      </c>
      <c r="K1141" s="632" t="s">
        <v>2632</v>
      </c>
      <c r="L1141" s="634">
        <v>5818.378999999999</v>
      </c>
      <c r="M1141" s="634">
        <v>17</v>
      </c>
      <c r="N1141" s="635">
        <v>98912.442999999985</v>
      </c>
    </row>
    <row r="1142" spans="1:14" ht="14.4" customHeight="1" x14ac:dyDescent="0.3">
      <c r="A1142" s="630" t="s">
        <v>553</v>
      </c>
      <c r="B1142" s="631" t="s">
        <v>554</v>
      </c>
      <c r="C1142" s="632" t="s">
        <v>569</v>
      </c>
      <c r="D1142" s="633" t="s">
        <v>3004</v>
      </c>
      <c r="E1142" s="632" t="s">
        <v>578</v>
      </c>
      <c r="F1142" s="633" t="s">
        <v>3007</v>
      </c>
      <c r="G1142" s="632" t="s">
        <v>595</v>
      </c>
      <c r="H1142" s="632" t="s">
        <v>1614</v>
      </c>
      <c r="I1142" s="632" t="s">
        <v>1614</v>
      </c>
      <c r="J1142" s="632" t="s">
        <v>636</v>
      </c>
      <c r="K1142" s="632" t="s">
        <v>1615</v>
      </c>
      <c r="L1142" s="634">
        <v>59.62</v>
      </c>
      <c r="M1142" s="634">
        <v>3</v>
      </c>
      <c r="N1142" s="635">
        <v>178.85999999999999</v>
      </c>
    </row>
    <row r="1143" spans="1:14" ht="14.4" customHeight="1" x14ac:dyDescent="0.3">
      <c r="A1143" s="630" t="s">
        <v>553</v>
      </c>
      <c r="B1143" s="631" t="s">
        <v>554</v>
      </c>
      <c r="C1143" s="632" t="s">
        <v>569</v>
      </c>
      <c r="D1143" s="633" t="s">
        <v>3004</v>
      </c>
      <c r="E1143" s="632" t="s">
        <v>578</v>
      </c>
      <c r="F1143" s="633" t="s">
        <v>3007</v>
      </c>
      <c r="G1143" s="632" t="s">
        <v>595</v>
      </c>
      <c r="H1143" s="632" t="s">
        <v>1616</v>
      </c>
      <c r="I1143" s="632" t="s">
        <v>238</v>
      </c>
      <c r="J1143" s="632" t="s">
        <v>1617</v>
      </c>
      <c r="K1143" s="632"/>
      <c r="L1143" s="634">
        <v>169.93947469911913</v>
      </c>
      <c r="M1143" s="634">
        <v>2</v>
      </c>
      <c r="N1143" s="635">
        <v>339.87894939823826</v>
      </c>
    </row>
    <row r="1144" spans="1:14" ht="14.4" customHeight="1" x14ac:dyDescent="0.3">
      <c r="A1144" s="630" t="s">
        <v>553</v>
      </c>
      <c r="B1144" s="631" t="s">
        <v>554</v>
      </c>
      <c r="C1144" s="632" t="s">
        <v>569</v>
      </c>
      <c r="D1144" s="633" t="s">
        <v>3004</v>
      </c>
      <c r="E1144" s="632" t="s">
        <v>578</v>
      </c>
      <c r="F1144" s="633" t="s">
        <v>3007</v>
      </c>
      <c r="G1144" s="632" t="s">
        <v>595</v>
      </c>
      <c r="H1144" s="632" t="s">
        <v>2638</v>
      </c>
      <c r="I1144" s="632" t="s">
        <v>2638</v>
      </c>
      <c r="J1144" s="632" t="s">
        <v>2639</v>
      </c>
      <c r="K1144" s="632" t="s">
        <v>2640</v>
      </c>
      <c r="L1144" s="634">
        <v>4437.5623906025876</v>
      </c>
      <c r="M1144" s="634">
        <v>34</v>
      </c>
      <c r="N1144" s="635">
        <v>150877.12128048798</v>
      </c>
    </row>
    <row r="1145" spans="1:14" ht="14.4" customHeight="1" x14ac:dyDescent="0.3">
      <c r="A1145" s="630" t="s">
        <v>553</v>
      </c>
      <c r="B1145" s="631" t="s">
        <v>554</v>
      </c>
      <c r="C1145" s="632" t="s">
        <v>569</v>
      </c>
      <c r="D1145" s="633" t="s">
        <v>3004</v>
      </c>
      <c r="E1145" s="632" t="s">
        <v>578</v>
      </c>
      <c r="F1145" s="633" t="s">
        <v>3007</v>
      </c>
      <c r="G1145" s="632" t="s">
        <v>595</v>
      </c>
      <c r="H1145" s="632" t="s">
        <v>2641</v>
      </c>
      <c r="I1145" s="632" t="s">
        <v>238</v>
      </c>
      <c r="J1145" s="632" t="s">
        <v>2642</v>
      </c>
      <c r="K1145" s="632"/>
      <c r="L1145" s="634">
        <v>43.139999999999986</v>
      </c>
      <c r="M1145" s="634">
        <v>3</v>
      </c>
      <c r="N1145" s="635">
        <v>129.41999999999996</v>
      </c>
    </row>
    <row r="1146" spans="1:14" ht="14.4" customHeight="1" x14ac:dyDescent="0.3">
      <c r="A1146" s="630" t="s">
        <v>553</v>
      </c>
      <c r="B1146" s="631" t="s">
        <v>554</v>
      </c>
      <c r="C1146" s="632" t="s">
        <v>569</v>
      </c>
      <c r="D1146" s="633" t="s">
        <v>3004</v>
      </c>
      <c r="E1146" s="632" t="s">
        <v>578</v>
      </c>
      <c r="F1146" s="633" t="s">
        <v>3007</v>
      </c>
      <c r="G1146" s="632" t="s">
        <v>595</v>
      </c>
      <c r="H1146" s="632" t="s">
        <v>1624</v>
      </c>
      <c r="I1146" s="632" t="s">
        <v>238</v>
      </c>
      <c r="J1146" s="632" t="s">
        <v>1625</v>
      </c>
      <c r="K1146" s="632"/>
      <c r="L1146" s="634">
        <v>62.390000000000008</v>
      </c>
      <c r="M1146" s="634">
        <v>6</v>
      </c>
      <c r="N1146" s="635">
        <v>374.34000000000003</v>
      </c>
    </row>
    <row r="1147" spans="1:14" ht="14.4" customHeight="1" x14ac:dyDescent="0.3">
      <c r="A1147" s="630" t="s">
        <v>553</v>
      </c>
      <c r="B1147" s="631" t="s">
        <v>554</v>
      </c>
      <c r="C1147" s="632" t="s">
        <v>569</v>
      </c>
      <c r="D1147" s="633" t="s">
        <v>3004</v>
      </c>
      <c r="E1147" s="632" t="s">
        <v>578</v>
      </c>
      <c r="F1147" s="633" t="s">
        <v>3007</v>
      </c>
      <c r="G1147" s="632" t="s">
        <v>1626</v>
      </c>
      <c r="H1147" s="632" t="s">
        <v>1638</v>
      </c>
      <c r="I1147" s="632" t="s">
        <v>1639</v>
      </c>
      <c r="J1147" s="632" t="s">
        <v>1640</v>
      </c>
      <c r="K1147" s="632" t="s">
        <v>1641</v>
      </c>
      <c r="L1147" s="634">
        <v>36.332604251291436</v>
      </c>
      <c r="M1147" s="634">
        <v>266</v>
      </c>
      <c r="N1147" s="635">
        <v>9664.4727308435213</v>
      </c>
    </row>
    <row r="1148" spans="1:14" ht="14.4" customHeight="1" x14ac:dyDescent="0.3">
      <c r="A1148" s="630" t="s">
        <v>553</v>
      </c>
      <c r="B1148" s="631" t="s">
        <v>554</v>
      </c>
      <c r="C1148" s="632" t="s">
        <v>569</v>
      </c>
      <c r="D1148" s="633" t="s">
        <v>3004</v>
      </c>
      <c r="E1148" s="632" t="s">
        <v>578</v>
      </c>
      <c r="F1148" s="633" t="s">
        <v>3007</v>
      </c>
      <c r="G1148" s="632" t="s">
        <v>1626</v>
      </c>
      <c r="H1148" s="632" t="s">
        <v>2925</v>
      </c>
      <c r="I1148" s="632" t="s">
        <v>2926</v>
      </c>
      <c r="J1148" s="632" t="s">
        <v>2693</v>
      </c>
      <c r="K1148" s="632" t="s">
        <v>2927</v>
      </c>
      <c r="L1148" s="634">
        <v>94.67</v>
      </c>
      <c r="M1148" s="634">
        <v>1</v>
      </c>
      <c r="N1148" s="635">
        <v>94.67</v>
      </c>
    </row>
    <row r="1149" spans="1:14" ht="14.4" customHeight="1" x14ac:dyDescent="0.3">
      <c r="A1149" s="630" t="s">
        <v>553</v>
      </c>
      <c r="B1149" s="631" t="s">
        <v>554</v>
      </c>
      <c r="C1149" s="632" t="s">
        <v>569</v>
      </c>
      <c r="D1149" s="633" t="s">
        <v>3004</v>
      </c>
      <c r="E1149" s="632" t="s">
        <v>578</v>
      </c>
      <c r="F1149" s="633" t="s">
        <v>3007</v>
      </c>
      <c r="G1149" s="632" t="s">
        <v>1626</v>
      </c>
      <c r="H1149" s="632" t="s">
        <v>1650</v>
      </c>
      <c r="I1149" s="632" t="s">
        <v>1651</v>
      </c>
      <c r="J1149" s="632" t="s">
        <v>1652</v>
      </c>
      <c r="K1149" s="632" t="s">
        <v>1653</v>
      </c>
      <c r="L1149" s="634">
        <v>328.5</v>
      </c>
      <c r="M1149" s="634">
        <v>2</v>
      </c>
      <c r="N1149" s="635">
        <v>657</v>
      </c>
    </row>
    <row r="1150" spans="1:14" ht="14.4" customHeight="1" x14ac:dyDescent="0.3">
      <c r="A1150" s="630" t="s">
        <v>553</v>
      </c>
      <c r="B1150" s="631" t="s">
        <v>554</v>
      </c>
      <c r="C1150" s="632" t="s">
        <v>569</v>
      </c>
      <c r="D1150" s="633" t="s">
        <v>3004</v>
      </c>
      <c r="E1150" s="632" t="s">
        <v>578</v>
      </c>
      <c r="F1150" s="633" t="s">
        <v>3007</v>
      </c>
      <c r="G1150" s="632" t="s">
        <v>1626</v>
      </c>
      <c r="H1150" s="632" t="s">
        <v>1654</v>
      </c>
      <c r="I1150" s="632" t="s">
        <v>1655</v>
      </c>
      <c r="J1150" s="632" t="s">
        <v>1656</v>
      </c>
      <c r="K1150" s="632" t="s">
        <v>1657</v>
      </c>
      <c r="L1150" s="634">
        <v>492.1998168456596</v>
      </c>
      <c r="M1150" s="634">
        <v>18</v>
      </c>
      <c r="N1150" s="635">
        <v>8859.5967032218723</v>
      </c>
    </row>
    <row r="1151" spans="1:14" ht="14.4" customHeight="1" x14ac:dyDescent="0.3">
      <c r="A1151" s="630" t="s">
        <v>553</v>
      </c>
      <c r="B1151" s="631" t="s">
        <v>554</v>
      </c>
      <c r="C1151" s="632" t="s">
        <v>569</v>
      </c>
      <c r="D1151" s="633" t="s">
        <v>3004</v>
      </c>
      <c r="E1151" s="632" t="s">
        <v>578</v>
      </c>
      <c r="F1151" s="633" t="s">
        <v>3007</v>
      </c>
      <c r="G1151" s="632" t="s">
        <v>1626</v>
      </c>
      <c r="H1151" s="632" t="s">
        <v>1658</v>
      </c>
      <c r="I1151" s="632" t="s">
        <v>1659</v>
      </c>
      <c r="J1151" s="632" t="s">
        <v>1656</v>
      </c>
      <c r="K1151" s="632" t="s">
        <v>1660</v>
      </c>
      <c r="L1151" s="634">
        <v>943.00119251921865</v>
      </c>
      <c r="M1151" s="634">
        <v>1</v>
      </c>
      <c r="N1151" s="635">
        <v>943.00119251921865</v>
      </c>
    </row>
    <row r="1152" spans="1:14" ht="14.4" customHeight="1" x14ac:dyDescent="0.3">
      <c r="A1152" s="630" t="s">
        <v>553</v>
      </c>
      <c r="B1152" s="631" t="s">
        <v>554</v>
      </c>
      <c r="C1152" s="632" t="s">
        <v>569</v>
      </c>
      <c r="D1152" s="633" t="s">
        <v>3004</v>
      </c>
      <c r="E1152" s="632" t="s">
        <v>578</v>
      </c>
      <c r="F1152" s="633" t="s">
        <v>3007</v>
      </c>
      <c r="G1152" s="632" t="s">
        <v>1626</v>
      </c>
      <c r="H1152" s="632" t="s">
        <v>2663</v>
      </c>
      <c r="I1152" s="632" t="s">
        <v>2664</v>
      </c>
      <c r="J1152" s="632" t="s">
        <v>1656</v>
      </c>
      <c r="K1152" s="632" t="s">
        <v>2665</v>
      </c>
      <c r="L1152" s="634">
        <v>1057.4579212901804</v>
      </c>
      <c r="M1152" s="634">
        <v>2</v>
      </c>
      <c r="N1152" s="635">
        <v>2114.9158425803607</v>
      </c>
    </row>
    <row r="1153" spans="1:14" ht="14.4" customHeight="1" x14ac:dyDescent="0.3">
      <c r="A1153" s="630" t="s">
        <v>553</v>
      </c>
      <c r="B1153" s="631" t="s">
        <v>554</v>
      </c>
      <c r="C1153" s="632" t="s">
        <v>569</v>
      </c>
      <c r="D1153" s="633" t="s">
        <v>3004</v>
      </c>
      <c r="E1153" s="632" t="s">
        <v>578</v>
      </c>
      <c r="F1153" s="633" t="s">
        <v>3007</v>
      </c>
      <c r="G1153" s="632" t="s">
        <v>1626</v>
      </c>
      <c r="H1153" s="632" t="s">
        <v>1661</v>
      </c>
      <c r="I1153" s="632" t="s">
        <v>1662</v>
      </c>
      <c r="J1153" s="632" t="s">
        <v>1663</v>
      </c>
      <c r="K1153" s="632" t="s">
        <v>1664</v>
      </c>
      <c r="L1153" s="634">
        <v>40.349999999999987</v>
      </c>
      <c r="M1153" s="634">
        <v>3</v>
      </c>
      <c r="N1153" s="635">
        <v>121.04999999999995</v>
      </c>
    </row>
    <row r="1154" spans="1:14" ht="14.4" customHeight="1" x14ac:dyDescent="0.3">
      <c r="A1154" s="630" t="s">
        <v>553</v>
      </c>
      <c r="B1154" s="631" t="s">
        <v>554</v>
      </c>
      <c r="C1154" s="632" t="s">
        <v>569</v>
      </c>
      <c r="D1154" s="633" t="s">
        <v>3004</v>
      </c>
      <c r="E1154" s="632" t="s">
        <v>578</v>
      </c>
      <c r="F1154" s="633" t="s">
        <v>3007</v>
      </c>
      <c r="G1154" s="632" t="s">
        <v>1626</v>
      </c>
      <c r="H1154" s="632" t="s">
        <v>1665</v>
      </c>
      <c r="I1154" s="632" t="s">
        <v>1666</v>
      </c>
      <c r="J1154" s="632" t="s">
        <v>1667</v>
      </c>
      <c r="K1154" s="632" t="s">
        <v>1668</v>
      </c>
      <c r="L1154" s="634">
        <v>61.469999999999992</v>
      </c>
      <c r="M1154" s="634">
        <v>3</v>
      </c>
      <c r="N1154" s="635">
        <v>184.40999999999997</v>
      </c>
    </row>
    <row r="1155" spans="1:14" ht="14.4" customHeight="1" x14ac:dyDescent="0.3">
      <c r="A1155" s="630" t="s">
        <v>553</v>
      </c>
      <c r="B1155" s="631" t="s">
        <v>554</v>
      </c>
      <c r="C1155" s="632" t="s">
        <v>569</v>
      </c>
      <c r="D1155" s="633" t="s">
        <v>3004</v>
      </c>
      <c r="E1155" s="632" t="s">
        <v>578</v>
      </c>
      <c r="F1155" s="633" t="s">
        <v>3007</v>
      </c>
      <c r="G1155" s="632" t="s">
        <v>1626</v>
      </c>
      <c r="H1155" s="632" t="s">
        <v>1669</v>
      </c>
      <c r="I1155" s="632" t="s">
        <v>1670</v>
      </c>
      <c r="J1155" s="632" t="s">
        <v>1671</v>
      </c>
      <c r="K1155" s="632" t="s">
        <v>1672</v>
      </c>
      <c r="L1155" s="634">
        <v>58.791992440924673</v>
      </c>
      <c r="M1155" s="634">
        <v>5</v>
      </c>
      <c r="N1155" s="635">
        <v>293.95996220462337</v>
      </c>
    </row>
    <row r="1156" spans="1:14" ht="14.4" customHeight="1" x14ac:dyDescent="0.3">
      <c r="A1156" s="630" t="s">
        <v>553</v>
      </c>
      <c r="B1156" s="631" t="s">
        <v>554</v>
      </c>
      <c r="C1156" s="632" t="s">
        <v>569</v>
      </c>
      <c r="D1156" s="633" t="s">
        <v>3004</v>
      </c>
      <c r="E1156" s="632" t="s">
        <v>578</v>
      </c>
      <c r="F1156" s="633" t="s">
        <v>3007</v>
      </c>
      <c r="G1156" s="632" t="s">
        <v>1626</v>
      </c>
      <c r="H1156" s="632" t="s">
        <v>1681</v>
      </c>
      <c r="I1156" s="632" t="s">
        <v>1682</v>
      </c>
      <c r="J1156" s="632" t="s">
        <v>1683</v>
      </c>
      <c r="K1156" s="632" t="s">
        <v>1684</v>
      </c>
      <c r="L1156" s="634">
        <v>113.30999999999999</v>
      </c>
      <c r="M1156" s="634">
        <v>1</v>
      </c>
      <c r="N1156" s="635">
        <v>113.30999999999999</v>
      </c>
    </row>
    <row r="1157" spans="1:14" ht="14.4" customHeight="1" x14ac:dyDescent="0.3">
      <c r="A1157" s="630" t="s">
        <v>553</v>
      </c>
      <c r="B1157" s="631" t="s">
        <v>554</v>
      </c>
      <c r="C1157" s="632" t="s">
        <v>569</v>
      </c>
      <c r="D1157" s="633" t="s">
        <v>3004</v>
      </c>
      <c r="E1157" s="632" t="s">
        <v>578</v>
      </c>
      <c r="F1157" s="633" t="s">
        <v>3007</v>
      </c>
      <c r="G1157" s="632" t="s">
        <v>1626</v>
      </c>
      <c r="H1157" s="632" t="s">
        <v>2928</v>
      </c>
      <c r="I1157" s="632" t="s">
        <v>2929</v>
      </c>
      <c r="J1157" s="632" t="s">
        <v>2930</v>
      </c>
      <c r="K1157" s="632" t="s">
        <v>2931</v>
      </c>
      <c r="L1157" s="634">
        <v>36.78</v>
      </c>
      <c r="M1157" s="634">
        <v>2</v>
      </c>
      <c r="N1157" s="635">
        <v>73.56</v>
      </c>
    </row>
    <row r="1158" spans="1:14" ht="14.4" customHeight="1" x14ac:dyDescent="0.3">
      <c r="A1158" s="630" t="s">
        <v>553</v>
      </c>
      <c r="B1158" s="631" t="s">
        <v>554</v>
      </c>
      <c r="C1158" s="632" t="s">
        <v>569</v>
      </c>
      <c r="D1158" s="633" t="s">
        <v>3004</v>
      </c>
      <c r="E1158" s="632" t="s">
        <v>578</v>
      </c>
      <c r="F1158" s="633" t="s">
        <v>3007</v>
      </c>
      <c r="G1158" s="632" t="s">
        <v>1626</v>
      </c>
      <c r="H1158" s="632" t="s">
        <v>2932</v>
      </c>
      <c r="I1158" s="632" t="s">
        <v>2933</v>
      </c>
      <c r="J1158" s="632" t="s">
        <v>1702</v>
      </c>
      <c r="K1158" s="632" t="s">
        <v>2934</v>
      </c>
      <c r="L1158" s="634">
        <v>1444.0422593462579</v>
      </c>
      <c r="M1158" s="634">
        <v>3</v>
      </c>
      <c r="N1158" s="635">
        <v>4332.1267780387734</v>
      </c>
    </row>
    <row r="1159" spans="1:14" ht="14.4" customHeight="1" x14ac:dyDescent="0.3">
      <c r="A1159" s="630" t="s">
        <v>553</v>
      </c>
      <c r="B1159" s="631" t="s">
        <v>554</v>
      </c>
      <c r="C1159" s="632" t="s">
        <v>569</v>
      </c>
      <c r="D1159" s="633" t="s">
        <v>3004</v>
      </c>
      <c r="E1159" s="632" t="s">
        <v>578</v>
      </c>
      <c r="F1159" s="633" t="s">
        <v>3007</v>
      </c>
      <c r="G1159" s="632" t="s">
        <v>1626</v>
      </c>
      <c r="H1159" s="632" t="s">
        <v>2935</v>
      </c>
      <c r="I1159" s="632" t="s">
        <v>2936</v>
      </c>
      <c r="J1159" s="632" t="s">
        <v>1702</v>
      </c>
      <c r="K1159" s="632" t="s">
        <v>2937</v>
      </c>
      <c r="L1159" s="634">
        <v>2475.9499999999998</v>
      </c>
      <c r="M1159" s="634">
        <v>1</v>
      </c>
      <c r="N1159" s="635">
        <v>2475.9499999999998</v>
      </c>
    </row>
    <row r="1160" spans="1:14" ht="14.4" customHeight="1" x14ac:dyDescent="0.3">
      <c r="A1160" s="630" t="s">
        <v>553</v>
      </c>
      <c r="B1160" s="631" t="s">
        <v>554</v>
      </c>
      <c r="C1160" s="632" t="s">
        <v>569</v>
      </c>
      <c r="D1160" s="633" t="s">
        <v>3004</v>
      </c>
      <c r="E1160" s="632" t="s">
        <v>578</v>
      </c>
      <c r="F1160" s="633" t="s">
        <v>3007</v>
      </c>
      <c r="G1160" s="632" t="s">
        <v>1626</v>
      </c>
      <c r="H1160" s="632" t="s">
        <v>1704</v>
      </c>
      <c r="I1160" s="632" t="s">
        <v>1705</v>
      </c>
      <c r="J1160" s="632" t="s">
        <v>1636</v>
      </c>
      <c r="K1160" s="632" t="s">
        <v>1706</v>
      </c>
      <c r="L1160" s="634">
        <v>105.25333333333332</v>
      </c>
      <c r="M1160" s="634">
        <v>3</v>
      </c>
      <c r="N1160" s="635">
        <v>315.75999999999993</v>
      </c>
    </row>
    <row r="1161" spans="1:14" ht="14.4" customHeight="1" x14ac:dyDescent="0.3">
      <c r="A1161" s="630" t="s">
        <v>553</v>
      </c>
      <c r="B1161" s="631" t="s">
        <v>554</v>
      </c>
      <c r="C1161" s="632" t="s">
        <v>569</v>
      </c>
      <c r="D1161" s="633" t="s">
        <v>3004</v>
      </c>
      <c r="E1161" s="632" t="s">
        <v>578</v>
      </c>
      <c r="F1161" s="633" t="s">
        <v>3007</v>
      </c>
      <c r="G1161" s="632" t="s">
        <v>1626</v>
      </c>
      <c r="H1161" s="632" t="s">
        <v>2938</v>
      </c>
      <c r="I1161" s="632" t="s">
        <v>2938</v>
      </c>
      <c r="J1161" s="632" t="s">
        <v>2939</v>
      </c>
      <c r="K1161" s="632" t="s">
        <v>2940</v>
      </c>
      <c r="L1161" s="634">
        <v>65.23</v>
      </c>
      <c r="M1161" s="634">
        <v>1</v>
      </c>
      <c r="N1161" s="635">
        <v>65.23</v>
      </c>
    </row>
    <row r="1162" spans="1:14" ht="14.4" customHeight="1" x14ac:dyDescent="0.3">
      <c r="A1162" s="630" t="s">
        <v>553</v>
      </c>
      <c r="B1162" s="631" t="s">
        <v>554</v>
      </c>
      <c r="C1162" s="632" t="s">
        <v>569</v>
      </c>
      <c r="D1162" s="633" t="s">
        <v>3004</v>
      </c>
      <c r="E1162" s="632" t="s">
        <v>578</v>
      </c>
      <c r="F1162" s="633" t="s">
        <v>3007</v>
      </c>
      <c r="G1162" s="632" t="s">
        <v>1626</v>
      </c>
      <c r="H1162" s="632" t="s">
        <v>2941</v>
      </c>
      <c r="I1162" s="632" t="s">
        <v>2941</v>
      </c>
      <c r="J1162" s="632" t="s">
        <v>2942</v>
      </c>
      <c r="K1162" s="632" t="s">
        <v>2943</v>
      </c>
      <c r="L1162" s="634">
        <v>122.02972922886893</v>
      </c>
      <c r="M1162" s="634">
        <v>1</v>
      </c>
      <c r="N1162" s="635">
        <v>122.02972922886893</v>
      </c>
    </row>
    <row r="1163" spans="1:14" ht="14.4" customHeight="1" x14ac:dyDescent="0.3">
      <c r="A1163" s="630" t="s">
        <v>553</v>
      </c>
      <c r="B1163" s="631" t="s">
        <v>554</v>
      </c>
      <c r="C1163" s="632" t="s">
        <v>569</v>
      </c>
      <c r="D1163" s="633" t="s">
        <v>3004</v>
      </c>
      <c r="E1163" s="632" t="s">
        <v>578</v>
      </c>
      <c r="F1163" s="633" t="s">
        <v>3007</v>
      </c>
      <c r="G1163" s="632" t="s">
        <v>1626</v>
      </c>
      <c r="H1163" s="632" t="s">
        <v>2691</v>
      </c>
      <c r="I1163" s="632" t="s">
        <v>2692</v>
      </c>
      <c r="J1163" s="632" t="s">
        <v>2693</v>
      </c>
      <c r="K1163" s="632" t="s">
        <v>2694</v>
      </c>
      <c r="L1163" s="634">
        <v>135.21027216562226</v>
      </c>
      <c r="M1163" s="634">
        <v>3</v>
      </c>
      <c r="N1163" s="635">
        <v>405.63081649686677</v>
      </c>
    </row>
    <row r="1164" spans="1:14" ht="14.4" customHeight="1" x14ac:dyDescent="0.3">
      <c r="A1164" s="630" t="s">
        <v>553</v>
      </c>
      <c r="B1164" s="631" t="s">
        <v>554</v>
      </c>
      <c r="C1164" s="632" t="s">
        <v>569</v>
      </c>
      <c r="D1164" s="633" t="s">
        <v>3004</v>
      </c>
      <c r="E1164" s="632" t="s">
        <v>578</v>
      </c>
      <c r="F1164" s="633" t="s">
        <v>3007</v>
      </c>
      <c r="G1164" s="632" t="s">
        <v>1626</v>
      </c>
      <c r="H1164" s="632" t="s">
        <v>1725</v>
      </c>
      <c r="I1164" s="632" t="s">
        <v>1726</v>
      </c>
      <c r="J1164" s="632" t="s">
        <v>1727</v>
      </c>
      <c r="K1164" s="632" t="s">
        <v>1728</v>
      </c>
      <c r="L1164" s="634">
        <v>256.53999999999991</v>
      </c>
      <c r="M1164" s="634">
        <v>1</v>
      </c>
      <c r="N1164" s="635">
        <v>256.53999999999991</v>
      </c>
    </row>
    <row r="1165" spans="1:14" ht="14.4" customHeight="1" x14ac:dyDescent="0.3">
      <c r="A1165" s="630" t="s">
        <v>553</v>
      </c>
      <c r="B1165" s="631" t="s">
        <v>554</v>
      </c>
      <c r="C1165" s="632" t="s">
        <v>569</v>
      </c>
      <c r="D1165" s="633" t="s">
        <v>3004</v>
      </c>
      <c r="E1165" s="632" t="s">
        <v>578</v>
      </c>
      <c r="F1165" s="633" t="s">
        <v>3007</v>
      </c>
      <c r="G1165" s="632" t="s">
        <v>1626</v>
      </c>
      <c r="H1165" s="632" t="s">
        <v>2699</v>
      </c>
      <c r="I1165" s="632" t="s">
        <v>2700</v>
      </c>
      <c r="J1165" s="632" t="s">
        <v>2701</v>
      </c>
      <c r="K1165" s="632" t="s">
        <v>2158</v>
      </c>
      <c r="L1165" s="634">
        <v>473.39999999999992</v>
      </c>
      <c r="M1165" s="634">
        <v>3</v>
      </c>
      <c r="N1165" s="635">
        <v>1420.1999999999998</v>
      </c>
    </row>
    <row r="1166" spans="1:14" ht="14.4" customHeight="1" x14ac:dyDescent="0.3">
      <c r="A1166" s="630" t="s">
        <v>553</v>
      </c>
      <c r="B1166" s="631" t="s">
        <v>554</v>
      </c>
      <c r="C1166" s="632" t="s">
        <v>569</v>
      </c>
      <c r="D1166" s="633" t="s">
        <v>3004</v>
      </c>
      <c r="E1166" s="632" t="s">
        <v>578</v>
      </c>
      <c r="F1166" s="633" t="s">
        <v>3007</v>
      </c>
      <c r="G1166" s="632" t="s">
        <v>1626</v>
      </c>
      <c r="H1166" s="632" t="s">
        <v>2710</v>
      </c>
      <c r="I1166" s="632" t="s">
        <v>2711</v>
      </c>
      <c r="J1166" s="632" t="s">
        <v>1683</v>
      </c>
      <c r="K1166" s="632" t="s">
        <v>2712</v>
      </c>
      <c r="L1166" s="634">
        <v>72.569999999999965</v>
      </c>
      <c r="M1166" s="634">
        <v>1</v>
      </c>
      <c r="N1166" s="635">
        <v>72.569999999999965</v>
      </c>
    </row>
    <row r="1167" spans="1:14" ht="14.4" customHeight="1" x14ac:dyDescent="0.3">
      <c r="A1167" s="630" t="s">
        <v>553</v>
      </c>
      <c r="B1167" s="631" t="s">
        <v>554</v>
      </c>
      <c r="C1167" s="632" t="s">
        <v>569</v>
      </c>
      <c r="D1167" s="633" t="s">
        <v>3004</v>
      </c>
      <c r="E1167" s="632" t="s">
        <v>578</v>
      </c>
      <c r="F1167" s="633" t="s">
        <v>3007</v>
      </c>
      <c r="G1167" s="632" t="s">
        <v>1626</v>
      </c>
      <c r="H1167" s="632" t="s">
        <v>1739</v>
      </c>
      <c r="I1167" s="632" t="s">
        <v>1740</v>
      </c>
      <c r="J1167" s="632" t="s">
        <v>1741</v>
      </c>
      <c r="K1167" s="632" t="s">
        <v>1742</v>
      </c>
      <c r="L1167" s="634">
        <v>70.948192755943765</v>
      </c>
      <c r="M1167" s="634">
        <v>1020</v>
      </c>
      <c r="N1167" s="635">
        <v>72367.156611062645</v>
      </c>
    </row>
    <row r="1168" spans="1:14" ht="14.4" customHeight="1" x14ac:dyDescent="0.3">
      <c r="A1168" s="630" t="s">
        <v>553</v>
      </c>
      <c r="B1168" s="631" t="s">
        <v>554</v>
      </c>
      <c r="C1168" s="632" t="s">
        <v>569</v>
      </c>
      <c r="D1168" s="633" t="s">
        <v>3004</v>
      </c>
      <c r="E1168" s="632" t="s">
        <v>578</v>
      </c>
      <c r="F1168" s="633" t="s">
        <v>3007</v>
      </c>
      <c r="G1168" s="632" t="s">
        <v>1626</v>
      </c>
      <c r="H1168" s="632" t="s">
        <v>1751</v>
      </c>
      <c r="I1168" s="632" t="s">
        <v>1752</v>
      </c>
      <c r="J1168" s="632" t="s">
        <v>1636</v>
      </c>
      <c r="K1168" s="632" t="s">
        <v>1753</v>
      </c>
      <c r="L1168" s="634">
        <v>314.35000000000008</v>
      </c>
      <c r="M1168" s="634">
        <v>3</v>
      </c>
      <c r="N1168" s="635">
        <v>943.05000000000018</v>
      </c>
    </row>
    <row r="1169" spans="1:14" ht="14.4" customHeight="1" x14ac:dyDescent="0.3">
      <c r="A1169" s="630" t="s">
        <v>553</v>
      </c>
      <c r="B1169" s="631" t="s">
        <v>554</v>
      </c>
      <c r="C1169" s="632" t="s">
        <v>569</v>
      </c>
      <c r="D1169" s="633" t="s">
        <v>3004</v>
      </c>
      <c r="E1169" s="632" t="s">
        <v>578</v>
      </c>
      <c r="F1169" s="633" t="s">
        <v>3007</v>
      </c>
      <c r="G1169" s="632" t="s">
        <v>1626</v>
      </c>
      <c r="H1169" s="632" t="s">
        <v>1754</v>
      </c>
      <c r="I1169" s="632" t="s">
        <v>1755</v>
      </c>
      <c r="J1169" s="632" t="s">
        <v>1656</v>
      </c>
      <c r="K1169" s="632" t="s">
        <v>1756</v>
      </c>
      <c r="L1169" s="634">
        <v>356.49963207150017</v>
      </c>
      <c r="M1169" s="634">
        <v>23</v>
      </c>
      <c r="N1169" s="635">
        <v>8199.4915376445042</v>
      </c>
    </row>
    <row r="1170" spans="1:14" ht="14.4" customHeight="1" x14ac:dyDescent="0.3">
      <c r="A1170" s="630" t="s">
        <v>553</v>
      </c>
      <c r="B1170" s="631" t="s">
        <v>554</v>
      </c>
      <c r="C1170" s="632" t="s">
        <v>569</v>
      </c>
      <c r="D1170" s="633" t="s">
        <v>3004</v>
      </c>
      <c r="E1170" s="632" t="s">
        <v>578</v>
      </c>
      <c r="F1170" s="633" t="s">
        <v>3007</v>
      </c>
      <c r="G1170" s="632" t="s">
        <v>1626</v>
      </c>
      <c r="H1170" s="632" t="s">
        <v>1757</v>
      </c>
      <c r="I1170" s="632" t="s">
        <v>1758</v>
      </c>
      <c r="J1170" s="632" t="s">
        <v>1656</v>
      </c>
      <c r="K1170" s="632" t="s">
        <v>1759</v>
      </c>
      <c r="L1170" s="634">
        <v>414</v>
      </c>
      <c r="M1170" s="634">
        <v>20</v>
      </c>
      <c r="N1170" s="635">
        <v>8280</v>
      </c>
    </row>
    <row r="1171" spans="1:14" ht="14.4" customHeight="1" x14ac:dyDescent="0.3">
      <c r="A1171" s="630" t="s">
        <v>553</v>
      </c>
      <c r="B1171" s="631" t="s">
        <v>554</v>
      </c>
      <c r="C1171" s="632" t="s">
        <v>569</v>
      </c>
      <c r="D1171" s="633" t="s">
        <v>3004</v>
      </c>
      <c r="E1171" s="632" t="s">
        <v>578</v>
      </c>
      <c r="F1171" s="633" t="s">
        <v>3007</v>
      </c>
      <c r="G1171" s="632" t="s">
        <v>1626</v>
      </c>
      <c r="H1171" s="632" t="s">
        <v>1764</v>
      </c>
      <c r="I1171" s="632" t="s">
        <v>1765</v>
      </c>
      <c r="J1171" s="632" t="s">
        <v>1766</v>
      </c>
      <c r="K1171" s="632" t="s">
        <v>1767</v>
      </c>
      <c r="L1171" s="634">
        <v>380.85452498082753</v>
      </c>
      <c r="M1171" s="634">
        <v>42</v>
      </c>
      <c r="N1171" s="635">
        <v>15995.890049194757</v>
      </c>
    </row>
    <row r="1172" spans="1:14" ht="14.4" customHeight="1" x14ac:dyDescent="0.3">
      <c r="A1172" s="630" t="s">
        <v>553</v>
      </c>
      <c r="B1172" s="631" t="s">
        <v>554</v>
      </c>
      <c r="C1172" s="632" t="s">
        <v>569</v>
      </c>
      <c r="D1172" s="633" t="s">
        <v>3004</v>
      </c>
      <c r="E1172" s="632" t="s">
        <v>578</v>
      </c>
      <c r="F1172" s="633" t="s">
        <v>3007</v>
      </c>
      <c r="G1172" s="632" t="s">
        <v>1626</v>
      </c>
      <c r="H1172" s="632" t="s">
        <v>1768</v>
      </c>
      <c r="I1172" s="632" t="s">
        <v>1769</v>
      </c>
      <c r="J1172" s="632" t="s">
        <v>1652</v>
      </c>
      <c r="K1172" s="632" t="s">
        <v>1770</v>
      </c>
      <c r="L1172" s="634">
        <v>162.16800000000003</v>
      </c>
      <c r="M1172" s="634">
        <v>5</v>
      </c>
      <c r="N1172" s="635">
        <v>810.84000000000015</v>
      </c>
    </row>
    <row r="1173" spans="1:14" ht="14.4" customHeight="1" x14ac:dyDescent="0.3">
      <c r="A1173" s="630" t="s">
        <v>553</v>
      </c>
      <c r="B1173" s="631" t="s">
        <v>554</v>
      </c>
      <c r="C1173" s="632" t="s">
        <v>569</v>
      </c>
      <c r="D1173" s="633" t="s">
        <v>3004</v>
      </c>
      <c r="E1173" s="632" t="s">
        <v>578</v>
      </c>
      <c r="F1173" s="633" t="s">
        <v>3007</v>
      </c>
      <c r="G1173" s="632" t="s">
        <v>1626</v>
      </c>
      <c r="H1173" s="632" t="s">
        <v>2741</v>
      </c>
      <c r="I1173" s="632" t="s">
        <v>2742</v>
      </c>
      <c r="J1173" s="632" t="s">
        <v>2743</v>
      </c>
      <c r="K1173" s="632" t="s">
        <v>1181</v>
      </c>
      <c r="L1173" s="634">
        <v>139.82999999999998</v>
      </c>
      <c r="M1173" s="634">
        <v>2</v>
      </c>
      <c r="N1173" s="635">
        <v>279.65999999999997</v>
      </c>
    </row>
    <row r="1174" spans="1:14" ht="14.4" customHeight="1" x14ac:dyDescent="0.3">
      <c r="A1174" s="630" t="s">
        <v>553</v>
      </c>
      <c r="B1174" s="631" t="s">
        <v>554</v>
      </c>
      <c r="C1174" s="632" t="s">
        <v>569</v>
      </c>
      <c r="D1174" s="633" t="s">
        <v>3004</v>
      </c>
      <c r="E1174" s="632" t="s">
        <v>578</v>
      </c>
      <c r="F1174" s="633" t="s">
        <v>3007</v>
      </c>
      <c r="G1174" s="632" t="s">
        <v>1626</v>
      </c>
      <c r="H1174" s="632" t="s">
        <v>1774</v>
      </c>
      <c r="I1174" s="632" t="s">
        <v>1774</v>
      </c>
      <c r="J1174" s="632" t="s">
        <v>1775</v>
      </c>
      <c r="K1174" s="632" t="s">
        <v>1776</v>
      </c>
      <c r="L1174" s="634">
        <v>110.76417562059042</v>
      </c>
      <c r="M1174" s="634">
        <v>7.2030212000000002</v>
      </c>
      <c r="N1174" s="635">
        <v>797.836705195636</v>
      </c>
    </row>
    <row r="1175" spans="1:14" ht="14.4" customHeight="1" x14ac:dyDescent="0.3">
      <c r="A1175" s="630" t="s">
        <v>553</v>
      </c>
      <c r="B1175" s="631" t="s">
        <v>554</v>
      </c>
      <c r="C1175" s="632" t="s">
        <v>569</v>
      </c>
      <c r="D1175" s="633" t="s">
        <v>3004</v>
      </c>
      <c r="E1175" s="632" t="s">
        <v>578</v>
      </c>
      <c r="F1175" s="633" t="s">
        <v>3007</v>
      </c>
      <c r="G1175" s="632" t="s">
        <v>1626</v>
      </c>
      <c r="H1175" s="632" t="s">
        <v>1777</v>
      </c>
      <c r="I1175" s="632" t="s">
        <v>1778</v>
      </c>
      <c r="J1175" s="632" t="s">
        <v>1775</v>
      </c>
      <c r="K1175" s="632" t="s">
        <v>1779</v>
      </c>
      <c r="L1175" s="634">
        <v>247.37330527318304</v>
      </c>
      <c r="M1175" s="634">
        <v>35.745012700000004</v>
      </c>
      <c r="N1175" s="635">
        <v>8842.3619386309056</v>
      </c>
    </row>
    <row r="1176" spans="1:14" ht="14.4" customHeight="1" x14ac:dyDescent="0.3">
      <c r="A1176" s="630" t="s">
        <v>553</v>
      </c>
      <c r="B1176" s="631" t="s">
        <v>554</v>
      </c>
      <c r="C1176" s="632" t="s">
        <v>569</v>
      </c>
      <c r="D1176" s="633" t="s">
        <v>3004</v>
      </c>
      <c r="E1176" s="632" t="s">
        <v>578</v>
      </c>
      <c r="F1176" s="633" t="s">
        <v>3007</v>
      </c>
      <c r="G1176" s="632" t="s">
        <v>1626</v>
      </c>
      <c r="H1176" s="632" t="s">
        <v>2944</v>
      </c>
      <c r="I1176" s="632" t="s">
        <v>2945</v>
      </c>
      <c r="J1176" s="632" t="s">
        <v>2946</v>
      </c>
      <c r="K1176" s="632" t="s">
        <v>2947</v>
      </c>
      <c r="L1176" s="634">
        <v>1090.6633105892433</v>
      </c>
      <c r="M1176" s="634">
        <v>3</v>
      </c>
      <c r="N1176" s="635">
        <v>3271.98993176773</v>
      </c>
    </row>
    <row r="1177" spans="1:14" ht="14.4" customHeight="1" x14ac:dyDescent="0.3">
      <c r="A1177" s="630" t="s">
        <v>553</v>
      </c>
      <c r="B1177" s="631" t="s">
        <v>554</v>
      </c>
      <c r="C1177" s="632" t="s">
        <v>569</v>
      </c>
      <c r="D1177" s="633" t="s">
        <v>3004</v>
      </c>
      <c r="E1177" s="632" t="s">
        <v>578</v>
      </c>
      <c r="F1177" s="633" t="s">
        <v>3007</v>
      </c>
      <c r="G1177" s="632" t="s">
        <v>1626</v>
      </c>
      <c r="H1177" s="632" t="s">
        <v>1787</v>
      </c>
      <c r="I1177" s="632" t="s">
        <v>1787</v>
      </c>
      <c r="J1177" s="632" t="s">
        <v>1788</v>
      </c>
      <c r="K1177" s="632" t="s">
        <v>1789</v>
      </c>
      <c r="L1177" s="634">
        <v>173.06140609344442</v>
      </c>
      <c r="M1177" s="634">
        <v>8</v>
      </c>
      <c r="N1177" s="635">
        <v>1384.4912487475553</v>
      </c>
    </row>
    <row r="1178" spans="1:14" ht="14.4" customHeight="1" x14ac:dyDescent="0.3">
      <c r="A1178" s="630" t="s">
        <v>553</v>
      </c>
      <c r="B1178" s="631" t="s">
        <v>554</v>
      </c>
      <c r="C1178" s="632" t="s">
        <v>569</v>
      </c>
      <c r="D1178" s="633" t="s">
        <v>3004</v>
      </c>
      <c r="E1178" s="632" t="s">
        <v>578</v>
      </c>
      <c r="F1178" s="633" t="s">
        <v>3007</v>
      </c>
      <c r="G1178" s="632" t="s">
        <v>1626</v>
      </c>
      <c r="H1178" s="632" t="s">
        <v>1806</v>
      </c>
      <c r="I1178" s="632" t="s">
        <v>1807</v>
      </c>
      <c r="J1178" s="632" t="s">
        <v>1808</v>
      </c>
      <c r="K1178" s="632" t="s">
        <v>1809</v>
      </c>
      <c r="L1178" s="634">
        <v>1063.6223808319512</v>
      </c>
      <c r="M1178" s="634">
        <v>7</v>
      </c>
      <c r="N1178" s="635">
        <v>7445.3566658236587</v>
      </c>
    </row>
    <row r="1179" spans="1:14" ht="14.4" customHeight="1" x14ac:dyDescent="0.3">
      <c r="A1179" s="630" t="s">
        <v>553</v>
      </c>
      <c r="B1179" s="631" t="s">
        <v>554</v>
      </c>
      <c r="C1179" s="632" t="s">
        <v>569</v>
      </c>
      <c r="D1179" s="633" t="s">
        <v>3004</v>
      </c>
      <c r="E1179" s="632" t="s">
        <v>578</v>
      </c>
      <c r="F1179" s="633" t="s">
        <v>3007</v>
      </c>
      <c r="G1179" s="632" t="s">
        <v>1626</v>
      </c>
      <c r="H1179" s="632" t="s">
        <v>1817</v>
      </c>
      <c r="I1179" s="632" t="s">
        <v>1817</v>
      </c>
      <c r="J1179" s="632" t="s">
        <v>1788</v>
      </c>
      <c r="K1179" s="632" t="s">
        <v>1818</v>
      </c>
      <c r="L1179" s="634">
        <v>622.2482476458681</v>
      </c>
      <c r="M1179" s="634">
        <v>0.33600000000000002</v>
      </c>
      <c r="N1179" s="635">
        <v>209.07541120901169</v>
      </c>
    </row>
    <row r="1180" spans="1:14" ht="14.4" customHeight="1" x14ac:dyDescent="0.3">
      <c r="A1180" s="630" t="s">
        <v>553</v>
      </c>
      <c r="B1180" s="631" t="s">
        <v>554</v>
      </c>
      <c r="C1180" s="632" t="s">
        <v>569</v>
      </c>
      <c r="D1180" s="633" t="s">
        <v>3004</v>
      </c>
      <c r="E1180" s="632" t="s">
        <v>1833</v>
      </c>
      <c r="F1180" s="633" t="s">
        <v>3008</v>
      </c>
      <c r="G1180" s="632" t="s">
        <v>595</v>
      </c>
      <c r="H1180" s="632" t="s">
        <v>1834</v>
      </c>
      <c r="I1180" s="632" t="s">
        <v>1835</v>
      </c>
      <c r="J1180" s="632" t="s">
        <v>1836</v>
      </c>
      <c r="K1180" s="632" t="s">
        <v>1837</v>
      </c>
      <c r="L1180" s="634">
        <v>2369</v>
      </c>
      <c r="M1180" s="634">
        <v>16</v>
      </c>
      <c r="N1180" s="635">
        <v>37904</v>
      </c>
    </row>
    <row r="1181" spans="1:14" ht="14.4" customHeight="1" x14ac:dyDescent="0.3">
      <c r="A1181" s="630" t="s">
        <v>553</v>
      </c>
      <c r="B1181" s="631" t="s">
        <v>554</v>
      </c>
      <c r="C1181" s="632" t="s">
        <v>569</v>
      </c>
      <c r="D1181" s="633" t="s">
        <v>3004</v>
      </c>
      <c r="E1181" s="632" t="s">
        <v>1833</v>
      </c>
      <c r="F1181" s="633" t="s">
        <v>3008</v>
      </c>
      <c r="G1181" s="632" t="s">
        <v>595</v>
      </c>
      <c r="H1181" s="632" t="s">
        <v>2759</v>
      </c>
      <c r="I1181" s="632" t="s">
        <v>2759</v>
      </c>
      <c r="J1181" s="632" t="s">
        <v>2760</v>
      </c>
      <c r="K1181" s="632" t="s">
        <v>2761</v>
      </c>
      <c r="L1181" s="634">
        <v>3681.0113366803917</v>
      </c>
      <c r="M1181" s="634">
        <v>9</v>
      </c>
      <c r="N1181" s="635">
        <v>33129.102030123526</v>
      </c>
    </row>
    <row r="1182" spans="1:14" ht="14.4" customHeight="1" x14ac:dyDescent="0.3">
      <c r="A1182" s="630" t="s">
        <v>553</v>
      </c>
      <c r="B1182" s="631" t="s">
        <v>554</v>
      </c>
      <c r="C1182" s="632" t="s">
        <v>569</v>
      </c>
      <c r="D1182" s="633" t="s">
        <v>3004</v>
      </c>
      <c r="E1182" s="632" t="s">
        <v>1833</v>
      </c>
      <c r="F1182" s="633" t="s">
        <v>3008</v>
      </c>
      <c r="G1182" s="632" t="s">
        <v>595</v>
      </c>
      <c r="H1182" s="632" t="s">
        <v>2948</v>
      </c>
      <c r="I1182" s="632" t="s">
        <v>2949</v>
      </c>
      <c r="J1182" s="632" t="s">
        <v>2950</v>
      </c>
      <c r="K1182" s="632" t="s">
        <v>2761</v>
      </c>
      <c r="L1182" s="634">
        <v>1735.66</v>
      </c>
      <c r="M1182" s="634">
        <v>3</v>
      </c>
      <c r="N1182" s="635">
        <v>5206.9800000000005</v>
      </c>
    </row>
    <row r="1183" spans="1:14" ht="14.4" customHeight="1" x14ac:dyDescent="0.3">
      <c r="A1183" s="630" t="s">
        <v>553</v>
      </c>
      <c r="B1183" s="631" t="s">
        <v>554</v>
      </c>
      <c r="C1183" s="632" t="s">
        <v>569</v>
      </c>
      <c r="D1183" s="633" t="s">
        <v>3004</v>
      </c>
      <c r="E1183" s="632" t="s">
        <v>1833</v>
      </c>
      <c r="F1183" s="633" t="s">
        <v>3008</v>
      </c>
      <c r="G1183" s="632" t="s">
        <v>595</v>
      </c>
      <c r="H1183" s="632" t="s">
        <v>1846</v>
      </c>
      <c r="I1183" s="632" t="s">
        <v>1847</v>
      </c>
      <c r="J1183" s="632" t="s">
        <v>1848</v>
      </c>
      <c r="K1183" s="632" t="s">
        <v>1837</v>
      </c>
      <c r="L1183" s="634">
        <v>2714</v>
      </c>
      <c r="M1183" s="634">
        <v>9</v>
      </c>
      <c r="N1183" s="635">
        <v>24426</v>
      </c>
    </row>
    <row r="1184" spans="1:14" ht="14.4" customHeight="1" x14ac:dyDescent="0.3">
      <c r="A1184" s="630" t="s">
        <v>553</v>
      </c>
      <c r="B1184" s="631" t="s">
        <v>554</v>
      </c>
      <c r="C1184" s="632" t="s">
        <v>569</v>
      </c>
      <c r="D1184" s="633" t="s">
        <v>3004</v>
      </c>
      <c r="E1184" s="632" t="s">
        <v>1893</v>
      </c>
      <c r="F1184" s="633" t="s">
        <v>3009</v>
      </c>
      <c r="G1184" s="632" t="s">
        <v>595</v>
      </c>
      <c r="H1184" s="632" t="s">
        <v>1900</v>
      </c>
      <c r="I1184" s="632" t="s">
        <v>1901</v>
      </c>
      <c r="J1184" s="632" t="s">
        <v>1902</v>
      </c>
      <c r="K1184" s="632" t="s">
        <v>1903</v>
      </c>
      <c r="L1184" s="634">
        <v>39.36844831071086</v>
      </c>
      <c r="M1184" s="634">
        <v>13</v>
      </c>
      <c r="N1184" s="635">
        <v>511.78982803924117</v>
      </c>
    </row>
    <row r="1185" spans="1:14" ht="14.4" customHeight="1" x14ac:dyDescent="0.3">
      <c r="A1185" s="630" t="s">
        <v>553</v>
      </c>
      <c r="B1185" s="631" t="s">
        <v>554</v>
      </c>
      <c r="C1185" s="632" t="s">
        <v>569</v>
      </c>
      <c r="D1185" s="633" t="s">
        <v>3004</v>
      </c>
      <c r="E1185" s="632" t="s">
        <v>1893</v>
      </c>
      <c r="F1185" s="633" t="s">
        <v>3009</v>
      </c>
      <c r="G1185" s="632" t="s">
        <v>595</v>
      </c>
      <c r="H1185" s="632" t="s">
        <v>1920</v>
      </c>
      <c r="I1185" s="632" t="s">
        <v>1921</v>
      </c>
      <c r="J1185" s="632" t="s">
        <v>1922</v>
      </c>
      <c r="K1185" s="632" t="s">
        <v>1923</v>
      </c>
      <c r="L1185" s="634">
        <v>1433.0531302972065</v>
      </c>
      <c r="M1185" s="634">
        <v>24.666666666666664</v>
      </c>
      <c r="N1185" s="635">
        <v>35348.643880664422</v>
      </c>
    </row>
    <row r="1186" spans="1:14" ht="14.4" customHeight="1" x14ac:dyDescent="0.3">
      <c r="A1186" s="630" t="s">
        <v>553</v>
      </c>
      <c r="B1186" s="631" t="s">
        <v>554</v>
      </c>
      <c r="C1186" s="632" t="s">
        <v>569</v>
      </c>
      <c r="D1186" s="633" t="s">
        <v>3004</v>
      </c>
      <c r="E1186" s="632" t="s">
        <v>1893</v>
      </c>
      <c r="F1186" s="633" t="s">
        <v>3009</v>
      </c>
      <c r="G1186" s="632" t="s">
        <v>595</v>
      </c>
      <c r="H1186" s="632" t="s">
        <v>1924</v>
      </c>
      <c r="I1186" s="632" t="s">
        <v>1925</v>
      </c>
      <c r="J1186" s="632" t="s">
        <v>1926</v>
      </c>
      <c r="K1186" s="632" t="s">
        <v>1927</v>
      </c>
      <c r="L1186" s="634">
        <v>641.99039811284831</v>
      </c>
      <c r="M1186" s="634">
        <v>18</v>
      </c>
      <c r="N1186" s="635">
        <v>11555.827166031269</v>
      </c>
    </row>
    <row r="1187" spans="1:14" ht="14.4" customHeight="1" x14ac:dyDescent="0.3">
      <c r="A1187" s="630" t="s">
        <v>553</v>
      </c>
      <c r="B1187" s="631" t="s">
        <v>554</v>
      </c>
      <c r="C1187" s="632" t="s">
        <v>569</v>
      </c>
      <c r="D1187" s="633" t="s">
        <v>3004</v>
      </c>
      <c r="E1187" s="632" t="s">
        <v>1893</v>
      </c>
      <c r="F1187" s="633" t="s">
        <v>3009</v>
      </c>
      <c r="G1187" s="632" t="s">
        <v>595</v>
      </c>
      <c r="H1187" s="632" t="s">
        <v>1931</v>
      </c>
      <c r="I1187" s="632" t="s">
        <v>1932</v>
      </c>
      <c r="J1187" s="632" t="s">
        <v>1933</v>
      </c>
      <c r="K1187" s="632" t="s">
        <v>1934</v>
      </c>
      <c r="L1187" s="634">
        <v>2899.2106167554894</v>
      </c>
      <c r="M1187" s="634">
        <v>57</v>
      </c>
      <c r="N1187" s="635">
        <v>165255.00515506289</v>
      </c>
    </row>
    <row r="1188" spans="1:14" ht="14.4" customHeight="1" x14ac:dyDescent="0.3">
      <c r="A1188" s="630" t="s">
        <v>553</v>
      </c>
      <c r="B1188" s="631" t="s">
        <v>554</v>
      </c>
      <c r="C1188" s="632" t="s">
        <v>569</v>
      </c>
      <c r="D1188" s="633" t="s">
        <v>3004</v>
      </c>
      <c r="E1188" s="632" t="s">
        <v>1893</v>
      </c>
      <c r="F1188" s="633" t="s">
        <v>3009</v>
      </c>
      <c r="G1188" s="632" t="s">
        <v>595</v>
      </c>
      <c r="H1188" s="632" t="s">
        <v>1935</v>
      </c>
      <c r="I1188" s="632" t="s">
        <v>1936</v>
      </c>
      <c r="J1188" s="632" t="s">
        <v>1937</v>
      </c>
      <c r="K1188" s="632" t="s">
        <v>1938</v>
      </c>
      <c r="L1188" s="634">
        <v>86.657222659498842</v>
      </c>
      <c r="M1188" s="634">
        <v>4</v>
      </c>
      <c r="N1188" s="635">
        <v>346.62889063799537</v>
      </c>
    </row>
    <row r="1189" spans="1:14" ht="14.4" customHeight="1" x14ac:dyDescent="0.3">
      <c r="A1189" s="630" t="s">
        <v>553</v>
      </c>
      <c r="B1189" s="631" t="s">
        <v>554</v>
      </c>
      <c r="C1189" s="632" t="s">
        <v>569</v>
      </c>
      <c r="D1189" s="633" t="s">
        <v>3004</v>
      </c>
      <c r="E1189" s="632" t="s">
        <v>1893</v>
      </c>
      <c r="F1189" s="633" t="s">
        <v>3009</v>
      </c>
      <c r="G1189" s="632" t="s">
        <v>595</v>
      </c>
      <c r="H1189" s="632" t="s">
        <v>2951</v>
      </c>
      <c r="I1189" s="632" t="s">
        <v>2952</v>
      </c>
      <c r="J1189" s="632" t="s">
        <v>2953</v>
      </c>
      <c r="K1189" s="632" t="s">
        <v>2954</v>
      </c>
      <c r="L1189" s="634">
        <v>49.450034588582938</v>
      </c>
      <c r="M1189" s="634">
        <v>20</v>
      </c>
      <c r="N1189" s="635">
        <v>989.00069177165869</v>
      </c>
    </row>
    <row r="1190" spans="1:14" ht="14.4" customHeight="1" x14ac:dyDescent="0.3">
      <c r="A1190" s="630" t="s">
        <v>553</v>
      </c>
      <c r="B1190" s="631" t="s">
        <v>554</v>
      </c>
      <c r="C1190" s="632" t="s">
        <v>569</v>
      </c>
      <c r="D1190" s="633" t="s">
        <v>3004</v>
      </c>
      <c r="E1190" s="632" t="s">
        <v>1893</v>
      </c>
      <c r="F1190" s="633" t="s">
        <v>3009</v>
      </c>
      <c r="G1190" s="632" t="s">
        <v>595</v>
      </c>
      <c r="H1190" s="632" t="s">
        <v>1939</v>
      </c>
      <c r="I1190" s="632" t="s">
        <v>1940</v>
      </c>
      <c r="J1190" s="632" t="s">
        <v>1941</v>
      </c>
      <c r="K1190" s="632" t="s">
        <v>1942</v>
      </c>
      <c r="L1190" s="634">
        <v>81.100125553185379</v>
      </c>
      <c r="M1190" s="634">
        <v>80</v>
      </c>
      <c r="N1190" s="635">
        <v>6488.0100442548301</v>
      </c>
    </row>
    <row r="1191" spans="1:14" ht="14.4" customHeight="1" x14ac:dyDescent="0.3">
      <c r="A1191" s="630" t="s">
        <v>553</v>
      </c>
      <c r="B1191" s="631" t="s">
        <v>554</v>
      </c>
      <c r="C1191" s="632" t="s">
        <v>569</v>
      </c>
      <c r="D1191" s="633" t="s">
        <v>3004</v>
      </c>
      <c r="E1191" s="632" t="s">
        <v>1893</v>
      </c>
      <c r="F1191" s="633" t="s">
        <v>3009</v>
      </c>
      <c r="G1191" s="632" t="s">
        <v>595</v>
      </c>
      <c r="H1191" s="632" t="s">
        <v>1951</v>
      </c>
      <c r="I1191" s="632" t="s">
        <v>1952</v>
      </c>
      <c r="J1191" s="632" t="s">
        <v>1953</v>
      </c>
      <c r="K1191" s="632" t="s">
        <v>1954</v>
      </c>
      <c r="L1191" s="634">
        <v>154.44178508531667</v>
      </c>
      <c r="M1191" s="634">
        <v>153</v>
      </c>
      <c r="N1191" s="635">
        <v>23629.59311805345</v>
      </c>
    </row>
    <row r="1192" spans="1:14" ht="14.4" customHeight="1" x14ac:dyDescent="0.3">
      <c r="A1192" s="630" t="s">
        <v>553</v>
      </c>
      <c r="B1192" s="631" t="s">
        <v>554</v>
      </c>
      <c r="C1192" s="632" t="s">
        <v>569</v>
      </c>
      <c r="D1192" s="633" t="s">
        <v>3004</v>
      </c>
      <c r="E1192" s="632" t="s">
        <v>1893</v>
      </c>
      <c r="F1192" s="633" t="s">
        <v>3009</v>
      </c>
      <c r="G1192" s="632" t="s">
        <v>595</v>
      </c>
      <c r="H1192" s="632" t="s">
        <v>1955</v>
      </c>
      <c r="I1192" s="632" t="s">
        <v>1955</v>
      </c>
      <c r="J1192" s="632" t="s">
        <v>1956</v>
      </c>
      <c r="K1192" s="632" t="s">
        <v>1957</v>
      </c>
      <c r="L1192" s="634">
        <v>814.63000000000011</v>
      </c>
      <c r="M1192" s="634">
        <v>5</v>
      </c>
      <c r="N1192" s="635">
        <v>4073.1500000000005</v>
      </c>
    </row>
    <row r="1193" spans="1:14" ht="14.4" customHeight="1" x14ac:dyDescent="0.3">
      <c r="A1193" s="630" t="s">
        <v>553</v>
      </c>
      <c r="B1193" s="631" t="s">
        <v>554</v>
      </c>
      <c r="C1193" s="632" t="s">
        <v>569</v>
      </c>
      <c r="D1193" s="633" t="s">
        <v>3004</v>
      </c>
      <c r="E1193" s="632" t="s">
        <v>1893</v>
      </c>
      <c r="F1193" s="633" t="s">
        <v>3009</v>
      </c>
      <c r="G1193" s="632" t="s">
        <v>595</v>
      </c>
      <c r="H1193" s="632" t="s">
        <v>1961</v>
      </c>
      <c r="I1193" s="632" t="s">
        <v>1962</v>
      </c>
      <c r="J1193" s="632" t="s">
        <v>1963</v>
      </c>
      <c r="K1193" s="632" t="s">
        <v>1964</v>
      </c>
      <c r="L1193" s="634">
        <v>52.629991458849084</v>
      </c>
      <c r="M1193" s="634">
        <v>11</v>
      </c>
      <c r="N1193" s="635">
        <v>578.92990604733995</v>
      </c>
    </row>
    <row r="1194" spans="1:14" ht="14.4" customHeight="1" x14ac:dyDescent="0.3">
      <c r="A1194" s="630" t="s">
        <v>553</v>
      </c>
      <c r="B1194" s="631" t="s">
        <v>554</v>
      </c>
      <c r="C1194" s="632" t="s">
        <v>569</v>
      </c>
      <c r="D1194" s="633" t="s">
        <v>3004</v>
      </c>
      <c r="E1194" s="632" t="s">
        <v>1893</v>
      </c>
      <c r="F1194" s="633" t="s">
        <v>3009</v>
      </c>
      <c r="G1194" s="632" t="s">
        <v>595</v>
      </c>
      <c r="H1194" s="632" t="s">
        <v>1968</v>
      </c>
      <c r="I1194" s="632" t="s">
        <v>1969</v>
      </c>
      <c r="J1194" s="632" t="s">
        <v>1970</v>
      </c>
      <c r="K1194" s="632" t="s">
        <v>1971</v>
      </c>
      <c r="L1194" s="634">
        <v>82.830056664093235</v>
      </c>
      <c r="M1194" s="634">
        <v>160</v>
      </c>
      <c r="N1194" s="635">
        <v>13252.809066254917</v>
      </c>
    </row>
    <row r="1195" spans="1:14" ht="14.4" customHeight="1" x14ac:dyDescent="0.3">
      <c r="A1195" s="630" t="s">
        <v>553</v>
      </c>
      <c r="B1195" s="631" t="s">
        <v>554</v>
      </c>
      <c r="C1195" s="632" t="s">
        <v>569</v>
      </c>
      <c r="D1195" s="633" t="s">
        <v>3004</v>
      </c>
      <c r="E1195" s="632" t="s">
        <v>1893</v>
      </c>
      <c r="F1195" s="633" t="s">
        <v>3009</v>
      </c>
      <c r="G1195" s="632" t="s">
        <v>595</v>
      </c>
      <c r="H1195" s="632" t="s">
        <v>1972</v>
      </c>
      <c r="I1195" s="632" t="s">
        <v>1973</v>
      </c>
      <c r="J1195" s="632" t="s">
        <v>1974</v>
      </c>
      <c r="K1195" s="632" t="s">
        <v>1975</v>
      </c>
      <c r="L1195" s="634">
        <v>246.49</v>
      </c>
      <c r="M1195" s="634">
        <v>2</v>
      </c>
      <c r="N1195" s="635">
        <v>492.98</v>
      </c>
    </row>
    <row r="1196" spans="1:14" ht="14.4" customHeight="1" x14ac:dyDescent="0.3">
      <c r="A1196" s="630" t="s">
        <v>553</v>
      </c>
      <c r="B1196" s="631" t="s">
        <v>554</v>
      </c>
      <c r="C1196" s="632" t="s">
        <v>569</v>
      </c>
      <c r="D1196" s="633" t="s">
        <v>3004</v>
      </c>
      <c r="E1196" s="632" t="s">
        <v>1893</v>
      </c>
      <c r="F1196" s="633" t="s">
        <v>3009</v>
      </c>
      <c r="G1196" s="632" t="s">
        <v>595</v>
      </c>
      <c r="H1196" s="632" t="s">
        <v>1980</v>
      </c>
      <c r="I1196" s="632" t="s">
        <v>1980</v>
      </c>
      <c r="J1196" s="632" t="s">
        <v>1981</v>
      </c>
      <c r="K1196" s="632" t="s">
        <v>1982</v>
      </c>
      <c r="L1196" s="634">
        <v>1851.499591404893</v>
      </c>
      <c r="M1196" s="634">
        <v>7.6</v>
      </c>
      <c r="N1196" s="635">
        <v>14071.396894677186</v>
      </c>
    </row>
    <row r="1197" spans="1:14" ht="14.4" customHeight="1" x14ac:dyDescent="0.3">
      <c r="A1197" s="630" t="s">
        <v>553</v>
      </c>
      <c r="B1197" s="631" t="s">
        <v>554</v>
      </c>
      <c r="C1197" s="632" t="s">
        <v>569</v>
      </c>
      <c r="D1197" s="633" t="s">
        <v>3004</v>
      </c>
      <c r="E1197" s="632" t="s">
        <v>1893</v>
      </c>
      <c r="F1197" s="633" t="s">
        <v>3009</v>
      </c>
      <c r="G1197" s="632" t="s">
        <v>595</v>
      </c>
      <c r="H1197" s="632" t="s">
        <v>2955</v>
      </c>
      <c r="I1197" s="632" t="s">
        <v>2956</v>
      </c>
      <c r="J1197" s="632" t="s">
        <v>2957</v>
      </c>
      <c r="K1197" s="632" t="s">
        <v>2958</v>
      </c>
      <c r="L1197" s="634">
        <v>51.37</v>
      </c>
      <c r="M1197" s="634">
        <v>2</v>
      </c>
      <c r="N1197" s="635">
        <v>102.74</v>
      </c>
    </row>
    <row r="1198" spans="1:14" ht="14.4" customHeight="1" x14ac:dyDescent="0.3">
      <c r="A1198" s="630" t="s">
        <v>553</v>
      </c>
      <c r="B1198" s="631" t="s">
        <v>554</v>
      </c>
      <c r="C1198" s="632" t="s">
        <v>569</v>
      </c>
      <c r="D1198" s="633" t="s">
        <v>3004</v>
      </c>
      <c r="E1198" s="632" t="s">
        <v>1893</v>
      </c>
      <c r="F1198" s="633" t="s">
        <v>3009</v>
      </c>
      <c r="G1198" s="632" t="s">
        <v>595</v>
      </c>
      <c r="H1198" s="632" t="s">
        <v>1987</v>
      </c>
      <c r="I1198" s="632" t="s">
        <v>1988</v>
      </c>
      <c r="J1198" s="632" t="s">
        <v>1989</v>
      </c>
      <c r="K1198" s="632" t="s">
        <v>1990</v>
      </c>
      <c r="L1198" s="634">
        <v>135.54</v>
      </c>
      <c r="M1198" s="634">
        <v>3</v>
      </c>
      <c r="N1198" s="635">
        <v>406.62</v>
      </c>
    </row>
    <row r="1199" spans="1:14" ht="14.4" customHeight="1" x14ac:dyDescent="0.3">
      <c r="A1199" s="630" t="s">
        <v>553</v>
      </c>
      <c r="B1199" s="631" t="s">
        <v>554</v>
      </c>
      <c r="C1199" s="632" t="s">
        <v>569</v>
      </c>
      <c r="D1199" s="633" t="s">
        <v>3004</v>
      </c>
      <c r="E1199" s="632" t="s">
        <v>1893</v>
      </c>
      <c r="F1199" s="633" t="s">
        <v>3009</v>
      </c>
      <c r="G1199" s="632" t="s">
        <v>595</v>
      </c>
      <c r="H1199" s="632" t="s">
        <v>1995</v>
      </c>
      <c r="I1199" s="632" t="s">
        <v>238</v>
      </c>
      <c r="J1199" s="632" t="s">
        <v>1996</v>
      </c>
      <c r="K1199" s="632" t="s">
        <v>1960</v>
      </c>
      <c r="L1199" s="634">
        <v>819.95</v>
      </c>
      <c r="M1199" s="634">
        <v>4.5</v>
      </c>
      <c r="N1199" s="635">
        <v>3689.7750000000001</v>
      </c>
    </row>
    <row r="1200" spans="1:14" ht="14.4" customHeight="1" x14ac:dyDescent="0.3">
      <c r="A1200" s="630" t="s">
        <v>553</v>
      </c>
      <c r="B1200" s="631" t="s">
        <v>554</v>
      </c>
      <c r="C1200" s="632" t="s">
        <v>569</v>
      </c>
      <c r="D1200" s="633" t="s">
        <v>3004</v>
      </c>
      <c r="E1200" s="632" t="s">
        <v>1893</v>
      </c>
      <c r="F1200" s="633" t="s">
        <v>3009</v>
      </c>
      <c r="G1200" s="632" t="s">
        <v>595</v>
      </c>
      <c r="H1200" s="632" t="s">
        <v>2788</v>
      </c>
      <c r="I1200" s="632" t="s">
        <v>2788</v>
      </c>
      <c r="J1200" s="632" t="s">
        <v>2789</v>
      </c>
      <c r="K1200" s="632" t="s">
        <v>2790</v>
      </c>
      <c r="L1200" s="634">
        <v>920</v>
      </c>
      <c r="M1200" s="634">
        <v>2.4</v>
      </c>
      <c r="N1200" s="635">
        <v>2208</v>
      </c>
    </row>
    <row r="1201" spans="1:14" ht="14.4" customHeight="1" x14ac:dyDescent="0.3">
      <c r="A1201" s="630" t="s">
        <v>553</v>
      </c>
      <c r="B1201" s="631" t="s">
        <v>554</v>
      </c>
      <c r="C1201" s="632" t="s">
        <v>569</v>
      </c>
      <c r="D1201" s="633" t="s">
        <v>3004</v>
      </c>
      <c r="E1201" s="632" t="s">
        <v>1893</v>
      </c>
      <c r="F1201" s="633" t="s">
        <v>3009</v>
      </c>
      <c r="G1201" s="632" t="s">
        <v>1626</v>
      </c>
      <c r="H1201" s="632" t="s">
        <v>1997</v>
      </c>
      <c r="I1201" s="632" t="s">
        <v>1998</v>
      </c>
      <c r="J1201" s="632" t="s">
        <v>1999</v>
      </c>
      <c r="K1201" s="632" t="s">
        <v>2000</v>
      </c>
      <c r="L1201" s="634">
        <v>165.99</v>
      </c>
      <c r="M1201" s="634">
        <v>2</v>
      </c>
      <c r="N1201" s="635">
        <v>331.98</v>
      </c>
    </row>
    <row r="1202" spans="1:14" ht="14.4" customHeight="1" x14ac:dyDescent="0.3">
      <c r="A1202" s="630" t="s">
        <v>553</v>
      </c>
      <c r="B1202" s="631" t="s">
        <v>554</v>
      </c>
      <c r="C1202" s="632" t="s">
        <v>569</v>
      </c>
      <c r="D1202" s="633" t="s">
        <v>3004</v>
      </c>
      <c r="E1202" s="632" t="s">
        <v>1893</v>
      </c>
      <c r="F1202" s="633" t="s">
        <v>3009</v>
      </c>
      <c r="G1202" s="632" t="s">
        <v>1626</v>
      </c>
      <c r="H1202" s="632" t="s">
        <v>2056</v>
      </c>
      <c r="I1202" s="632" t="s">
        <v>2057</v>
      </c>
      <c r="J1202" s="632" t="s">
        <v>2058</v>
      </c>
      <c r="K1202" s="632" t="s">
        <v>2059</v>
      </c>
      <c r="L1202" s="634">
        <v>887.30154605809059</v>
      </c>
      <c r="M1202" s="634">
        <v>225</v>
      </c>
      <c r="N1202" s="635">
        <v>199642.84786307038</v>
      </c>
    </row>
    <row r="1203" spans="1:14" ht="14.4" customHeight="1" x14ac:dyDescent="0.3">
      <c r="A1203" s="630" t="s">
        <v>553</v>
      </c>
      <c r="B1203" s="631" t="s">
        <v>554</v>
      </c>
      <c r="C1203" s="632" t="s">
        <v>569</v>
      </c>
      <c r="D1203" s="633" t="s">
        <v>3004</v>
      </c>
      <c r="E1203" s="632" t="s">
        <v>2060</v>
      </c>
      <c r="F1203" s="633" t="s">
        <v>3010</v>
      </c>
      <c r="G1203" s="632" t="s">
        <v>595</v>
      </c>
      <c r="H1203" s="632" t="s">
        <v>2065</v>
      </c>
      <c r="I1203" s="632" t="s">
        <v>2066</v>
      </c>
      <c r="J1203" s="632" t="s">
        <v>2067</v>
      </c>
      <c r="K1203" s="632" t="s">
        <v>2068</v>
      </c>
      <c r="L1203" s="634">
        <v>92.142375606242766</v>
      </c>
      <c r="M1203" s="634">
        <v>4</v>
      </c>
      <c r="N1203" s="635">
        <v>368.56950242497106</v>
      </c>
    </row>
    <row r="1204" spans="1:14" ht="14.4" customHeight="1" x14ac:dyDescent="0.3">
      <c r="A1204" s="630" t="s">
        <v>553</v>
      </c>
      <c r="B1204" s="631" t="s">
        <v>554</v>
      </c>
      <c r="C1204" s="632" t="s">
        <v>569</v>
      </c>
      <c r="D1204" s="633" t="s">
        <v>3004</v>
      </c>
      <c r="E1204" s="632" t="s">
        <v>2060</v>
      </c>
      <c r="F1204" s="633" t="s">
        <v>3010</v>
      </c>
      <c r="G1204" s="632" t="s">
        <v>595</v>
      </c>
      <c r="H1204" s="632" t="s">
        <v>2069</v>
      </c>
      <c r="I1204" s="632" t="s">
        <v>2070</v>
      </c>
      <c r="J1204" s="632" t="s">
        <v>2071</v>
      </c>
      <c r="K1204" s="632" t="s">
        <v>2072</v>
      </c>
      <c r="L1204" s="634">
        <v>7690.0008571428616</v>
      </c>
      <c r="M1204" s="634">
        <v>140</v>
      </c>
      <c r="N1204" s="635">
        <v>1076600.1200000006</v>
      </c>
    </row>
    <row r="1205" spans="1:14" ht="14.4" customHeight="1" x14ac:dyDescent="0.3">
      <c r="A1205" s="630" t="s">
        <v>553</v>
      </c>
      <c r="B1205" s="631" t="s">
        <v>554</v>
      </c>
      <c r="C1205" s="632" t="s">
        <v>569</v>
      </c>
      <c r="D1205" s="633" t="s">
        <v>3004</v>
      </c>
      <c r="E1205" s="632" t="s">
        <v>2060</v>
      </c>
      <c r="F1205" s="633" t="s">
        <v>3010</v>
      </c>
      <c r="G1205" s="632" t="s">
        <v>595</v>
      </c>
      <c r="H1205" s="632" t="s">
        <v>2073</v>
      </c>
      <c r="I1205" s="632" t="s">
        <v>2074</v>
      </c>
      <c r="J1205" s="632" t="s">
        <v>2075</v>
      </c>
      <c r="K1205" s="632" t="s">
        <v>2076</v>
      </c>
      <c r="L1205" s="634">
        <v>17244.193024987235</v>
      </c>
      <c r="M1205" s="634">
        <v>3</v>
      </c>
      <c r="N1205" s="635">
        <v>51732.579074961701</v>
      </c>
    </row>
    <row r="1206" spans="1:14" ht="14.4" customHeight="1" x14ac:dyDescent="0.3">
      <c r="A1206" s="630" t="s">
        <v>553</v>
      </c>
      <c r="B1206" s="631" t="s">
        <v>554</v>
      </c>
      <c r="C1206" s="632" t="s">
        <v>569</v>
      </c>
      <c r="D1206" s="633" t="s">
        <v>3004</v>
      </c>
      <c r="E1206" s="632" t="s">
        <v>2060</v>
      </c>
      <c r="F1206" s="633" t="s">
        <v>3010</v>
      </c>
      <c r="G1206" s="632" t="s">
        <v>1626</v>
      </c>
      <c r="H1206" s="632" t="s">
        <v>2081</v>
      </c>
      <c r="I1206" s="632" t="s">
        <v>2082</v>
      </c>
      <c r="J1206" s="632" t="s">
        <v>2083</v>
      </c>
      <c r="K1206" s="632"/>
      <c r="L1206" s="634">
        <v>43.613989373809055</v>
      </c>
      <c r="M1206" s="634">
        <v>250</v>
      </c>
      <c r="N1206" s="635">
        <v>10903.497343452264</v>
      </c>
    </row>
    <row r="1207" spans="1:14" ht="14.4" customHeight="1" x14ac:dyDescent="0.3">
      <c r="A1207" s="630" t="s">
        <v>553</v>
      </c>
      <c r="B1207" s="631" t="s">
        <v>554</v>
      </c>
      <c r="C1207" s="632" t="s">
        <v>569</v>
      </c>
      <c r="D1207" s="633" t="s">
        <v>3004</v>
      </c>
      <c r="E1207" s="632" t="s">
        <v>2060</v>
      </c>
      <c r="F1207" s="633" t="s">
        <v>3010</v>
      </c>
      <c r="G1207" s="632" t="s">
        <v>1626</v>
      </c>
      <c r="H1207" s="632" t="s">
        <v>2084</v>
      </c>
      <c r="I1207" s="632" t="s">
        <v>2085</v>
      </c>
      <c r="J1207" s="632" t="s">
        <v>2086</v>
      </c>
      <c r="K1207" s="632" t="s">
        <v>2087</v>
      </c>
      <c r="L1207" s="634">
        <v>1833.7787496928197</v>
      </c>
      <c r="M1207" s="634">
        <v>19</v>
      </c>
      <c r="N1207" s="635">
        <v>34841.796244163575</v>
      </c>
    </row>
    <row r="1208" spans="1:14" ht="14.4" customHeight="1" x14ac:dyDescent="0.3">
      <c r="A1208" s="630" t="s">
        <v>553</v>
      </c>
      <c r="B1208" s="631" t="s">
        <v>554</v>
      </c>
      <c r="C1208" s="632" t="s">
        <v>569</v>
      </c>
      <c r="D1208" s="633" t="s">
        <v>3004</v>
      </c>
      <c r="E1208" s="632" t="s">
        <v>2060</v>
      </c>
      <c r="F1208" s="633" t="s">
        <v>3010</v>
      </c>
      <c r="G1208" s="632" t="s">
        <v>1626</v>
      </c>
      <c r="H1208" s="632" t="s">
        <v>2088</v>
      </c>
      <c r="I1208" s="632" t="s">
        <v>2089</v>
      </c>
      <c r="J1208" s="632" t="s">
        <v>2090</v>
      </c>
      <c r="K1208" s="632" t="s">
        <v>2091</v>
      </c>
      <c r="L1208" s="634">
        <v>2992.2949120122366</v>
      </c>
      <c r="M1208" s="634">
        <v>55</v>
      </c>
      <c r="N1208" s="635">
        <v>164576.22016067302</v>
      </c>
    </row>
    <row r="1209" spans="1:14" ht="14.4" customHeight="1" x14ac:dyDescent="0.3">
      <c r="A1209" s="630" t="s">
        <v>553</v>
      </c>
      <c r="B1209" s="631" t="s">
        <v>554</v>
      </c>
      <c r="C1209" s="632" t="s">
        <v>569</v>
      </c>
      <c r="D1209" s="633" t="s">
        <v>3004</v>
      </c>
      <c r="E1209" s="632" t="s">
        <v>2060</v>
      </c>
      <c r="F1209" s="633" t="s">
        <v>3010</v>
      </c>
      <c r="G1209" s="632" t="s">
        <v>1626</v>
      </c>
      <c r="H1209" s="632" t="s">
        <v>2092</v>
      </c>
      <c r="I1209" s="632" t="s">
        <v>2093</v>
      </c>
      <c r="J1209" s="632" t="s">
        <v>2090</v>
      </c>
      <c r="K1209" s="632" t="s">
        <v>2094</v>
      </c>
      <c r="L1209" s="634">
        <v>15905.666545208363</v>
      </c>
      <c r="M1209" s="634">
        <v>8</v>
      </c>
      <c r="N1209" s="635">
        <v>127245.33236166691</v>
      </c>
    </row>
    <row r="1210" spans="1:14" ht="14.4" customHeight="1" x14ac:dyDescent="0.3">
      <c r="A1210" s="630" t="s">
        <v>553</v>
      </c>
      <c r="B1210" s="631" t="s">
        <v>554</v>
      </c>
      <c r="C1210" s="632" t="s">
        <v>569</v>
      </c>
      <c r="D1210" s="633" t="s">
        <v>3004</v>
      </c>
      <c r="E1210" s="632" t="s">
        <v>2095</v>
      </c>
      <c r="F1210" s="633" t="s">
        <v>3011</v>
      </c>
      <c r="G1210" s="632"/>
      <c r="H1210" s="632"/>
      <c r="I1210" s="632" t="s">
        <v>2096</v>
      </c>
      <c r="J1210" s="632" t="s">
        <v>2097</v>
      </c>
      <c r="K1210" s="632"/>
      <c r="L1210" s="634">
        <v>3842.0399999999995</v>
      </c>
      <c r="M1210" s="634">
        <v>12</v>
      </c>
      <c r="N1210" s="635">
        <v>46104.479999999996</v>
      </c>
    </row>
    <row r="1211" spans="1:14" ht="14.4" customHeight="1" x14ac:dyDescent="0.3">
      <c r="A1211" s="630" t="s">
        <v>553</v>
      </c>
      <c r="B1211" s="631" t="s">
        <v>554</v>
      </c>
      <c r="C1211" s="632" t="s">
        <v>569</v>
      </c>
      <c r="D1211" s="633" t="s">
        <v>3004</v>
      </c>
      <c r="E1211" s="632" t="s">
        <v>2095</v>
      </c>
      <c r="F1211" s="633" t="s">
        <v>3011</v>
      </c>
      <c r="G1211" s="632"/>
      <c r="H1211" s="632"/>
      <c r="I1211" s="632" t="s">
        <v>2100</v>
      </c>
      <c r="J1211" s="632" t="s">
        <v>2101</v>
      </c>
      <c r="K1211" s="632"/>
      <c r="L1211" s="634">
        <v>1407.5400000000002</v>
      </c>
      <c r="M1211" s="634">
        <v>298</v>
      </c>
      <c r="N1211" s="635">
        <v>419446.92000000004</v>
      </c>
    </row>
    <row r="1212" spans="1:14" ht="14.4" customHeight="1" x14ac:dyDescent="0.3">
      <c r="A1212" s="630" t="s">
        <v>553</v>
      </c>
      <c r="B1212" s="631" t="s">
        <v>554</v>
      </c>
      <c r="C1212" s="632" t="s">
        <v>569</v>
      </c>
      <c r="D1212" s="633" t="s">
        <v>3004</v>
      </c>
      <c r="E1212" s="632" t="s">
        <v>2095</v>
      </c>
      <c r="F1212" s="633" t="s">
        <v>3011</v>
      </c>
      <c r="G1212" s="632"/>
      <c r="H1212" s="632"/>
      <c r="I1212" s="632" t="s">
        <v>2102</v>
      </c>
      <c r="J1212" s="632" t="s">
        <v>2103</v>
      </c>
      <c r="K1212" s="632"/>
      <c r="L1212" s="634">
        <v>10562.757894736842</v>
      </c>
      <c r="M1212" s="634">
        <v>190</v>
      </c>
      <c r="N1212" s="635">
        <v>2006924</v>
      </c>
    </row>
    <row r="1213" spans="1:14" ht="14.4" customHeight="1" x14ac:dyDescent="0.3">
      <c r="A1213" s="630" t="s">
        <v>553</v>
      </c>
      <c r="B1213" s="631" t="s">
        <v>554</v>
      </c>
      <c r="C1213" s="632" t="s">
        <v>569</v>
      </c>
      <c r="D1213" s="633" t="s">
        <v>3004</v>
      </c>
      <c r="E1213" s="632" t="s">
        <v>2095</v>
      </c>
      <c r="F1213" s="633" t="s">
        <v>3011</v>
      </c>
      <c r="G1213" s="632"/>
      <c r="H1213" s="632"/>
      <c r="I1213" s="632" t="s">
        <v>2104</v>
      </c>
      <c r="J1213" s="632" t="s">
        <v>2105</v>
      </c>
      <c r="K1213" s="632"/>
      <c r="L1213" s="634">
        <v>5586</v>
      </c>
      <c r="M1213" s="634">
        <v>9</v>
      </c>
      <c r="N1213" s="635">
        <v>50274</v>
      </c>
    </row>
    <row r="1214" spans="1:14" ht="14.4" customHeight="1" x14ac:dyDescent="0.3">
      <c r="A1214" s="630" t="s">
        <v>553</v>
      </c>
      <c r="B1214" s="631" t="s">
        <v>554</v>
      </c>
      <c r="C1214" s="632" t="s">
        <v>569</v>
      </c>
      <c r="D1214" s="633" t="s">
        <v>3004</v>
      </c>
      <c r="E1214" s="632" t="s">
        <v>2095</v>
      </c>
      <c r="F1214" s="633" t="s">
        <v>3011</v>
      </c>
      <c r="G1214" s="632"/>
      <c r="H1214" s="632"/>
      <c r="I1214" s="632" t="s">
        <v>2108</v>
      </c>
      <c r="J1214" s="632" t="s">
        <v>2109</v>
      </c>
      <c r="K1214" s="632"/>
      <c r="L1214" s="634">
        <v>2187.3000000000002</v>
      </c>
      <c r="M1214" s="634">
        <v>22</v>
      </c>
      <c r="N1214" s="635">
        <v>48120.600000000006</v>
      </c>
    </row>
    <row r="1215" spans="1:14" ht="14.4" customHeight="1" x14ac:dyDescent="0.3">
      <c r="A1215" s="630" t="s">
        <v>553</v>
      </c>
      <c r="B1215" s="631" t="s">
        <v>554</v>
      </c>
      <c r="C1215" s="632" t="s">
        <v>569</v>
      </c>
      <c r="D1215" s="633" t="s">
        <v>3004</v>
      </c>
      <c r="E1215" s="632" t="s">
        <v>2095</v>
      </c>
      <c r="F1215" s="633" t="s">
        <v>3011</v>
      </c>
      <c r="G1215" s="632"/>
      <c r="H1215" s="632"/>
      <c r="I1215" s="632" t="s">
        <v>2822</v>
      </c>
      <c r="J1215" s="632" t="s">
        <v>2823</v>
      </c>
      <c r="K1215" s="632"/>
      <c r="L1215" s="634">
        <v>8608.9</v>
      </c>
      <c r="M1215" s="634">
        <v>23</v>
      </c>
      <c r="N1215" s="635">
        <v>198004.7</v>
      </c>
    </row>
    <row r="1216" spans="1:14" ht="14.4" customHeight="1" x14ac:dyDescent="0.3">
      <c r="A1216" s="630" t="s">
        <v>553</v>
      </c>
      <c r="B1216" s="631" t="s">
        <v>554</v>
      </c>
      <c r="C1216" s="632" t="s">
        <v>569</v>
      </c>
      <c r="D1216" s="633" t="s">
        <v>3004</v>
      </c>
      <c r="E1216" s="632" t="s">
        <v>2095</v>
      </c>
      <c r="F1216" s="633" t="s">
        <v>3011</v>
      </c>
      <c r="G1216" s="632"/>
      <c r="H1216" s="632"/>
      <c r="I1216" s="632" t="s">
        <v>2110</v>
      </c>
      <c r="J1216" s="632" t="s">
        <v>2111</v>
      </c>
      <c r="K1216" s="632" t="s">
        <v>2112</v>
      </c>
      <c r="L1216" s="634">
        <v>3565</v>
      </c>
      <c r="M1216" s="634">
        <v>3</v>
      </c>
      <c r="N1216" s="635">
        <v>10695</v>
      </c>
    </row>
    <row r="1217" spans="1:14" ht="14.4" customHeight="1" x14ac:dyDescent="0.3">
      <c r="A1217" s="630" t="s">
        <v>553</v>
      </c>
      <c r="B1217" s="631" t="s">
        <v>554</v>
      </c>
      <c r="C1217" s="632" t="s">
        <v>569</v>
      </c>
      <c r="D1217" s="633" t="s">
        <v>3004</v>
      </c>
      <c r="E1217" s="632" t="s">
        <v>2095</v>
      </c>
      <c r="F1217" s="633" t="s">
        <v>3011</v>
      </c>
      <c r="G1217" s="632"/>
      <c r="H1217" s="632"/>
      <c r="I1217" s="632" t="s">
        <v>2959</v>
      </c>
      <c r="J1217" s="632" t="s">
        <v>2960</v>
      </c>
      <c r="K1217" s="632"/>
      <c r="L1217" s="634">
        <v>5700</v>
      </c>
      <c r="M1217" s="634">
        <v>2</v>
      </c>
      <c r="N1217" s="635">
        <v>11400</v>
      </c>
    </row>
    <row r="1218" spans="1:14" ht="14.4" customHeight="1" x14ac:dyDescent="0.3">
      <c r="A1218" s="630" t="s">
        <v>553</v>
      </c>
      <c r="B1218" s="631" t="s">
        <v>554</v>
      </c>
      <c r="C1218" s="632" t="s">
        <v>572</v>
      </c>
      <c r="D1218" s="633" t="s">
        <v>3005</v>
      </c>
      <c r="E1218" s="632" t="s">
        <v>578</v>
      </c>
      <c r="F1218" s="633" t="s">
        <v>3007</v>
      </c>
      <c r="G1218" s="632" t="s">
        <v>595</v>
      </c>
      <c r="H1218" s="632" t="s">
        <v>596</v>
      </c>
      <c r="I1218" s="632" t="s">
        <v>596</v>
      </c>
      <c r="J1218" s="632" t="s">
        <v>597</v>
      </c>
      <c r="K1218" s="632" t="s">
        <v>598</v>
      </c>
      <c r="L1218" s="634">
        <v>179.39999999999995</v>
      </c>
      <c r="M1218" s="634">
        <v>1.1000000000000001</v>
      </c>
      <c r="N1218" s="635">
        <v>197.33999999999997</v>
      </c>
    </row>
    <row r="1219" spans="1:14" ht="14.4" customHeight="1" x14ac:dyDescent="0.3">
      <c r="A1219" s="630" t="s">
        <v>553</v>
      </c>
      <c r="B1219" s="631" t="s">
        <v>554</v>
      </c>
      <c r="C1219" s="632" t="s">
        <v>572</v>
      </c>
      <c r="D1219" s="633" t="s">
        <v>3005</v>
      </c>
      <c r="E1219" s="632" t="s">
        <v>578</v>
      </c>
      <c r="F1219" s="633" t="s">
        <v>3007</v>
      </c>
      <c r="G1219" s="632" t="s">
        <v>595</v>
      </c>
      <c r="H1219" s="632" t="s">
        <v>885</v>
      </c>
      <c r="I1219" s="632" t="s">
        <v>886</v>
      </c>
      <c r="J1219" s="632" t="s">
        <v>887</v>
      </c>
      <c r="K1219" s="632" t="s">
        <v>888</v>
      </c>
      <c r="L1219" s="634">
        <v>392.88650402298896</v>
      </c>
      <c r="M1219" s="634">
        <v>20</v>
      </c>
      <c r="N1219" s="635">
        <v>7857.7300804597789</v>
      </c>
    </row>
    <row r="1220" spans="1:14" ht="14.4" customHeight="1" x14ac:dyDescent="0.3">
      <c r="A1220" s="630" t="s">
        <v>553</v>
      </c>
      <c r="B1220" s="631" t="s">
        <v>554</v>
      </c>
      <c r="C1220" s="632" t="s">
        <v>572</v>
      </c>
      <c r="D1220" s="633" t="s">
        <v>3005</v>
      </c>
      <c r="E1220" s="632" t="s">
        <v>578</v>
      </c>
      <c r="F1220" s="633" t="s">
        <v>3007</v>
      </c>
      <c r="G1220" s="632" t="s">
        <v>595</v>
      </c>
      <c r="H1220" s="632" t="s">
        <v>2138</v>
      </c>
      <c r="I1220" s="632" t="s">
        <v>238</v>
      </c>
      <c r="J1220" s="632" t="s">
        <v>2139</v>
      </c>
      <c r="K1220" s="632"/>
      <c r="L1220" s="634">
        <v>73.732399999999998</v>
      </c>
      <c r="M1220" s="634">
        <v>10</v>
      </c>
      <c r="N1220" s="635">
        <v>737.32399999999996</v>
      </c>
    </row>
    <row r="1221" spans="1:14" ht="14.4" customHeight="1" x14ac:dyDescent="0.3">
      <c r="A1221" s="630" t="s">
        <v>553</v>
      </c>
      <c r="B1221" s="631" t="s">
        <v>554</v>
      </c>
      <c r="C1221" s="632" t="s">
        <v>572</v>
      </c>
      <c r="D1221" s="633" t="s">
        <v>3005</v>
      </c>
      <c r="E1221" s="632" t="s">
        <v>578</v>
      </c>
      <c r="F1221" s="633" t="s">
        <v>3007</v>
      </c>
      <c r="G1221" s="632" t="s">
        <v>595</v>
      </c>
      <c r="H1221" s="632" t="s">
        <v>2849</v>
      </c>
      <c r="I1221" s="632" t="s">
        <v>238</v>
      </c>
      <c r="J1221" s="632" t="s">
        <v>2850</v>
      </c>
      <c r="K1221" s="632"/>
      <c r="L1221" s="634">
        <v>522.25346816300339</v>
      </c>
      <c r="M1221" s="634">
        <v>11</v>
      </c>
      <c r="N1221" s="635">
        <v>5744.7881497930375</v>
      </c>
    </row>
    <row r="1222" spans="1:14" ht="14.4" customHeight="1" x14ac:dyDescent="0.3">
      <c r="A1222" s="630" t="s">
        <v>553</v>
      </c>
      <c r="B1222" s="631" t="s">
        <v>554</v>
      </c>
      <c r="C1222" s="632" t="s">
        <v>572</v>
      </c>
      <c r="D1222" s="633" t="s">
        <v>3005</v>
      </c>
      <c r="E1222" s="632" t="s">
        <v>578</v>
      </c>
      <c r="F1222" s="633" t="s">
        <v>3007</v>
      </c>
      <c r="G1222" s="632" t="s">
        <v>595</v>
      </c>
      <c r="H1222" s="632" t="s">
        <v>2961</v>
      </c>
      <c r="I1222" s="632" t="s">
        <v>238</v>
      </c>
      <c r="J1222" s="632" t="s">
        <v>2962</v>
      </c>
      <c r="K1222" s="632" t="s">
        <v>2963</v>
      </c>
      <c r="L1222" s="634">
        <v>42.121478549289471</v>
      </c>
      <c r="M1222" s="634">
        <v>22</v>
      </c>
      <c r="N1222" s="635">
        <v>926.67252808436842</v>
      </c>
    </row>
    <row r="1223" spans="1:14" ht="14.4" customHeight="1" x14ac:dyDescent="0.3">
      <c r="A1223" s="630" t="s">
        <v>553</v>
      </c>
      <c r="B1223" s="631" t="s">
        <v>554</v>
      </c>
      <c r="C1223" s="632" t="s">
        <v>572</v>
      </c>
      <c r="D1223" s="633" t="s">
        <v>3005</v>
      </c>
      <c r="E1223" s="632" t="s">
        <v>578</v>
      </c>
      <c r="F1223" s="633" t="s">
        <v>3007</v>
      </c>
      <c r="G1223" s="632" t="s">
        <v>595</v>
      </c>
      <c r="H1223" s="632" t="s">
        <v>2964</v>
      </c>
      <c r="I1223" s="632" t="s">
        <v>238</v>
      </c>
      <c r="J1223" s="632" t="s">
        <v>2965</v>
      </c>
      <c r="K1223" s="632" t="s">
        <v>2966</v>
      </c>
      <c r="L1223" s="634">
        <v>214.51024835888023</v>
      </c>
      <c r="M1223" s="634">
        <v>8</v>
      </c>
      <c r="N1223" s="635">
        <v>1716.0819868710419</v>
      </c>
    </row>
    <row r="1224" spans="1:14" ht="14.4" customHeight="1" x14ac:dyDescent="0.3">
      <c r="A1224" s="630" t="s">
        <v>553</v>
      </c>
      <c r="B1224" s="631" t="s">
        <v>554</v>
      </c>
      <c r="C1224" s="632" t="s">
        <v>575</v>
      </c>
      <c r="D1224" s="633" t="s">
        <v>3006</v>
      </c>
      <c r="E1224" s="632" t="s">
        <v>2207</v>
      </c>
      <c r="F1224" s="633" t="s">
        <v>3013</v>
      </c>
      <c r="G1224" s="632" t="s">
        <v>595</v>
      </c>
      <c r="H1224" s="632" t="s">
        <v>2967</v>
      </c>
      <c r="I1224" s="632" t="s">
        <v>2968</v>
      </c>
      <c r="J1224" s="632" t="s">
        <v>2969</v>
      </c>
      <c r="K1224" s="632" t="s">
        <v>2970</v>
      </c>
      <c r="L1224" s="634">
        <v>11781.668991887729</v>
      </c>
      <c r="M1224" s="634">
        <v>372.74799999999993</v>
      </c>
      <c r="N1224" s="635">
        <v>4391593.5533881662</v>
      </c>
    </row>
    <row r="1225" spans="1:14" ht="14.4" customHeight="1" x14ac:dyDescent="0.3">
      <c r="A1225" s="630" t="s">
        <v>553</v>
      </c>
      <c r="B1225" s="631" t="s">
        <v>554</v>
      </c>
      <c r="C1225" s="632" t="s">
        <v>575</v>
      </c>
      <c r="D1225" s="633" t="s">
        <v>3006</v>
      </c>
      <c r="E1225" s="632" t="s">
        <v>2207</v>
      </c>
      <c r="F1225" s="633" t="s">
        <v>3013</v>
      </c>
      <c r="G1225" s="632" t="s">
        <v>595</v>
      </c>
      <c r="H1225" s="632" t="s">
        <v>2971</v>
      </c>
      <c r="I1225" s="632" t="s">
        <v>2972</v>
      </c>
      <c r="J1225" s="632" t="s">
        <v>2973</v>
      </c>
      <c r="K1225" s="632" t="s">
        <v>2974</v>
      </c>
      <c r="L1225" s="634">
        <v>30719.154804159974</v>
      </c>
      <c r="M1225" s="634">
        <v>460.19099999999992</v>
      </c>
      <c r="N1225" s="635">
        <v>14136678.568481181</v>
      </c>
    </row>
    <row r="1226" spans="1:14" ht="14.4" customHeight="1" x14ac:dyDescent="0.3">
      <c r="A1226" s="630" t="s">
        <v>553</v>
      </c>
      <c r="B1226" s="631" t="s">
        <v>554</v>
      </c>
      <c r="C1226" s="632" t="s">
        <v>575</v>
      </c>
      <c r="D1226" s="633" t="s">
        <v>3006</v>
      </c>
      <c r="E1226" s="632" t="s">
        <v>2207</v>
      </c>
      <c r="F1226" s="633" t="s">
        <v>3013</v>
      </c>
      <c r="G1226" s="632" t="s">
        <v>595</v>
      </c>
      <c r="H1226" s="632" t="s">
        <v>2208</v>
      </c>
      <c r="I1226" s="632" t="s">
        <v>2209</v>
      </c>
      <c r="J1226" s="632" t="s">
        <v>2210</v>
      </c>
      <c r="K1226" s="632" t="s">
        <v>2211</v>
      </c>
      <c r="L1226" s="634">
        <v>16802.789830998001</v>
      </c>
      <c r="M1226" s="634">
        <v>27</v>
      </c>
      <c r="N1226" s="635">
        <v>453675.32543694606</v>
      </c>
    </row>
    <row r="1227" spans="1:14" ht="14.4" customHeight="1" x14ac:dyDescent="0.3">
      <c r="A1227" s="630" t="s">
        <v>553</v>
      </c>
      <c r="B1227" s="631" t="s">
        <v>554</v>
      </c>
      <c r="C1227" s="632" t="s">
        <v>575</v>
      </c>
      <c r="D1227" s="633" t="s">
        <v>3006</v>
      </c>
      <c r="E1227" s="632" t="s">
        <v>2207</v>
      </c>
      <c r="F1227" s="633" t="s">
        <v>3013</v>
      </c>
      <c r="G1227" s="632" t="s">
        <v>595</v>
      </c>
      <c r="H1227" s="632" t="s">
        <v>2212</v>
      </c>
      <c r="I1227" s="632" t="s">
        <v>2213</v>
      </c>
      <c r="J1227" s="632" t="s">
        <v>2214</v>
      </c>
      <c r="K1227" s="632" t="s">
        <v>2215</v>
      </c>
      <c r="L1227" s="634">
        <v>0</v>
      </c>
      <c r="M1227" s="634">
        <v>0</v>
      </c>
      <c r="N1227" s="635">
        <v>-9.9999999802093953E-3</v>
      </c>
    </row>
    <row r="1228" spans="1:14" ht="14.4" customHeight="1" x14ac:dyDescent="0.3">
      <c r="A1228" s="630" t="s">
        <v>553</v>
      </c>
      <c r="B1228" s="631" t="s">
        <v>554</v>
      </c>
      <c r="C1228" s="632" t="s">
        <v>575</v>
      </c>
      <c r="D1228" s="633" t="s">
        <v>3006</v>
      </c>
      <c r="E1228" s="632" t="s">
        <v>2207</v>
      </c>
      <c r="F1228" s="633" t="s">
        <v>3013</v>
      </c>
      <c r="G1228" s="632" t="s">
        <v>595</v>
      </c>
      <c r="H1228" s="632" t="s">
        <v>2975</v>
      </c>
      <c r="I1228" s="632" t="s">
        <v>2976</v>
      </c>
      <c r="J1228" s="632" t="s">
        <v>2977</v>
      </c>
      <c r="K1228" s="632" t="s">
        <v>2978</v>
      </c>
      <c r="L1228" s="634">
        <v>87975</v>
      </c>
      <c r="M1228" s="634">
        <v>10</v>
      </c>
      <c r="N1228" s="635">
        <v>879750</v>
      </c>
    </row>
    <row r="1229" spans="1:14" ht="14.4" customHeight="1" x14ac:dyDescent="0.3">
      <c r="A1229" s="630" t="s">
        <v>553</v>
      </c>
      <c r="B1229" s="631" t="s">
        <v>554</v>
      </c>
      <c r="C1229" s="632" t="s">
        <v>575</v>
      </c>
      <c r="D1229" s="633" t="s">
        <v>3006</v>
      </c>
      <c r="E1229" s="632" t="s">
        <v>2207</v>
      </c>
      <c r="F1229" s="633" t="s">
        <v>3013</v>
      </c>
      <c r="G1229" s="632" t="s">
        <v>595</v>
      </c>
      <c r="H1229" s="632" t="s">
        <v>2979</v>
      </c>
      <c r="I1229" s="632" t="s">
        <v>2979</v>
      </c>
      <c r="J1229" s="632" t="s">
        <v>2980</v>
      </c>
      <c r="K1229" s="632" t="s">
        <v>2981</v>
      </c>
      <c r="L1229" s="634">
        <v>10502.664733453241</v>
      </c>
      <c r="M1229" s="634">
        <v>139</v>
      </c>
      <c r="N1229" s="635">
        <v>1459870.3979500006</v>
      </c>
    </row>
    <row r="1230" spans="1:14" ht="14.4" customHeight="1" x14ac:dyDescent="0.3">
      <c r="A1230" s="630" t="s">
        <v>553</v>
      </c>
      <c r="B1230" s="631" t="s">
        <v>554</v>
      </c>
      <c r="C1230" s="632" t="s">
        <v>575</v>
      </c>
      <c r="D1230" s="633" t="s">
        <v>3006</v>
      </c>
      <c r="E1230" s="632" t="s">
        <v>2207</v>
      </c>
      <c r="F1230" s="633" t="s">
        <v>3013</v>
      </c>
      <c r="G1230" s="632" t="s">
        <v>595</v>
      </c>
      <c r="H1230" s="632" t="s">
        <v>2982</v>
      </c>
      <c r="I1230" s="632" t="s">
        <v>2982</v>
      </c>
      <c r="J1230" s="632" t="s">
        <v>2983</v>
      </c>
      <c r="K1230" s="632" t="s">
        <v>1653</v>
      </c>
      <c r="L1230" s="634">
        <v>35190</v>
      </c>
      <c r="M1230" s="634">
        <v>30</v>
      </c>
      <c r="N1230" s="635">
        <v>1055700</v>
      </c>
    </row>
    <row r="1231" spans="1:14" ht="14.4" customHeight="1" x14ac:dyDescent="0.3">
      <c r="A1231" s="630" t="s">
        <v>553</v>
      </c>
      <c r="B1231" s="631" t="s">
        <v>554</v>
      </c>
      <c r="C1231" s="632" t="s">
        <v>575</v>
      </c>
      <c r="D1231" s="633" t="s">
        <v>3006</v>
      </c>
      <c r="E1231" s="632" t="s">
        <v>2207</v>
      </c>
      <c r="F1231" s="633" t="s">
        <v>3013</v>
      </c>
      <c r="G1231" s="632" t="s">
        <v>595</v>
      </c>
      <c r="H1231" s="632" t="s">
        <v>2984</v>
      </c>
      <c r="I1231" s="632" t="s">
        <v>2984</v>
      </c>
      <c r="J1231" s="632" t="s">
        <v>2985</v>
      </c>
      <c r="K1231" s="632" t="s">
        <v>2986</v>
      </c>
      <c r="L1231" s="634">
        <v>146102.21</v>
      </c>
      <c r="M1231" s="634">
        <v>1</v>
      </c>
      <c r="N1231" s="635">
        <v>146102.21</v>
      </c>
    </row>
    <row r="1232" spans="1:14" ht="14.4" customHeight="1" x14ac:dyDescent="0.3">
      <c r="A1232" s="630" t="s">
        <v>553</v>
      </c>
      <c r="B1232" s="631" t="s">
        <v>554</v>
      </c>
      <c r="C1232" s="632" t="s">
        <v>575</v>
      </c>
      <c r="D1232" s="633" t="s">
        <v>3006</v>
      </c>
      <c r="E1232" s="632" t="s">
        <v>2207</v>
      </c>
      <c r="F1232" s="633" t="s">
        <v>3013</v>
      </c>
      <c r="G1232" s="632" t="s">
        <v>1626</v>
      </c>
      <c r="H1232" s="632" t="s">
        <v>2987</v>
      </c>
      <c r="I1232" s="632" t="s">
        <v>2988</v>
      </c>
      <c r="J1232" s="632" t="s">
        <v>2989</v>
      </c>
      <c r="K1232" s="632" t="s">
        <v>2990</v>
      </c>
      <c r="L1232" s="634">
        <v>29546.730414225389</v>
      </c>
      <c r="M1232" s="634">
        <v>210</v>
      </c>
      <c r="N1232" s="635">
        <v>6204813.3869873313</v>
      </c>
    </row>
    <row r="1233" spans="1:14" ht="14.4" customHeight="1" x14ac:dyDescent="0.3">
      <c r="A1233" s="630" t="s">
        <v>553</v>
      </c>
      <c r="B1233" s="631" t="s">
        <v>554</v>
      </c>
      <c r="C1233" s="632" t="s">
        <v>575</v>
      </c>
      <c r="D1233" s="633" t="s">
        <v>3006</v>
      </c>
      <c r="E1233" s="632" t="s">
        <v>2207</v>
      </c>
      <c r="F1233" s="633" t="s">
        <v>3013</v>
      </c>
      <c r="G1233" s="632" t="s">
        <v>1626</v>
      </c>
      <c r="H1233" s="632" t="s">
        <v>2991</v>
      </c>
      <c r="I1233" s="632" t="s">
        <v>2992</v>
      </c>
      <c r="J1233" s="632" t="s">
        <v>2993</v>
      </c>
      <c r="K1233" s="632" t="s">
        <v>2994</v>
      </c>
      <c r="L1233" s="634">
        <v>59093.470816239656</v>
      </c>
      <c r="M1233" s="634">
        <v>250</v>
      </c>
      <c r="N1233" s="635">
        <v>14773367.704059914</v>
      </c>
    </row>
    <row r="1234" spans="1:14" ht="14.4" customHeight="1" x14ac:dyDescent="0.3">
      <c r="A1234" s="630" t="s">
        <v>553</v>
      </c>
      <c r="B1234" s="631" t="s">
        <v>554</v>
      </c>
      <c r="C1234" s="632" t="s">
        <v>575</v>
      </c>
      <c r="D1234" s="633" t="s">
        <v>3006</v>
      </c>
      <c r="E1234" s="632" t="s">
        <v>2207</v>
      </c>
      <c r="F1234" s="633" t="s">
        <v>3013</v>
      </c>
      <c r="G1234" s="632" t="s">
        <v>1626</v>
      </c>
      <c r="H1234" s="632" t="s">
        <v>2995</v>
      </c>
      <c r="I1234" s="632" t="s">
        <v>2995</v>
      </c>
      <c r="J1234" s="632" t="s">
        <v>2996</v>
      </c>
      <c r="K1234" s="632" t="s">
        <v>2997</v>
      </c>
      <c r="L1234" s="634">
        <v>89248.582144923508</v>
      </c>
      <c r="M1234" s="634">
        <v>10</v>
      </c>
      <c r="N1234" s="635">
        <v>892485.82144923508</v>
      </c>
    </row>
    <row r="1235" spans="1:14" ht="14.4" customHeight="1" thickBot="1" x14ac:dyDescent="0.35">
      <c r="A1235" s="636" t="s">
        <v>553</v>
      </c>
      <c r="B1235" s="637" t="s">
        <v>554</v>
      </c>
      <c r="C1235" s="638" t="s">
        <v>575</v>
      </c>
      <c r="D1235" s="639" t="s">
        <v>3006</v>
      </c>
      <c r="E1235" s="638" t="s">
        <v>2207</v>
      </c>
      <c r="F1235" s="639" t="s">
        <v>3013</v>
      </c>
      <c r="G1235" s="638" t="s">
        <v>1626</v>
      </c>
      <c r="H1235" s="638" t="s">
        <v>2998</v>
      </c>
      <c r="I1235" s="638" t="s">
        <v>2998</v>
      </c>
      <c r="J1235" s="638" t="s">
        <v>2999</v>
      </c>
      <c r="K1235" s="638" t="s">
        <v>3000</v>
      </c>
      <c r="L1235" s="640">
        <v>67956.72</v>
      </c>
      <c r="M1235" s="640">
        <v>20</v>
      </c>
      <c r="N1235" s="641">
        <v>1359134.4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3014</v>
      </c>
      <c r="B5" s="628">
        <v>491139.33920371009</v>
      </c>
      <c r="C5" s="646">
        <v>0.23754313144040445</v>
      </c>
      <c r="D5" s="628">
        <v>1576440.2882330385</v>
      </c>
      <c r="E5" s="646">
        <v>0.76245686855959549</v>
      </c>
      <c r="F5" s="629">
        <v>2067579.6274367487</v>
      </c>
    </row>
    <row r="6" spans="1:6" ht="14.4" customHeight="1" x14ac:dyDescent="0.3">
      <c r="A6" s="657" t="s">
        <v>3015</v>
      </c>
      <c r="B6" s="634">
        <v>168756.91196073801</v>
      </c>
      <c r="C6" s="647">
        <v>0.12776625570018912</v>
      </c>
      <c r="D6" s="634">
        <v>1152068.4580550808</v>
      </c>
      <c r="E6" s="647">
        <v>0.87223374429981093</v>
      </c>
      <c r="F6" s="635">
        <v>1320825.3700158189</v>
      </c>
    </row>
    <row r="7" spans="1:6" ht="14.4" customHeight="1" x14ac:dyDescent="0.3">
      <c r="A7" s="657" t="s">
        <v>3016</v>
      </c>
      <c r="B7" s="634">
        <v>66508.928503613366</v>
      </c>
      <c r="C7" s="647">
        <v>5.8762193874169595E-2</v>
      </c>
      <c r="D7" s="634">
        <v>1065323.0219173024</v>
      </c>
      <c r="E7" s="647">
        <v>0.9412378061258303</v>
      </c>
      <c r="F7" s="635">
        <v>1131831.9504209158</v>
      </c>
    </row>
    <row r="8" spans="1:6" ht="14.4" customHeight="1" x14ac:dyDescent="0.3">
      <c r="A8" s="657" t="s">
        <v>3017</v>
      </c>
      <c r="B8" s="634">
        <v>8930.5013122856453</v>
      </c>
      <c r="C8" s="647">
        <v>1.1355998412968631E-2</v>
      </c>
      <c r="D8" s="634">
        <v>777482.19332907232</v>
      </c>
      <c r="E8" s="647">
        <v>0.98864400158703136</v>
      </c>
      <c r="F8" s="635">
        <v>786412.69464135799</v>
      </c>
    </row>
    <row r="9" spans="1:6" ht="14.4" customHeight="1" thickBot="1" x14ac:dyDescent="0.35">
      <c r="A9" s="658" t="s">
        <v>3018</v>
      </c>
      <c r="B9" s="649"/>
      <c r="C9" s="650">
        <v>0</v>
      </c>
      <c r="D9" s="649">
        <v>23229801.31249648</v>
      </c>
      <c r="E9" s="650">
        <v>1</v>
      </c>
      <c r="F9" s="651">
        <v>23229801.31249648</v>
      </c>
    </row>
    <row r="10" spans="1:6" ht="14.4" customHeight="1" thickBot="1" x14ac:dyDescent="0.35">
      <c r="A10" s="652" t="s">
        <v>3</v>
      </c>
      <c r="B10" s="653">
        <v>735335.6809803471</v>
      </c>
      <c r="C10" s="654">
        <v>2.5768294807915273E-2</v>
      </c>
      <c r="D10" s="653">
        <v>27801115.274030976</v>
      </c>
      <c r="E10" s="654">
        <v>0.97423170519208468</v>
      </c>
      <c r="F10" s="655">
        <v>28536450.955011323</v>
      </c>
    </row>
    <row r="11" spans="1:6" ht="14.4" customHeight="1" thickBot="1" x14ac:dyDescent="0.35"/>
    <row r="12" spans="1:6" ht="14.4" customHeight="1" x14ac:dyDescent="0.3">
      <c r="A12" s="656" t="s">
        <v>3019</v>
      </c>
      <c r="B12" s="628">
        <v>490111.31000000006</v>
      </c>
      <c r="C12" s="646">
        <v>1</v>
      </c>
      <c r="D12" s="628"/>
      <c r="E12" s="646">
        <v>0</v>
      </c>
      <c r="F12" s="629">
        <v>490111.31000000006</v>
      </c>
    </row>
    <row r="13" spans="1:6" ht="14.4" customHeight="1" x14ac:dyDescent="0.3">
      <c r="A13" s="657" t="s">
        <v>3020</v>
      </c>
      <c r="B13" s="634">
        <v>218822.08493334806</v>
      </c>
      <c r="C13" s="647">
        <v>0.75784050434385652</v>
      </c>
      <c r="D13" s="634">
        <v>69922.160958873981</v>
      </c>
      <c r="E13" s="647">
        <v>0.24215949565614353</v>
      </c>
      <c r="F13" s="635">
        <v>288744.24589222204</v>
      </c>
    </row>
    <row r="14" spans="1:6" ht="14.4" customHeight="1" x14ac:dyDescent="0.3">
      <c r="A14" s="657" t="s">
        <v>3021</v>
      </c>
      <c r="B14" s="634">
        <v>24451.586407247953</v>
      </c>
      <c r="C14" s="647">
        <v>1</v>
      </c>
      <c r="D14" s="634"/>
      <c r="E14" s="647">
        <v>0</v>
      </c>
      <c r="F14" s="635">
        <v>24451.586407247953</v>
      </c>
    </row>
    <row r="15" spans="1:6" ht="14.4" customHeight="1" x14ac:dyDescent="0.3">
      <c r="A15" s="657" t="s">
        <v>3022</v>
      </c>
      <c r="B15" s="634">
        <v>1256.3400000000001</v>
      </c>
      <c r="C15" s="647">
        <v>0.79784842442177983</v>
      </c>
      <c r="D15" s="634">
        <v>318.32000000000005</v>
      </c>
      <c r="E15" s="647">
        <v>0.20215157557822006</v>
      </c>
      <c r="F15" s="635">
        <v>1574.6600000000003</v>
      </c>
    </row>
    <row r="16" spans="1:6" ht="14.4" customHeight="1" x14ac:dyDescent="0.3">
      <c r="A16" s="657" t="s">
        <v>3023</v>
      </c>
      <c r="B16" s="634">
        <v>224.83999999999997</v>
      </c>
      <c r="C16" s="647">
        <v>0.11532695909599716</v>
      </c>
      <c r="D16" s="634">
        <v>1724.747518498993</v>
      </c>
      <c r="E16" s="647">
        <v>0.88467304090400289</v>
      </c>
      <c r="F16" s="635">
        <v>1949.5875184989929</v>
      </c>
    </row>
    <row r="17" spans="1:6" ht="14.4" customHeight="1" x14ac:dyDescent="0.3">
      <c r="A17" s="657" t="s">
        <v>3024</v>
      </c>
      <c r="B17" s="634">
        <v>207.93963975107999</v>
      </c>
      <c r="C17" s="647">
        <v>0.29926277640920507</v>
      </c>
      <c r="D17" s="634">
        <v>486.89999999999981</v>
      </c>
      <c r="E17" s="647">
        <v>0.70073722359079482</v>
      </c>
      <c r="F17" s="635">
        <v>694.83963975107986</v>
      </c>
    </row>
    <row r="18" spans="1:6" ht="14.4" customHeight="1" x14ac:dyDescent="0.3">
      <c r="A18" s="657" t="s">
        <v>3025</v>
      </c>
      <c r="B18" s="634">
        <v>162.91</v>
      </c>
      <c r="C18" s="647">
        <v>1</v>
      </c>
      <c r="D18" s="634"/>
      <c r="E18" s="647">
        <v>0</v>
      </c>
      <c r="F18" s="635">
        <v>162.91</v>
      </c>
    </row>
    <row r="19" spans="1:6" ht="14.4" customHeight="1" x14ac:dyDescent="0.3">
      <c r="A19" s="657" t="s">
        <v>3026</v>
      </c>
      <c r="B19" s="634">
        <v>98.67</v>
      </c>
      <c r="C19" s="647">
        <v>0.76299028550232317</v>
      </c>
      <c r="D19" s="634">
        <v>30.650126186193202</v>
      </c>
      <c r="E19" s="647">
        <v>0.23700971449767691</v>
      </c>
      <c r="F19" s="635">
        <v>129.32012618619319</v>
      </c>
    </row>
    <row r="20" spans="1:6" ht="14.4" customHeight="1" x14ac:dyDescent="0.3">
      <c r="A20" s="657" t="s">
        <v>3027</v>
      </c>
      <c r="B20" s="634"/>
      <c r="C20" s="647">
        <v>0</v>
      </c>
      <c r="D20" s="634">
        <v>13047.849303016408</v>
      </c>
      <c r="E20" s="647">
        <v>1</v>
      </c>
      <c r="F20" s="635">
        <v>13047.849303016408</v>
      </c>
    </row>
    <row r="21" spans="1:6" ht="14.4" customHeight="1" x14ac:dyDescent="0.3">
      <c r="A21" s="657" t="s">
        <v>3028</v>
      </c>
      <c r="B21" s="634"/>
      <c r="C21" s="647">
        <v>0</v>
      </c>
      <c r="D21" s="634">
        <v>183176.18179989251</v>
      </c>
      <c r="E21" s="647">
        <v>1</v>
      </c>
      <c r="F21" s="635">
        <v>183176.18179989251</v>
      </c>
    </row>
    <row r="22" spans="1:6" ht="14.4" customHeight="1" x14ac:dyDescent="0.3">
      <c r="A22" s="657" t="s">
        <v>3029</v>
      </c>
      <c r="B22" s="634"/>
      <c r="C22" s="647">
        <v>0</v>
      </c>
      <c r="D22" s="634">
        <v>875.80052962668105</v>
      </c>
      <c r="E22" s="647">
        <v>1</v>
      </c>
      <c r="F22" s="635">
        <v>875.80052962668105</v>
      </c>
    </row>
    <row r="23" spans="1:6" ht="14.4" customHeight="1" x14ac:dyDescent="0.3">
      <c r="A23" s="657" t="s">
        <v>3030</v>
      </c>
      <c r="B23" s="634"/>
      <c r="C23" s="647">
        <v>0</v>
      </c>
      <c r="D23" s="634">
        <v>690.72069374890907</v>
      </c>
      <c r="E23" s="647">
        <v>1</v>
      </c>
      <c r="F23" s="635">
        <v>690.72069374890907</v>
      </c>
    </row>
    <row r="24" spans="1:6" ht="14.4" customHeight="1" x14ac:dyDescent="0.3">
      <c r="A24" s="657" t="s">
        <v>3031</v>
      </c>
      <c r="B24" s="634"/>
      <c r="C24" s="647">
        <v>0</v>
      </c>
      <c r="D24" s="634">
        <v>3085.76</v>
      </c>
      <c r="E24" s="647">
        <v>1</v>
      </c>
      <c r="F24" s="635">
        <v>3085.76</v>
      </c>
    </row>
    <row r="25" spans="1:6" ht="14.4" customHeight="1" x14ac:dyDescent="0.3">
      <c r="A25" s="657" t="s">
        <v>3032</v>
      </c>
      <c r="B25" s="634"/>
      <c r="C25" s="647">
        <v>0</v>
      </c>
      <c r="D25" s="634">
        <v>65.23</v>
      </c>
      <c r="E25" s="647">
        <v>1</v>
      </c>
      <c r="F25" s="635">
        <v>65.23</v>
      </c>
    </row>
    <row r="26" spans="1:6" ht="14.4" customHeight="1" x14ac:dyDescent="0.3">
      <c r="A26" s="657" t="s">
        <v>3033</v>
      </c>
      <c r="B26" s="634"/>
      <c r="C26" s="647">
        <v>0</v>
      </c>
      <c r="D26" s="634">
        <v>115.20000000000003</v>
      </c>
      <c r="E26" s="647">
        <v>1</v>
      </c>
      <c r="F26" s="635">
        <v>115.20000000000003</v>
      </c>
    </row>
    <row r="27" spans="1:6" ht="14.4" customHeight="1" x14ac:dyDescent="0.3">
      <c r="A27" s="657" t="s">
        <v>3034</v>
      </c>
      <c r="B27" s="634"/>
      <c r="C27" s="647">
        <v>0</v>
      </c>
      <c r="D27" s="634">
        <v>3271.98993176773</v>
      </c>
      <c r="E27" s="647">
        <v>1</v>
      </c>
      <c r="F27" s="635">
        <v>3271.98993176773</v>
      </c>
    </row>
    <row r="28" spans="1:6" ht="14.4" customHeight="1" x14ac:dyDescent="0.3">
      <c r="A28" s="657" t="s">
        <v>3035</v>
      </c>
      <c r="B28" s="634"/>
      <c r="C28" s="647">
        <v>0</v>
      </c>
      <c r="D28" s="634">
        <v>159079.57079665214</v>
      </c>
      <c r="E28" s="647">
        <v>1</v>
      </c>
      <c r="F28" s="635">
        <v>159079.57079665214</v>
      </c>
    </row>
    <row r="29" spans="1:6" ht="14.4" customHeight="1" x14ac:dyDescent="0.3">
      <c r="A29" s="657" t="s">
        <v>3036</v>
      </c>
      <c r="B29" s="634"/>
      <c r="C29" s="647">
        <v>0</v>
      </c>
      <c r="D29" s="634">
        <v>461.77969318603095</v>
      </c>
      <c r="E29" s="647">
        <v>1</v>
      </c>
      <c r="F29" s="635">
        <v>461.77969318603095</v>
      </c>
    </row>
    <row r="30" spans="1:6" ht="14.4" customHeight="1" x14ac:dyDescent="0.3">
      <c r="A30" s="657" t="s">
        <v>3037</v>
      </c>
      <c r="B30" s="634"/>
      <c r="C30" s="647">
        <v>0</v>
      </c>
      <c r="D30" s="634">
        <v>1332078.0096863613</v>
      </c>
      <c r="E30" s="647">
        <v>1</v>
      </c>
      <c r="F30" s="635">
        <v>1332078.0096863613</v>
      </c>
    </row>
    <row r="31" spans="1:6" ht="14.4" customHeight="1" x14ac:dyDescent="0.3">
      <c r="A31" s="657" t="s">
        <v>3038</v>
      </c>
      <c r="B31" s="634"/>
      <c r="C31" s="647">
        <v>0</v>
      </c>
      <c r="D31" s="634">
        <v>41512.01458527772</v>
      </c>
      <c r="E31" s="647">
        <v>1</v>
      </c>
      <c r="F31" s="635">
        <v>41512.01458527772</v>
      </c>
    </row>
    <row r="32" spans="1:6" ht="14.4" customHeight="1" x14ac:dyDescent="0.3">
      <c r="A32" s="657" t="s">
        <v>3039</v>
      </c>
      <c r="B32" s="634"/>
      <c r="C32" s="647">
        <v>0</v>
      </c>
      <c r="D32" s="634">
        <v>11755.318046325034</v>
      </c>
      <c r="E32" s="647">
        <v>1</v>
      </c>
      <c r="F32" s="635">
        <v>11755.318046325034</v>
      </c>
    </row>
    <row r="33" spans="1:6" ht="14.4" customHeight="1" x14ac:dyDescent="0.3">
      <c r="A33" s="657" t="s">
        <v>3040</v>
      </c>
      <c r="B33" s="634"/>
      <c r="C33" s="647">
        <v>0</v>
      </c>
      <c r="D33" s="634">
        <v>18080.993331647322</v>
      </c>
      <c r="E33" s="647">
        <v>1</v>
      </c>
      <c r="F33" s="635">
        <v>18080.993331647322</v>
      </c>
    </row>
    <row r="34" spans="1:6" ht="14.4" customHeight="1" x14ac:dyDescent="0.3">
      <c r="A34" s="657" t="s">
        <v>3041</v>
      </c>
      <c r="B34" s="634"/>
      <c r="C34" s="647">
        <v>0</v>
      </c>
      <c r="D34" s="634">
        <v>771.24081649686673</v>
      </c>
      <c r="E34" s="647">
        <v>1</v>
      </c>
      <c r="F34" s="635">
        <v>771.24081649686673</v>
      </c>
    </row>
    <row r="35" spans="1:6" ht="14.4" customHeight="1" x14ac:dyDescent="0.3">
      <c r="A35" s="657" t="s">
        <v>3042</v>
      </c>
      <c r="B35" s="634"/>
      <c r="C35" s="647">
        <v>0</v>
      </c>
      <c r="D35" s="634">
        <v>76872.333910717265</v>
      </c>
      <c r="E35" s="647">
        <v>1</v>
      </c>
      <c r="F35" s="635">
        <v>76872.333910717265</v>
      </c>
    </row>
    <row r="36" spans="1:6" ht="14.4" customHeight="1" x14ac:dyDescent="0.3">
      <c r="A36" s="657" t="s">
        <v>3043</v>
      </c>
      <c r="B36" s="634"/>
      <c r="C36" s="647">
        <v>0</v>
      </c>
      <c r="D36" s="634">
        <v>441.46</v>
      </c>
      <c r="E36" s="647">
        <v>1</v>
      </c>
      <c r="F36" s="635">
        <v>441.46</v>
      </c>
    </row>
    <row r="37" spans="1:6" ht="14.4" customHeight="1" x14ac:dyDescent="0.3">
      <c r="A37" s="657" t="s">
        <v>3044</v>
      </c>
      <c r="B37" s="634"/>
      <c r="C37" s="647">
        <v>0</v>
      </c>
      <c r="D37" s="634">
        <v>2251620.221449235</v>
      </c>
      <c r="E37" s="647">
        <v>1</v>
      </c>
      <c r="F37" s="635">
        <v>2251620.221449235</v>
      </c>
    </row>
    <row r="38" spans="1:6" ht="14.4" customHeight="1" x14ac:dyDescent="0.3">
      <c r="A38" s="657" t="s">
        <v>3045</v>
      </c>
      <c r="B38" s="634"/>
      <c r="C38" s="647">
        <v>0</v>
      </c>
      <c r="D38" s="634">
        <v>279.41991461989977</v>
      </c>
      <c r="E38" s="647">
        <v>1</v>
      </c>
      <c r="F38" s="635">
        <v>279.41991461989977</v>
      </c>
    </row>
    <row r="39" spans="1:6" ht="14.4" customHeight="1" x14ac:dyDescent="0.3">
      <c r="A39" s="657" t="s">
        <v>3046</v>
      </c>
      <c r="B39" s="634"/>
      <c r="C39" s="647">
        <v>0</v>
      </c>
      <c r="D39" s="634">
        <v>430.29975166836454</v>
      </c>
      <c r="E39" s="647">
        <v>1</v>
      </c>
      <c r="F39" s="635">
        <v>430.29975166836454</v>
      </c>
    </row>
    <row r="40" spans="1:6" ht="14.4" customHeight="1" x14ac:dyDescent="0.3">
      <c r="A40" s="657" t="s">
        <v>3047</v>
      </c>
      <c r="B40" s="634"/>
      <c r="C40" s="647">
        <v>0</v>
      </c>
      <c r="D40" s="634">
        <v>191.88000000000005</v>
      </c>
      <c r="E40" s="647">
        <v>1</v>
      </c>
      <c r="F40" s="635">
        <v>191.88000000000005</v>
      </c>
    </row>
    <row r="41" spans="1:6" ht="14.4" customHeight="1" x14ac:dyDescent="0.3">
      <c r="A41" s="657" t="s">
        <v>3048</v>
      </c>
      <c r="B41" s="634"/>
      <c r="C41" s="647">
        <v>0</v>
      </c>
      <c r="D41" s="634">
        <v>461.98</v>
      </c>
      <c r="E41" s="647">
        <v>1</v>
      </c>
      <c r="F41" s="635">
        <v>461.98</v>
      </c>
    </row>
    <row r="42" spans="1:6" ht="14.4" customHeight="1" x14ac:dyDescent="0.3">
      <c r="A42" s="657" t="s">
        <v>3049</v>
      </c>
      <c r="B42" s="634"/>
      <c r="C42" s="647">
        <v>0</v>
      </c>
      <c r="D42" s="634">
        <v>690.78078420920565</v>
      </c>
      <c r="E42" s="647">
        <v>1</v>
      </c>
      <c r="F42" s="635">
        <v>690.78078420920565</v>
      </c>
    </row>
    <row r="43" spans="1:6" ht="14.4" customHeight="1" x14ac:dyDescent="0.3">
      <c r="A43" s="657" t="s">
        <v>3050</v>
      </c>
      <c r="B43" s="634"/>
      <c r="C43" s="647">
        <v>0</v>
      </c>
      <c r="D43" s="634">
        <v>91470.756232678541</v>
      </c>
      <c r="E43" s="647">
        <v>1</v>
      </c>
      <c r="F43" s="635">
        <v>91470.756232678541</v>
      </c>
    </row>
    <row r="44" spans="1:6" ht="14.4" customHeight="1" x14ac:dyDescent="0.3">
      <c r="A44" s="657" t="s">
        <v>3051</v>
      </c>
      <c r="B44" s="634"/>
      <c r="C44" s="647">
        <v>0</v>
      </c>
      <c r="D44" s="634">
        <v>327.95011137111663</v>
      </c>
      <c r="E44" s="647">
        <v>1</v>
      </c>
      <c r="F44" s="635">
        <v>327.95011137111663</v>
      </c>
    </row>
    <row r="45" spans="1:6" ht="14.4" customHeight="1" x14ac:dyDescent="0.3">
      <c r="A45" s="657" t="s">
        <v>3052</v>
      </c>
      <c r="B45" s="634"/>
      <c r="C45" s="647">
        <v>0</v>
      </c>
      <c r="D45" s="634">
        <v>12017.034424498872</v>
      </c>
      <c r="E45" s="647">
        <v>1</v>
      </c>
      <c r="F45" s="635">
        <v>12017.034424498872</v>
      </c>
    </row>
    <row r="46" spans="1:6" ht="14.4" customHeight="1" x14ac:dyDescent="0.3">
      <c r="A46" s="657" t="s">
        <v>3053</v>
      </c>
      <c r="B46" s="634"/>
      <c r="C46" s="647">
        <v>0</v>
      </c>
      <c r="D46" s="634">
        <v>164.35975717164649</v>
      </c>
      <c r="E46" s="647">
        <v>1</v>
      </c>
      <c r="F46" s="635">
        <v>164.35975717164649</v>
      </c>
    </row>
    <row r="47" spans="1:6" ht="14.4" customHeight="1" x14ac:dyDescent="0.3">
      <c r="A47" s="657" t="s">
        <v>3054</v>
      </c>
      <c r="B47" s="634"/>
      <c r="C47" s="647">
        <v>0</v>
      </c>
      <c r="D47" s="634">
        <v>447176.08974531438</v>
      </c>
      <c r="E47" s="647">
        <v>1</v>
      </c>
      <c r="F47" s="635">
        <v>447176.08974531438</v>
      </c>
    </row>
    <row r="48" spans="1:6" ht="14.4" customHeight="1" x14ac:dyDescent="0.3">
      <c r="A48" s="657" t="s">
        <v>3055</v>
      </c>
      <c r="B48" s="634"/>
      <c r="C48" s="647">
        <v>0</v>
      </c>
      <c r="D48" s="634">
        <v>995.86044736704753</v>
      </c>
      <c r="E48" s="647">
        <v>1</v>
      </c>
      <c r="F48" s="635">
        <v>995.86044736704753</v>
      </c>
    </row>
    <row r="49" spans="1:6" ht="14.4" customHeight="1" x14ac:dyDescent="0.3">
      <c r="A49" s="657" t="s">
        <v>3056</v>
      </c>
      <c r="B49" s="634"/>
      <c r="C49" s="647">
        <v>0</v>
      </c>
      <c r="D49" s="634">
        <v>1146503.5836199869</v>
      </c>
      <c r="E49" s="647">
        <v>1</v>
      </c>
      <c r="F49" s="635">
        <v>1146503.5836199869</v>
      </c>
    </row>
    <row r="50" spans="1:6" ht="14.4" customHeight="1" x14ac:dyDescent="0.3">
      <c r="A50" s="657" t="s">
        <v>3057</v>
      </c>
      <c r="B50" s="634"/>
      <c r="C50" s="647">
        <v>0</v>
      </c>
      <c r="D50" s="634">
        <v>29235.034191081504</v>
      </c>
      <c r="E50" s="647">
        <v>1</v>
      </c>
      <c r="F50" s="635">
        <v>29235.034191081504</v>
      </c>
    </row>
    <row r="51" spans="1:6" ht="14.4" customHeight="1" x14ac:dyDescent="0.3">
      <c r="A51" s="657" t="s">
        <v>3058</v>
      </c>
      <c r="B51" s="634"/>
      <c r="C51" s="647">
        <v>0</v>
      </c>
      <c r="D51" s="634">
        <v>2839.4790246744878</v>
      </c>
      <c r="E51" s="647">
        <v>1</v>
      </c>
      <c r="F51" s="635">
        <v>2839.4790246744878</v>
      </c>
    </row>
    <row r="52" spans="1:6" ht="14.4" customHeight="1" x14ac:dyDescent="0.3">
      <c r="A52" s="657" t="s">
        <v>3059</v>
      </c>
      <c r="B52" s="634"/>
      <c r="C52" s="647">
        <v>0</v>
      </c>
      <c r="D52" s="634">
        <v>109968.58680238306</v>
      </c>
      <c r="E52" s="647">
        <v>1</v>
      </c>
      <c r="F52" s="635">
        <v>109968.58680238306</v>
      </c>
    </row>
    <row r="53" spans="1:6" ht="14.4" customHeight="1" x14ac:dyDescent="0.3">
      <c r="A53" s="657" t="s">
        <v>3060</v>
      </c>
      <c r="B53" s="634"/>
      <c r="C53" s="647">
        <v>0</v>
      </c>
      <c r="D53" s="634">
        <v>82991.523507921127</v>
      </c>
      <c r="E53" s="647">
        <v>1</v>
      </c>
      <c r="F53" s="635">
        <v>82991.523507921127</v>
      </c>
    </row>
    <row r="54" spans="1:6" ht="14.4" customHeight="1" x14ac:dyDescent="0.3">
      <c r="A54" s="657" t="s">
        <v>3061</v>
      </c>
      <c r="B54" s="634"/>
      <c r="C54" s="647">
        <v>0</v>
      </c>
      <c r="D54" s="634">
        <v>602.03999999999985</v>
      </c>
      <c r="E54" s="647">
        <v>1</v>
      </c>
      <c r="F54" s="635">
        <v>602.03999999999985</v>
      </c>
    </row>
    <row r="55" spans="1:6" ht="14.4" customHeight="1" x14ac:dyDescent="0.3">
      <c r="A55" s="657" t="s">
        <v>3062</v>
      </c>
      <c r="B55" s="634"/>
      <c r="C55" s="647">
        <v>0</v>
      </c>
      <c r="D55" s="634">
        <v>8292.1989692673214</v>
      </c>
      <c r="E55" s="647">
        <v>1</v>
      </c>
      <c r="F55" s="635">
        <v>8292.1989692673214</v>
      </c>
    </row>
    <row r="56" spans="1:6" ht="14.4" customHeight="1" x14ac:dyDescent="0.3">
      <c r="A56" s="657" t="s">
        <v>3063</v>
      </c>
      <c r="B56" s="634"/>
      <c r="C56" s="647">
        <v>0</v>
      </c>
      <c r="D56" s="634">
        <v>924.20999999999992</v>
      </c>
      <c r="E56" s="647">
        <v>1</v>
      </c>
      <c r="F56" s="635">
        <v>924.20999999999992</v>
      </c>
    </row>
    <row r="57" spans="1:6" ht="14.4" customHeight="1" x14ac:dyDescent="0.3">
      <c r="A57" s="657" t="s">
        <v>3064</v>
      </c>
      <c r="B57" s="634"/>
      <c r="C57" s="647">
        <v>0</v>
      </c>
      <c r="D57" s="634">
        <v>60105.425242137499</v>
      </c>
      <c r="E57" s="647">
        <v>1</v>
      </c>
      <c r="F57" s="635">
        <v>60105.425242137499</v>
      </c>
    </row>
    <row r="58" spans="1:6" ht="14.4" customHeight="1" x14ac:dyDescent="0.3">
      <c r="A58" s="657" t="s">
        <v>3065</v>
      </c>
      <c r="B58" s="634"/>
      <c r="C58" s="647">
        <v>0</v>
      </c>
      <c r="D58" s="634">
        <v>550.61</v>
      </c>
      <c r="E58" s="647">
        <v>1</v>
      </c>
      <c r="F58" s="635">
        <v>550.61</v>
      </c>
    </row>
    <row r="59" spans="1:6" ht="14.4" customHeight="1" x14ac:dyDescent="0.3">
      <c r="A59" s="657" t="s">
        <v>3066</v>
      </c>
      <c r="B59" s="634"/>
      <c r="C59" s="647">
        <v>0</v>
      </c>
      <c r="D59" s="634">
        <v>20978181.091047242</v>
      </c>
      <c r="E59" s="647">
        <v>1</v>
      </c>
      <c r="F59" s="635">
        <v>20978181.091047242</v>
      </c>
    </row>
    <row r="60" spans="1:6" ht="14.4" customHeight="1" x14ac:dyDescent="0.3">
      <c r="A60" s="657" t="s">
        <v>3067</v>
      </c>
      <c r="B60" s="634"/>
      <c r="C60" s="647">
        <v>0</v>
      </c>
      <c r="D60" s="634">
        <v>19889.633166749343</v>
      </c>
      <c r="E60" s="647">
        <v>1</v>
      </c>
      <c r="F60" s="635">
        <v>19889.633166749343</v>
      </c>
    </row>
    <row r="61" spans="1:6" ht="14.4" customHeight="1" x14ac:dyDescent="0.3">
      <c r="A61" s="657" t="s">
        <v>3068</v>
      </c>
      <c r="B61" s="634"/>
      <c r="C61" s="647">
        <v>0</v>
      </c>
      <c r="D61" s="634">
        <v>271759.78000000003</v>
      </c>
      <c r="E61" s="647">
        <v>1</v>
      </c>
      <c r="F61" s="635">
        <v>271759.78000000003</v>
      </c>
    </row>
    <row r="62" spans="1:6" ht="14.4" customHeight="1" x14ac:dyDescent="0.3">
      <c r="A62" s="657" t="s">
        <v>3069</v>
      </c>
      <c r="B62" s="634"/>
      <c r="C62" s="647">
        <v>0</v>
      </c>
      <c r="D62" s="634">
        <v>184.77999999999997</v>
      </c>
      <c r="E62" s="647">
        <v>1</v>
      </c>
      <c r="F62" s="635">
        <v>184.77999999999997</v>
      </c>
    </row>
    <row r="63" spans="1:6" ht="14.4" customHeight="1" x14ac:dyDescent="0.3">
      <c r="A63" s="657" t="s">
        <v>3070</v>
      </c>
      <c r="B63" s="634"/>
      <c r="C63" s="647">
        <v>0</v>
      </c>
      <c r="D63" s="634">
        <v>2098.5928910965272</v>
      </c>
      <c r="E63" s="647">
        <v>1</v>
      </c>
      <c r="F63" s="635">
        <v>2098.5928910965272</v>
      </c>
    </row>
    <row r="64" spans="1:6" ht="14.4" customHeight="1" x14ac:dyDescent="0.3">
      <c r="A64" s="657" t="s">
        <v>3071</v>
      </c>
      <c r="B64" s="634"/>
      <c r="C64" s="647">
        <v>0</v>
      </c>
      <c r="D64" s="634">
        <v>189826.00544462423</v>
      </c>
      <c r="E64" s="647">
        <v>1</v>
      </c>
      <c r="F64" s="635">
        <v>189826.00544462423</v>
      </c>
    </row>
    <row r="65" spans="1:6" ht="14.4" customHeight="1" x14ac:dyDescent="0.3">
      <c r="A65" s="657" t="s">
        <v>3072</v>
      </c>
      <c r="B65" s="634"/>
      <c r="C65" s="647">
        <v>0</v>
      </c>
      <c r="D65" s="634">
        <v>1211.0893270374556</v>
      </c>
      <c r="E65" s="647">
        <v>1</v>
      </c>
      <c r="F65" s="635">
        <v>1211.0893270374556</v>
      </c>
    </row>
    <row r="66" spans="1:6" ht="14.4" customHeight="1" x14ac:dyDescent="0.3">
      <c r="A66" s="657" t="s">
        <v>3073</v>
      </c>
      <c r="B66" s="634"/>
      <c r="C66" s="647">
        <v>0</v>
      </c>
      <c r="D66" s="634">
        <v>5126.8885323466839</v>
      </c>
      <c r="E66" s="647">
        <v>1</v>
      </c>
      <c r="F66" s="635">
        <v>5126.8885323466839</v>
      </c>
    </row>
    <row r="67" spans="1:6" ht="14.4" customHeight="1" x14ac:dyDescent="0.3">
      <c r="A67" s="657" t="s">
        <v>3074</v>
      </c>
      <c r="B67" s="634"/>
      <c r="C67" s="647">
        <v>0</v>
      </c>
      <c r="D67" s="634">
        <v>19723.282004425433</v>
      </c>
      <c r="E67" s="647">
        <v>1</v>
      </c>
      <c r="F67" s="635">
        <v>19723.282004425433</v>
      </c>
    </row>
    <row r="68" spans="1:6" ht="14.4" customHeight="1" x14ac:dyDescent="0.3">
      <c r="A68" s="657" t="s">
        <v>3075</v>
      </c>
      <c r="B68" s="634"/>
      <c r="C68" s="647">
        <v>0</v>
      </c>
      <c r="D68" s="634">
        <v>674.95</v>
      </c>
      <c r="E68" s="647">
        <v>1</v>
      </c>
      <c r="F68" s="635">
        <v>674.95</v>
      </c>
    </row>
    <row r="69" spans="1:6" ht="14.4" customHeight="1" x14ac:dyDescent="0.3">
      <c r="A69" s="657" t="s">
        <v>3076</v>
      </c>
      <c r="B69" s="634"/>
      <c r="C69" s="647">
        <v>0</v>
      </c>
      <c r="D69" s="634">
        <v>4938.5634213248077</v>
      </c>
      <c r="E69" s="647">
        <v>1</v>
      </c>
      <c r="F69" s="635">
        <v>4938.5634213248077</v>
      </c>
    </row>
    <row r="70" spans="1:6" ht="14.4" customHeight="1" x14ac:dyDescent="0.3">
      <c r="A70" s="657" t="s">
        <v>3077</v>
      </c>
      <c r="B70" s="634"/>
      <c r="C70" s="647">
        <v>0</v>
      </c>
      <c r="D70" s="634">
        <v>2417.3608031251306</v>
      </c>
      <c r="E70" s="647">
        <v>1</v>
      </c>
      <c r="F70" s="635">
        <v>2417.3608031251306</v>
      </c>
    </row>
    <row r="71" spans="1:6" ht="14.4" customHeight="1" x14ac:dyDescent="0.3">
      <c r="A71" s="657" t="s">
        <v>3078</v>
      </c>
      <c r="B71" s="634"/>
      <c r="C71" s="647">
        <v>0</v>
      </c>
      <c r="D71" s="634">
        <v>2011.8388892173921</v>
      </c>
      <c r="E71" s="647">
        <v>1</v>
      </c>
      <c r="F71" s="635">
        <v>2011.8388892173921</v>
      </c>
    </row>
    <row r="72" spans="1:6" ht="14.4" customHeight="1" x14ac:dyDescent="0.3">
      <c r="A72" s="657" t="s">
        <v>3079</v>
      </c>
      <c r="B72" s="634"/>
      <c r="C72" s="647">
        <v>0</v>
      </c>
      <c r="D72" s="634">
        <v>10647.794755425453</v>
      </c>
      <c r="E72" s="647">
        <v>1</v>
      </c>
      <c r="F72" s="635">
        <v>10647.794755425453</v>
      </c>
    </row>
    <row r="73" spans="1:6" ht="14.4" customHeight="1" x14ac:dyDescent="0.3">
      <c r="A73" s="657" t="s">
        <v>3080</v>
      </c>
      <c r="B73" s="634"/>
      <c r="C73" s="647">
        <v>0</v>
      </c>
      <c r="D73" s="634">
        <v>622.42739246262204</v>
      </c>
      <c r="E73" s="647">
        <v>1</v>
      </c>
      <c r="F73" s="635">
        <v>622.42739246262204</v>
      </c>
    </row>
    <row r="74" spans="1:6" ht="14.4" customHeight="1" x14ac:dyDescent="0.3">
      <c r="A74" s="657" t="s">
        <v>3081</v>
      </c>
      <c r="B74" s="634"/>
      <c r="C74" s="647">
        <v>0</v>
      </c>
      <c r="D74" s="634">
        <v>105.62</v>
      </c>
      <c r="E74" s="647">
        <v>1</v>
      </c>
      <c r="F74" s="635">
        <v>105.62</v>
      </c>
    </row>
    <row r="75" spans="1:6" ht="14.4" customHeight="1" x14ac:dyDescent="0.3">
      <c r="A75" s="657" t="s">
        <v>3082</v>
      </c>
      <c r="B75" s="634"/>
      <c r="C75" s="647">
        <v>0</v>
      </c>
      <c r="D75" s="634">
        <v>15466.249573367171</v>
      </c>
      <c r="E75" s="647">
        <v>1</v>
      </c>
      <c r="F75" s="635">
        <v>15466.249573367171</v>
      </c>
    </row>
    <row r="76" spans="1:6" ht="14.4" customHeight="1" x14ac:dyDescent="0.3">
      <c r="A76" s="657" t="s">
        <v>3083</v>
      </c>
      <c r="B76" s="634"/>
      <c r="C76" s="647">
        <v>0</v>
      </c>
      <c r="D76" s="634">
        <v>251.20972922886892</v>
      </c>
      <c r="E76" s="647">
        <v>1</v>
      </c>
      <c r="F76" s="635">
        <v>251.20972922886892</v>
      </c>
    </row>
    <row r="77" spans="1:6" ht="14.4" customHeight="1" x14ac:dyDescent="0.3">
      <c r="A77" s="657" t="s">
        <v>3084</v>
      </c>
      <c r="B77" s="634"/>
      <c r="C77" s="647">
        <v>0</v>
      </c>
      <c r="D77" s="634">
        <v>353.42000000000007</v>
      </c>
      <c r="E77" s="647">
        <v>1</v>
      </c>
      <c r="F77" s="635">
        <v>353.42000000000007</v>
      </c>
    </row>
    <row r="78" spans="1:6" ht="14.4" customHeight="1" x14ac:dyDescent="0.3">
      <c r="A78" s="657" t="s">
        <v>3085</v>
      </c>
      <c r="B78" s="634"/>
      <c r="C78" s="647">
        <v>0</v>
      </c>
      <c r="D78" s="634">
        <v>12056.488479351337</v>
      </c>
      <c r="E78" s="647">
        <v>1</v>
      </c>
      <c r="F78" s="635">
        <v>12056.488479351337</v>
      </c>
    </row>
    <row r="79" spans="1:6" ht="14.4" customHeight="1" x14ac:dyDescent="0.3">
      <c r="A79" s="657" t="s">
        <v>3086</v>
      </c>
      <c r="B79" s="634"/>
      <c r="C79" s="647">
        <v>0</v>
      </c>
      <c r="D79" s="634">
        <v>13643.239984575688</v>
      </c>
      <c r="E79" s="647">
        <v>1</v>
      </c>
      <c r="F79" s="635">
        <v>13643.239984575688</v>
      </c>
    </row>
    <row r="80" spans="1:6" ht="14.4" customHeight="1" x14ac:dyDescent="0.3">
      <c r="A80" s="657" t="s">
        <v>3087</v>
      </c>
      <c r="B80" s="634"/>
      <c r="C80" s="647">
        <v>0</v>
      </c>
      <c r="D80" s="634">
        <v>79986.221359017509</v>
      </c>
      <c r="E80" s="647">
        <v>1</v>
      </c>
      <c r="F80" s="635">
        <v>79986.221359017509</v>
      </c>
    </row>
    <row r="81" spans="1:6" ht="14.4" customHeight="1" x14ac:dyDescent="0.3">
      <c r="A81" s="657" t="s">
        <v>3088</v>
      </c>
      <c r="B81" s="634"/>
      <c r="C81" s="647">
        <v>0</v>
      </c>
      <c r="D81" s="634">
        <v>111.09999999999998</v>
      </c>
      <c r="E81" s="647">
        <v>1</v>
      </c>
      <c r="F81" s="635">
        <v>111.09999999999998</v>
      </c>
    </row>
    <row r="82" spans="1:6" ht="14.4" customHeight="1" x14ac:dyDescent="0.3">
      <c r="A82" s="657" t="s">
        <v>3089</v>
      </c>
      <c r="B82" s="634"/>
      <c r="C82" s="647">
        <v>0</v>
      </c>
      <c r="D82" s="634">
        <v>47.240113499441897</v>
      </c>
      <c r="E82" s="647">
        <v>1</v>
      </c>
      <c r="F82" s="635">
        <v>47.240113499441897</v>
      </c>
    </row>
    <row r="83" spans="1:6" ht="14.4" customHeight="1" thickBot="1" x14ac:dyDescent="0.35">
      <c r="A83" s="658" t="s">
        <v>3090</v>
      </c>
      <c r="B83" s="649"/>
      <c r="C83" s="650">
        <v>0</v>
      </c>
      <c r="D83" s="649">
        <v>4076.8514129922451</v>
      </c>
      <c r="E83" s="650">
        <v>1</v>
      </c>
      <c r="F83" s="651">
        <v>4076.8514129922451</v>
      </c>
    </row>
    <row r="84" spans="1:6" ht="14.4" customHeight="1" thickBot="1" x14ac:dyDescent="0.35">
      <c r="A84" s="652" t="s">
        <v>3</v>
      </c>
      <c r="B84" s="653">
        <v>735335.6809803471</v>
      </c>
      <c r="C84" s="654">
        <v>2.576829480791528E-2</v>
      </c>
      <c r="D84" s="653">
        <v>27801115.274030969</v>
      </c>
      <c r="E84" s="654">
        <v>0.97423170519208468</v>
      </c>
      <c r="F84" s="655">
        <v>28536450.955011316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3256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418.32669990000005</v>
      </c>
      <c r="G3" s="47">
        <f>SUBTOTAL(9,G6:G1048576)</f>
        <v>735335.68098034698</v>
      </c>
      <c r="H3" s="48">
        <f>IF(M3=0,0,G3/M3)</f>
        <v>2.5768294807915273E-2</v>
      </c>
      <c r="I3" s="47">
        <f>SUBTOTAL(9,I6:I1048576)</f>
        <v>6694.4064563000011</v>
      </c>
      <c r="J3" s="47">
        <f>SUBTOTAL(9,J6:J1048576)</f>
        <v>27801115.274030969</v>
      </c>
      <c r="K3" s="48">
        <f>IF(M3=0,0,J3/M3)</f>
        <v>0.97423170519208457</v>
      </c>
      <c r="L3" s="47">
        <f>SUBTOTAL(9,L6:L1048576)</f>
        <v>7112.7331562000018</v>
      </c>
      <c r="M3" s="49">
        <f>SUBTOTAL(9,M6:M1048576)</f>
        <v>28536450.955011319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558</v>
      </c>
      <c r="B6" s="625" t="s">
        <v>3091</v>
      </c>
      <c r="C6" s="625" t="s">
        <v>1689</v>
      </c>
      <c r="D6" s="625" t="s">
        <v>1690</v>
      </c>
      <c r="E6" s="625" t="s">
        <v>3092</v>
      </c>
      <c r="F6" s="628"/>
      <c r="G6" s="628"/>
      <c r="H6" s="646">
        <v>0</v>
      </c>
      <c r="I6" s="628">
        <v>1</v>
      </c>
      <c r="J6" s="628">
        <v>73.44</v>
      </c>
      <c r="K6" s="646">
        <v>1</v>
      </c>
      <c r="L6" s="628">
        <v>1</v>
      </c>
      <c r="M6" s="629">
        <v>73.44</v>
      </c>
    </row>
    <row r="7" spans="1:13" ht="14.4" customHeight="1" x14ac:dyDescent="0.3">
      <c r="A7" s="630" t="s">
        <v>558</v>
      </c>
      <c r="B7" s="631" t="s">
        <v>3091</v>
      </c>
      <c r="C7" s="631" t="s">
        <v>1740</v>
      </c>
      <c r="D7" s="631" t="s">
        <v>1741</v>
      </c>
      <c r="E7" s="631" t="s">
        <v>1742</v>
      </c>
      <c r="F7" s="634"/>
      <c r="G7" s="634"/>
      <c r="H7" s="647">
        <v>0</v>
      </c>
      <c r="I7" s="634">
        <v>248</v>
      </c>
      <c r="J7" s="634">
        <v>17596.843299749198</v>
      </c>
      <c r="K7" s="647">
        <v>1</v>
      </c>
      <c r="L7" s="634">
        <v>248</v>
      </c>
      <c r="M7" s="635">
        <v>17596.843299749198</v>
      </c>
    </row>
    <row r="8" spans="1:13" ht="14.4" customHeight="1" x14ac:dyDescent="0.3">
      <c r="A8" s="630" t="s">
        <v>558</v>
      </c>
      <c r="B8" s="631" t="s">
        <v>3093</v>
      </c>
      <c r="C8" s="631" t="s">
        <v>1765</v>
      </c>
      <c r="D8" s="631" t="s">
        <v>1766</v>
      </c>
      <c r="E8" s="631" t="s">
        <v>1767</v>
      </c>
      <c r="F8" s="634"/>
      <c r="G8" s="634"/>
      <c r="H8" s="647">
        <v>0</v>
      </c>
      <c r="I8" s="634">
        <v>78</v>
      </c>
      <c r="J8" s="634">
        <v>29706.447184622069</v>
      </c>
      <c r="K8" s="647">
        <v>1</v>
      </c>
      <c r="L8" s="634">
        <v>78</v>
      </c>
      <c r="M8" s="635">
        <v>29706.447184622069</v>
      </c>
    </row>
    <row r="9" spans="1:13" ht="14.4" customHeight="1" x14ac:dyDescent="0.3">
      <c r="A9" s="630" t="s">
        <v>558</v>
      </c>
      <c r="B9" s="631" t="s">
        <v>3093</v>
      </c>
      <c r="C9" s="631" t="s">
        <v>1803</v>
      </c>
      <c r="D9" s="631" t="s">
        <v>1804</v>
      </c>
      <c r="E9" s="631" t="s">
        <v>3094</v>
      </c>
      <c r="F9" s="634"/>
      <c r="G9" s="634"/>
      <c r="H9" s="647">
        <v>0</v>
      </c>
      <c r="I9" s="634">
        <v>1</v>
      </c>
      <c r="J9" s="634">
        <v>1103.0200000000002</v>
      </c>
      <c r="K9" s="647">
        <v>1</v>
      </c>
      <c r="L9" s="634">
        <v>1</v>
      </c>
      <c r="M9" s="635">
        <v>1103.0200000000002</v>
      </c>
    </row>
    <row r="10" spans="1:13" ht="14.4" customHeight="1" x14ac:dyDescent="0.3">
      <c r="A10" s="630" t="s">
        <v>558</v>
      </c>
      <c r="B10" s="631" t="s">
        <v>3095</v>
      </c>
      <c r="C10" s="631" t="s">
        <v>1682</v>
      </c>
      <c r="D10" s="631" t="s">
        <v>1683</v>
      </c>
      <c r="E10" s="631" t="s">
        <v>1684</v>
      </c>
      <c r="F10" s="634"/>
      <c r="G10" s="634"/>
      <c r="H10" s="647">
        <v>0</v>
      </c>
      <c r="I10" s="634">
        <v>1</v>
      </c>
      <c r="J10" s="634">
        <v>112.75000000000003</v>
      </c>
      <c r="K10" s="647">
        <v>1</v>
      </c>
      <c r="L10" s="634">
        <v>1</v>
      </c>
      <c r="M10" s="635">
        <v>112.75000000000003</v>
      </c>
    </row>
    <row r="11" spans="1:13" ht="14.4" customHeight="1" x14ac:dyDescent="0.3">
      <c r="A11" s="630" t="s">
        <v>558</v>
      </c>
      <c r="B11" s="631" t="s">
        <v>3096</v>
      </c>
      <c r="C11" s="631" t="s">
        <v>1830</v>
      </c>
      <c r="D11" s="631" t="s">
        <v>1831</v>
      </c>
      <c r="E11" s="631" t="s">
        <v>1832</v>
      </c>
      <c r="F11" s="634">
        <v>2</v>
      </c>
      <c r="G11" s="634">
        <v>207.93963975107999</v>
      </c>
      <c r="H11" s="647">
        <v>0.29926277640920507</v>
      </c>
      <c r="I11" s="634">
        <v>5</v>
      </c>
      <c r="J11" s="634">
        <v>486.89999999999981</v>
      </c>
      <c r="K11" s="647">
        <v>0.70073722359079482</v>
      </c>
      <c r="L11" s="634">
        <v>7</v>
      </c>
      <c r="M11" s="635">
        <v>694.83963975107986</v>
      </c>
    </row>
    <row r="12" spans="1:13" ht="14.4" customHeight="1" x14ac:dyDescent="0.3">
      <c r="A12" s="630" t="s">
        <v>558</v>
      </c>
      <c r="B12" s="631" t="s">
        <v>3097</v>
      </c>
      <c r="C12" s="631" t="s">
        <v>580</v>
      </c>
      <c r="D12" s="631" t="s">
        <v>581</v>
      </c>
      <c r="E12" s="631" t="s">
        <v>582</v>
      </c>
      <c r="F12" s="634">
        <v>2</v>
      </c>
      <c r="G12" s="634">
        <v>98.67</v>
      </c>
      <c r="H12" s="647">
        <v>1</v>
      </c>
      <c r="I12" s="634"/>
      <c r="J12" s="634"/>
      <c r="K12" s="647">
        <v>0</v>
      </c>
      <c r="L12" s="634">
        <v>2</v>
      </c>
      <c r="M12" s="635">
        <v>98.67</v>
      </c>
    </row>
    <row r="13" spans="1:13" ht="14.4" customHeight="1" x14ac:dyDescent="0.3">
      <c r="A13" s="630" t="s">
        <v>558</v>
      </c>
      <c r="B13" s="631" t="s">
        <v>3098</v>
      </c>
      <c r="C13" s="631" t="s">
        <v>1148</v>
      </c>
      <c r="D13" s="631" t="s">
        <v>3099</v>
      </c>
      <c r="E13" s="631" t="s">
        <v>3100</v>
      </c>
      <c r="F13" s="634"/>
      <c r="G13" s="634"/>
      <c r="H13" s="647">
        <v>0</v>
      </c>
      <c r="I13" s="634">
        <v>3</v>
      </c>
      <c r="J13" s="634">
        <v>917.16000000000008</v>
      </c>
      <c r="K13" s="647">
        <v>1</v>
      </c>
      <c r="L13" s="634">
        <v>3</v>
      </c>
      <c r="M13" s="635">
        <v>917.16000000000008</v>
      </c>
    </row>
    <row r="14" spans="1:13" ht="14.4" customHeight="1" x14ac:dyDescent="0.3">
      <c r="A14" s="630" t="s">
        <v>558</v>
      </c>
      <c r="B14" s="631" t="s">
        <v>3098</v>
      </c>
      <c r="C14" s="631" t="s">
        <v>1117</v>
      </c>
      <c r="D14" s="631" t="s">
        <v>3101</v>
      </c>
      <c r="E14" s="631" t="s">
        <v>3102</v>
      </c>
      <c r="F14" s="634"/>
      <c r="G14" s="634"/>
      <c r="H14" s="647">
        <v>0</v>
      </c>
      <c r="I14" s="634">
        <v>4</v>
      </c>
      <c r="J14" s="634">
        <v>1557.16</v>
      </c>
      <c r="K14" s="647">
        <v>1</v>
      </c>
      <c r="L14" s="634">
        <v>4</v>
      </c>
      <c r="M14" s="635">
        <v>1557.16</v>
      </c>
    </row>
    <row r="15" spans="1:13" ht="14.4" customHeight="1" x14ac:dyDescent="0.3">
      <c r="A15" s="630" t="s">
        <v>558</v>
      </c>
      <c r="B15" s="631" t="s">
        <v>3103</v>
      </c>
      <c r="C15" s="631" t="s">
        <v>1755</v>
      </c>
      <c r="D15" s="631" t="s">
        <v>1656</v>
      </c>
      <c r="E15" s="631" t="s">
        <v>1756</v>
      </c>
      <c r="F15" s="634"/>
      <c r="G15" s="634"/>
      <c r="H15" s="647">
        <v>0</v>
      </c>
      <c r="I15" s="634">
        <v>45</v>
      </c>
      <c r="J15" s="634">
        <v>16042.475201096095</v>
      </c>
      <c r="K15" s="647">
        <v>1</v>
      </c>
      <c r="L15" s="634">
        <v>45</v>
      </c>
      <c r="M15" s="635">
        <v>16042.475201096095</v>
      </c>
    </row>
    <row r="16" spans="1:13" ht="14.4" customHeight="1" x14ac:dyDescent="0.3">
      <c r="A16" s="630" t="s">
        <v>558</v>
      </c>
      <c r="B16" s="631" t="s">
        <v>3103</v>
      </c>
      <c r="C16" s="631" t="s">
        <v>1758</v>
      </c>
      <c r="D16" s="631" t="s">
        <v>1656</v>
      </c>
      <c r="E16" s="631" t="s">
        <v>1759</v>
      </c>
      <c r="F16" s="634"/>
      <c r="G16" s="634"/>
      <c r="H16" s="647">
        <v>0</v>
      </c>
      <c r="I16" s="634">
        <v>38</v>
      </c>
      <c r="J16" s="634">
        <v>15732.001712656674</v>
      </c>
      <c r="K16" s="647">
        <v>1</v>
      </c>
      <c r="L16" s="634">
        <v>38</v>
      </c>
      <c r="M16" s="635">
        <v>15732.001712656674</v>
      </c>
    </row>
    <row r="17" spans="1:13" ht="14.4" customHeight="1" x14ac:dyDescent="0.3">
      <c r="A17" s="630" t="s">
        <v>558</v>
      </c>
      <c r="B17" s="631" t="s">
        <v>3103</v>
      </c>
      <c r="C17" s="631" t="s">
        <v>1655</v>
      </c>
      <c r="D17" s="631" t="s">
        <v>1656</v>
      </c>
      <c r="E17" s="631" t="s">
        <v>1657</v>
      </c>
      <c r="F17" s="634"/>
      <c r="G17" s="634"/>
      <c r="H17" s="647">
        <v>0</v>
      </c>
      <c r="I17" s="634">
        <v>15</v>
      </c>
      <c r="J17" s="634">
        <v>7382.9979596017583</v>
      </c>
      <c r="K17" s="647">
        <v>1</v>
      </c>
      <c r="L17" s="634">
        <v>15</v>
      </c>
      <c r="M17" s="635">
        <v>7382.9979596017583</v>
      </c>
    </row>
    <row r="18" spans="1:13" ht="14.4" customHeight="1" x14ac:dyDescent="0.3">
      <c r="A18" s="630" t="s">
        <v>558</v>
      </c>
      <c r="B18" s="631" t="s">
        <v>3103</v>
      </c>
      <c r="C18" s="631" t="s">
        <v>1659</v>
      </c>
      <c r="D18" s="631" t="s">
        <v>1656</v>
      </c>
      <c r="E18" s="631" t="s">
        <v>1660</v>
      </c>
      <c r="F18" s="634"/>
      <c r="G18" s="634"/>
      <c r="H18" s="647">
        <v>0</v>
      </c>
      <c r="I18" s="634">
        <v>4</v>
      </c>
      <c r="J18" s="634">
        <v>3771.9979843785318</v>
      </c>
      <c r="K18" s="647">
        <v>1</v>
      </c>
      <c r="L18" s="634">
        <v>4</v>
      </c>
      <c r="M18" s="635">
        <v>3771.9979843785318</v>
      </c>
    </row>
    <row r="19" spans="1:13" ht="14.4" customHeight="1" x14ac:dyDescent="0.3">
      <c r="A19" s="630" t="s">
        <v>558</v>
      </c>
      <c r="B19" s="631" t="s">
        <v>3103</v>
      </c>
      <c r="C19" s="631" t="s">
        <v>1701</v>
      </c>
      <c r="D19" s="631" t="s">
        <v>1702</v>
      </c>
      <c r="E19" s="631" t="s">
        <v>1660</v>
      </c>
      <c r="F19" s="634"/>
      <c r="G19" s="634"/>
      <c r="H19" s="647">
        <v>0</v>
      </c>
      <c r="I19" s="634">
        <v>3</v>
      </c>
      <c r="J19" s="634">
        <v>5892</v>
      </c>
      <c r="K19" s="647">
        <v>1</v>
      </c>
      <c r="L19" s="634">
        <v>3</v>
      </c>
      <c r="M19" s="635">
        <v>5892</v>
      </c>
    </row>
    <row r="20" spans="1:13" ht="14.4" customHeight="1" x14ac:dyDescent="0.3">
      <c r="A20" s="630" t="s">
        <v>558</v>
      </c>
      <c r="B20" s="631" t="s">
        <v>3104</v>
      </c>
      <c r="C20" s="631" t="s">
        <v>1647</v>
      </c>
      <c r="D20" s="631" t="s">
        <v>3105</v>
      </c>
      <c r="E20" s="631" t="s">
        <v>3106</v>
      </c>
      <c r="F20" s="634"/>
      <c r="G20" s="634"/>
      <c r="H20" s="647">
        <v>0</v>
      </c>
      <c r="I20" s="634">
        <v>4</v>
      </c>
      <c r="J20" s="634">
        <v>441.46</v>
      </c>
      <c r="K20" s="647">
        <v>1</v>
      </c>
      <c r="L20" s="634">
        <v>4</v>
      </c>
      <c r="M20" s="635">
        <v>441.46</v>
      </c>
    </row>
    <row r="21" spans="1:13" ht="14.4" customHeight="1" x14ac:dyDescent="0.3">
      <c r="A21" s="630" t="s">
        <v>558</v>
      </c>
      <c r="B21" s="631" t="s">
        <v>3107</v>
      </c>
      <c r="C21" s="631" t="s">
        <v>1730</v>
      </c>
      <c r="D21" s="631" t="s">
        <v>1731</v>
      </c>
      <c r="E21" s="631" t="s">
        <v>582</v>
      </c>
      <c r="F21" s="634"/>
      <c r="G21" s="634"/>
      <c r="H21" s="647">
        <v>0</v>
      </c>
      <c r="I21" s="634">
        <v>7</v>
      </c>
      <c r="J21" s="634">
        <v>458.34042250210882</v>
      </c>
      <c r="K21" s="647">
        <v>1</v>
      </c>
      <c r="L21" s="634">
        <v>7</v>
      </c>
      <c r="M21" s="635">
        <v>458.34042250210882</v>
      </c>
    </row>
    <row r="22" spans="1:13" ht="14.4" customHeight="1" x14ac:dyDescent="0.3">
      <c r="A22" s="630" t="s">
        <v>558</v>
      </c>
      <c r="B22" s="631" t="s">
        <v>3108</v>
      </c>
      <c r="C22" s="631" t="s">
        <v>1627</v>
      </c>
      <c r="D22" s="631" t="s">
        <v>1628</v>
      </c>
      <c r="E22" s="631" t="s">
        <v>1629</v>
      </c>
      <c r="F22" s="634"/>
      <c r="G22" s="634"/>
      <c r="H22" s="647">
        <v>0</v>
      </c>
      <c r="I22" s="634">
        <v>1</v>
      </c>
      <c r="J22" s="634">
        <v>24.3498247843184</v>
      </c>
      <c r="K22" s="647">
        <v>1</v>
      </c>
      <c r="L22" s="634">
        <v>1</v>
      </c>
      <c r="M22" s="635">
        <v>24.3498247843184</v>
      </c>
    </row>
    <row r="23" spans="1:13" ht="14.4" customHeight="1" x14ac:dyDescent="0.3">
      <c r="A23" s="630" t="s">
        <v>558</v>
      </c>
      <c r="B23" s="631" t="s">
        <v>3108</v>
      </c>
      <c r="C23" s="631" t="s">
        <v>1693</v>
      </c>
      <c r="D23" s="631" t="s">
        <v>3109</v>
      </c>
      <c r="E23" s="631" t="s">
        <v>2463</v>
      </c>
      <c r="F23" s="634"/>
      <c r="G23" s="634"/>
      <c r="H23" s="647">
        <v>0</v>
      </c>
      <c r="I23" s="634">
        <v>6</v>
      </c>
      <c r="J23" s="634">
        <v>303.60028658679823</v>
      </c>
      <c r="K23" s="647">
        <v>1</v>
      </c>
      <c r="L23" s="634">
        <v>6</v>
      </c>
      <c r="M23" s="635">
        <v>303.60028658679823</v>
      </c>
    </row>
    <row r="24" spans="1:13" ht="14.4" customHeight="1" x14ac:dyDescent="0.3">
      <c r="A24" s="630" t="s">
        <v>558</v>
      </c>
      <c r="B24" s="631" t="s">
        <v>3110</v>
      </c>
      <c r="C24" s="631" t="s">
        <v>1744</v>
      </c>
      <c r="D24" s="631" t="s">
        <v>3111</v>
      </c>
      <c r="E24" s="631" t="s">
        <v>3112</v>
      </c>
      <c r="F24" s="634"/>
      <c r="G24" s="634"/>
      <c r="H24" s="647">
        <v>0</v>
      </c>
      <c r="I24" s="634">
        <v>1</v>
      </c>
      <c r="J24" s="634">
        <v>46.839999999999982</v>
      </c>
      <c r="K24" s="647">
        <v>1</v>
      </c>
      <c r="L24" s="634">
        <v>1</v>
      </c>
      <c r="M24" s="635">
        <v>46.839999999999982</v>
      </c>
    </row>
    <row r="25" spans="1:13" ht="14.4" customHeight="1" x14ac:dyDescent="0.3">
      <c r="A25" s="630" t="s">
        <v>558</v>
      </c>
      <c r="B25" s="631" t="s">
        <v>3110</v>
      </c>
      <c r="C25" s="631" t="s">
        <v>1716</v>
      </c>
      <c r="D25" s="631" t="s">
        <v>1717</v>
      </c>
      <c r="E25" s="631" t="s">
        <v>1718</v>
      </c>
      <c r="F25" s="634"/>
      <c r="G25" s="634"/>
      <c r="H25" s="647">
        <v>0</v>
      </c>
      <c r="I25" s="634">
        <v>13</v>
      </c>
      <c r="J25" s="634">
        <v>819.55044736704758</v>
      </c>
      <c r="K25" s="647">
        <v>1</v>
      </c>
      <c r="L25" s="634">
        <v>13</v>
      </c>
      <c r="M25" s="635">
        <v>819.55044736704758</v>
      </c>
    </row>
    <row r="26" spans="1:13" ht="14.4" customHeight="1" x14ac:dyDescent="0.3">
      <c r="A26" s="630" t="s">
        <v>558</v>
      </c>
      <c r="B26" s="631" t="s">
        <v>3110</v>
      </c>
      <c r="C26" s="631" t="s">
        <v>1748</v>
      </c>
      <c r="D26" s="631" t="s">
        <v>1749</v>
      </c>
      <c r="E26" s="631" t="s">
        <v>1750</v>
      </c>
      <c r="F26" s="634"/>
      <c r="G26" s="634"/>
      <c r="H26" s="647">
        <v>0</v>
      </c>
      <c r="I26" s="634">
        <v>1</v>
      </c>
      <c r="J26" s="634">
        <v>129.47</v>
      </c>
      <c r="K26" s="647">
        <v>1</v>
      </c>
      <c r="L26" s="634">
        <v>1</v>
      </c>
      <c r="M26" s="635">
        <v>129.47</v>
      </c>
    </row>
    <row r="27" spans="1:13" ht="14.4" customHeight="1" x14ac:dyDescent="0.3">
      <c r="A27" s="630" t="s">
        <v>558</v>
      </c>
      <c r="B27" s="631" t="s">
        <v>3113</v>
      </c>
      <c r="C27" s="631" t="s">
        <v>584</v>
      </c>
      <c r="D27" s="631" t="s">
        <v>585</v>
      </c>
      <c r="E27" s="631" t="s">
        <v>586</v>
      </c>
      <c r="F27" s="634">
        <v>1</v>
      </c>
      <c r="G27" s="634">
        <v>162.91</v>
      </c>
      <c r="H27" s="647">
        <v>1</v>
      </c>
      <c r="I27" s="634"/>
      <c r="J27" s="634"/>
      <c r="K27" s="647">
        <v>0</v>
      </c>
      <c r="L27" s="634">
        <v>1</v>
      </c>
      <c r="M27" s="635">
        <v>162.91</v>
      </c>
    </row>
    <row r="28" spans="1:13" ht="14.4" customHeight="1" x14ac:dyDescent="0.3">
      <c r="A28" s="630" t="s">
        <v>558</v>
      </c>
      <c r="B28" s="631" t="s">
        <v>3114</v>
      </c>
      <c r="C28" s="631" t="s">
        <v>1712</v>
      </c>
      <c r="D28" s="631" t="s">
        <v>3115</v>
      </c>
      <c r="E28" s="631" t="s">
        <v>961</v>
      </c>
      <c r="F28" s="634"/>
      <c r="G28" s="634"/>
      <c r="H28" s="647">
        <v>0</v>
      </c>
      <c r="I28" s="634">
        <v>1</v>
      </c>
      <c r="J28" s="634">
        <v>98.07</v>
      </c>
      <c r="K28" s="647">
        <v>1</v>
      </c>
      <c r="L28" s="634">
        <v>1</v>
      </c>
      <c r="M28" s="635">
        <v>98.07</v>
      </c>
    </row>
    <row r="29" spans="1:13" ht="14.4" customHeight="1" x14ac:dyDescent="0.3">
      <c r="A29" s="630" t="s">
        <v>558</v>
      </c>
      <c r="B29" s="631" t="s">
        <v>3116</v>
      </c>
      <c r="C29" s="631" t="s">
        <v>1724</v>
      </c>
      <c r="D29" s="631" t="s">
        <v>1721</v>
      </c>
      <c r="E29" s="631" t="s">
        <v>961</v>
      </c>
      <c r="F29" s="634"/>
      <c r="G29" s="634"/>
      <c r="H29" s="647">
        <v>0</v>
      </c>
      <c r="I29" s="634">
        <v>3</v>
      </c>
      <c r="J29" s="634">
        <v>454.01999999999992</v>
      </c>
      <c r="K29" s="647">
        <v>1</v>
      </c>
      <c r="L29" s="634">
        <v>3</v>
      </c>
      <c r="M29" s="635">
        <v>454.01999999999992</v>
      </c>
    </row>
    <row r="30" spans="1:13" ht="14.4" customHeight="1" x14ac:dyDescent="0.3">
      <c r="A30" s="630" t="s">
        <v>558</v>
      </c>
      <c r="B30" s="631" t="s">
        <v>3116</v>
      </c>
      <c r="C30" s="631" t="s">
        <v>1720</v>
      </c>
      <c r="D30" s="631" t="s">
        <v>1721</v>
      </c>
      <c r="E30" s="631" t="s">
        <v>1722</v>
      </c>
      <c r="F30" s="634"/>
      <c r="G30" s="634"/>
      <c r="H30" s="647">
        <v>0</v>
      </c>
      <c r="I30" s="634">
        <v>1</v>
      </c>
      <c r="J30" s="634">
        <v>470.19</v>
      </c>
      <c r="K30" s="647">
        <v>1</v>
      </c>
      <c r="L30" s="634">
        <v>1</v>
      </c>
      <c r="M30" s="635">
        <v>470.19</v>
      </c>
    </row>
    <row r="31" spans="1:13" ht="14.4" customHeight="1" x14ac:dyDescent="0.3">
      <c r="A31" s="630" t="s">
        <v>558</v>
      </c>
      <c r="B31" s="631" t="s">
        <v>3117</v>
      </c>
      <c r="C31" s="631" t="s">
        <v>1784</v>
      </c>
      <c r="D31" s="631" t="s">
        <v>1785</v>
      </c>
      <c r="E31" s="631" t="s">
        <v>1786</v>
      </c>
      <c r="F31" s="634"/>
      <c r="G31" s="634"/>
      <c r="H31" s="647">
        <v>0</v>
      </c>
      <c r="I31" s="634">
        <v>1</v>
      </c>
      <c r="J31" s="634">
        <v>550.61</v>
      </c>
      <c r="K31" s="647">
        <v>1</v>
      </c>
      <c r="L31" s="634">
        <v>1</v>
      </c>
      <c r="M31" s="635">
        <v>550.61</v>
      </c>
    </row>
    <row r="32" spans="1:13" ht="14.4" customHeight="1" x14ac:dyDescent="0.3">
      <c r="A32" s="630" t="s">
        <v>558</v>
      </c>
      <c r="B32" s="631" t="s">
        <v>3118</v>
      </c>
      <c r="C32" s="631" t="s">
        <v>1678</v>
      </c>
      <c r="D32" s="631" t="s">
        <v>1679</v>
      </c>
      <c r="E32" s="631" t="s">
        <v>582</v>
      </c>
      <c r="F32" s="634"/>
      <c r="G32" s="634"/>
      <c r="H32" s="647">
        <v>0</v>
      </c>
      <c r="I32" s="634">
        <v>1</v>
      </c>
      <c r="J32" s="634">
        <v>48.94</v>
      </c>
      <c r="K32" s="647">
        <v>1</v>
      </c>
      <c r="L32" s="634">
        <v>1</v>
      </c>
      <c r="M32" s="635">
        <v>48.94</v>
      </c>
    </row>
    <row r="33" spans="1:13" ht="14.4" customHeight="1" x14ac:dyDescent="0.3">
      <c r="A33" s="630" t="s">
        <v>558</v>
      </c>
      <c r="B33" s="631" t="s">
        <v>3118</v>
      </c>
      <c r="C33" s="631" t="s">
        <v>1639</v>
      </c>
      <c r="D33" s="631" t="s">
        <v>3119</v>
      </c>
      <c r="E33" s="631" t="s">
        <v>3120</v>
      </c>
      <c r="F33" s="634"/>
      <c r="G33" s="634"/>
      <c r="H33" s="647">
        <v>0</v>
      </c>
      <c r="I33" s="634">
        <v>75</v>
      </c>
      <c r="J33" s="634">
        <v>2724.7481837204623</v>
      </c>
      <c r="K33" s="647">
        <v>1</v>
      </c>
      <c r="L33" s="634">
        <v>75</v>
      </c>
      <c r="M33" s="635">
        <v>2724.7481837204623</v>
      </c>
    </row>
    <row r="34" spans="1:13" ht="14.4" customHeight="1" x14ac:dyDescent="0.3">
      <c r="A34" s="630" t="s">
        <v>558</v>
      </c>
      <c r="B34" s="631" t="s">
        <v>3121</v>
      </c>
      <c r="C34" s="631" t="s">
        <v>1686</v>
      </c>
      <c r="D34" s="631" t="s">
        <v>1687</v>
      </c>
      <c r="E34" s="631" t="s">
        <v>3122</v>
      </c>
      <c r="F34" s="634"/>
      <c r="G34" s="634"/>
      <c r="H34" s="647">
        <v>0</v>
      </c>
      <c r="I34" s="634">
        <v>3</v>
      </c>
      <c r="J34" s="634">
        <v>184.77999999999997</v>
      </c>
      <c r="K34" s="647">
        <v>1</v>
      </c>
      <c r="L34" s="634">
        <v>3</v>
      </c>
      <c r="M34" s="635">
        <v>184.77999999999997</v>
      </c>
    </row>
    <row r="35" spans="1:13" ht="14.4" customHeight="1" x14ac:dyDescent="0.3">
      <c r="A35" s="630" t="s">
        <v>558</v>
      </c>
      <c r="B35" s="631" t="s">
        <v>3123</v>
      </c>
      <c r="C35" s="631" t="s">
        <v>2053</v>
      </c>
      <c r="D35" s="631" t="s">
        <v>2054</v>
      </c>
      <c r="E35" s="631" t="s">
        <v>2055</v>
      </c>
      <c r="F35" s="634"/>
      <c r="G35" s="634"/>
      <c r="H35" s="647">
        <v>0</v>
      </c>
      <c r="I35" s="634">
        <v>6</v>
      </c>
      <c r="J35" s="634">
        <v>75359.163444624224</v>
      </c>
      <c r="K35" s="647">
        <v>1</v>
      </c>
      <c r="L35" s="634">
        <v>6</v>
      </c>
      <c r="M35" s="635">
        <v>75359.163444624224</v>
      </c>
    </row>
    <row r="36" spans="1:13" ht="14.4" customHeight="1" x14ac:dyDescent="0.3">
      <c r="A36" s="630" t="s">
        <v>558</v>
      </c>
      <c r="B36" s="631" t="s">
        <v>3124</v>
      </c>
      <c r="C36" s="631" t="s">
        <v>1998</v>
      </c>
      <c r="D36" s="631" t="s">
        <v>3125</v>
      </c>
      <c r="E36" s="631" t="s">
        <v>3126</v>
      </c>
      <c r="F36" s="634"/>
      <c r="G36" s="634"/>
      <c r="H36" s="647">
        <v>0</v>
      </c>
      <c r="I36" s="634">
        <v>13</v>
      </c>
      <c r="J36" s="634">
        <v>1990.66</v>
      </c>
      <c r="K36" s="647">
        <v>1</v>
      </c>
      <c r="L36" s="634">
        <v>13</v>
      </c>
      <c r="M36" s="635">
        <v>1990.66</v>
      </c>
    </row>
    <row r="37" spans="1:13" ht="14.4" customHeight="1" x14ac:dyDescent="0.3">
      <c r="A37" s="630" t="s">
        <v>558</v>
      </c>
      <c r="B37" s="631" t="s">
        <v>3124</v>
      </c>
      <c r="C37" s="631" t="s">
        <v>2029</v>
      </c>
      <c r="D37" s="631" t="s">
        <v>3127</v>
      </c>
      <c r="E37" s="631" t="s">
        <v>3128</v>
      </c>
      <c r="F37" s="634"/>
      <c r="G37" s="634"/>
      <c r="H37" s="647">
        <v>0</v>
      </c>
      <c r="I37" s="634">
        <v>66</v>
      </c>
      <c r="J37" s="634">
        <v>8105.8471249236745</v>
      </c>
      <c r="K37" s="647">
        <v>1</v>
      </c>
      <c r="L37" s="634">
        <v>66</v>
      </c>
      <c r="M37" s="635">
        <v>8105.8471249236745</v>
      </c>
    </row>
    <row r="38" spans="1:13" ht="14.4" customHeight="1" x14ac:dyDescent="0.3">
      <c r="A38" s="630" t="s">
        <v>558</v>
      </c>
      <c r="B38" s="631" t="s">
        <v>3129</v>
      </c>
      <c r="C38" s="631" t="s">
        <v>2045</v>
      </c>
      <c r="D38" s="631" t="s">
        <v>2046</v>
      </c>
      <c r="E38" s="631" t="s">
        <v>3130</v>
      </c>
      <c r="F38" s="634"/>
      <c r="G38" s="634"/>
      <c r="H38" s="647">
        <v>0</v>
      </c>
      <c r="I38" s="634">
        <v>1</v>
      </c>
      <c r="J38" s="634">
        <v>83.570000000000007</v>
      </c>
      <c r="K38" s="647">
        <v>1</v>
      </c>
      <c r="L38" s="634">
        <v>1</v>
      </c>
      <c r="M38" s="635">
        <v>83.570000000000007</v>
      </c>
    </row>
    <row r="39" spans="1:13" ht="14.4" customHeight="1" x14ac:dyDescent="0.3">
      <c r="A39" s="630" t="s">
        <v>558</v>
      </c>
      <c r="B39" s="631" t="s">
        <v>3129</v>
      </c>
      <c r="C39" s="631" t="s">
        <v>2006</v>
      </c>
      <c r="D39" s="631" t="s">
        <v>2007</v>
      </c>
      <c r="E39" s="631" t="s">
        <v>3131</v>
      </c>
      <c r="F39" s="634"/>
      <c r="G39" s="634"/>
      <c r="H39" s="647">
        <v>0</v>
      </c>
      <c r="I39" s="634">
        <v>5</v>
      </c>
      <c r="J39" s="634">
        <v>690.98863789329926</v>
      </c>
      <c r="K39" s="647">
        <v>1</v>
      </c>
      <c r="L39" s="634">
        <v>5</v>
      </c>
      <c r="M39" s="635">
        <v>690.98863789329926</v>
      </c>
    </row>
    <row r="40" spans="1:13" ht="14.4" customHeight="1" x14ac:dyDescent="0.3">
      <c r="A40" s="630" t="s">
        <v>558</v>
      </c>
      <c r="B40" s="631" t="s">
        <v>3129</v>
      </c>
      <c r="C40" s="631" t="s">
        <v>2033</v>
      </c>
      <c r="D40" s="631" t="s">
        <v>3132</v>
      </c>
      <c r="E40" s="631" t="s">
        <v>3133</v>
      </c>
      <c r="F40" s="634"/>
      <c r="G40" s="634"/>
      <c r="H40" s="647">
        <v>0</v>
      </c>
      <c r="I40" s="634">
        <v>28</v>
      </c>
      <c r="J40" s="634">
        <v>2106.1643478126798</v>
      </c>
      <c r="K40" s="647">
        <v>1</v>
      </c>
      <c r="L40" s="634">
        <v>28</v>
      </c>
      <c r="M40" s="635">
        <v>2106.1643478126798</v>
      </c>
    </row>
    <row r="41" spans="1:13" ht="14.4" customHeight="1" x14ac:dyDescent="0.3">
      <c r="A41" s="630" t="s">
        <v>558</v>
      </c>
      <c r="B41" s="631" t="s">
        <v>3134</v>
      </c>
      <c r="C41" s="631" t="s">
        <v>2041</v>
      </c>
      <c r="D41" s="631" t="s">
        <v>2042</v>
      </c>
      <c r="E41" s="631" t="s">
        <v>3135</v>
      </c>
      <c r="F41" s="634"/>
      <c r="G41" s="634"/>
      <c r="H41" s="647">
        <v>0</v>
      </c>
      <c r="I41" s="634">
        <v>6</v>
      </c>
      <c r="J41" s="634">
        <v>1140.96</v>
      </c>
      <c r="K41" s="647">
        <v>1</v>
      </c>
      <c r="L41" s="634">
        <v>6</v>
      </c>
      <c r="M41" s="635">
        <v>1140.96</v>
      </c>
    </row>
    <row r="42" spans="1:13" ht="14.4" customHeight="1" x14ac:dyDescent="0.3">
      <c r="A42" s="630" t="s">
        <v>558</v>
      </c>
      <c r="B42" s="631" t="s">
        <v>3134</v>
      </c>
      <c r="C42" s="631" t="s">
        <v>2013</v>
      </c>
      <c r="D42" s="631" t="s">
        <v>2014</v>
      </c>
      <c r="E42" s="631" t="s">
        <v>3136</v>
      </c>
      <c r="F42" s="634"/>
      <c r="G42" s="634"/>
      <c r="H42" s="647">
        <v>0</v>
      </c>
      <c r="I42" s="634">
        <v>3</v>
      </c>
      <c r="J42" s="634">
        <v>460.77040980161701</v>
      </c>
      <c r="K42" s="647">
        <v>1</v>
      </c>
      <c r="L42" s="634">
        <v>3</v>
      </c>
      <c r="M42" s="635">
        <v>460.77040980161701</v>
      </c>
    </row>
    <row r="43" spans="1:13" ht="14.4" customHeight="1" x14ac:dyDescent="0.3">
      <c r="A43" s="630" t="s">
        <v>558</v>
      </c>
      <c r="B43" s="631" t="s">
        <v>3134</v>
      </c>
      <c r="C43" s="631" t="s">
        <v>2025</v>
      </c>
      <c r="D43" s="631" t="s">
        <v>2026</v>
      </c>
      <c r="E43" s="631" t="s">
        <v>3137</v>
      </c>
      <c r="F43" s="634"/>
      <c r="G43" s="634"/>
      <c r="H43" s="647">
        <v>0</v>
      </c>
      <c r="I43" s="634">
        <v>40</v>
      </c>
      <c r="J43" s="634">
        <v>10468.65</v>
      </c>
      <c r="K43" s="647">
        <v>1</v>
      </c>
      <c r="L43" s="634">
        <v>40</v>
      </c>
      <c r="M43" s="635">
        <v>10468.65</v>
      </c>
    </row>
    <row r="44" spans="1:13" ht="14.4" customHeight="1" x14ac:dyDescent="0.3">
      <c r="A44" s="630" t="s">
        <v>558</v>
      </c>
      <c r="B44" s="631" t="s">
        <v>3138</v>
      </c>
      <c r="C44" s="631" t="s">
        <v>2049</v>
      </c>
      <c r="D44" s="631" t="s">
        <v>2050</v>
      </c>
      <c r="E44" s="631" t="s">
        <v>2051</v>
      </c>
      <c r="F44" s="634"/>
      <c r="G44" s="634"/>
      <c r="H44" s="647">
        <v>0</v>
      </c>
      <c r="I44" s="634">
        <v>2</v>
      </c>
      <c r="J44" s="634">
        <v>116.68000000000005</v>
      </c>
      <c r="K44" s="647">
        <v>1</v>
      </c>
      <c r="L44" s="634">
        <v>2</v>
      </c>
      <c r="M44" s="635">
        <v>116.68000000000005</v>
      </c>
    </row>
    <row r="45" spans="1:13" ht="14.4" customHeight="1" x14ac:dyDescent="0.3">
      <c r="A45" s="630" t="s">
        <v>558</v>
      </c>
      <c r="B45" s="631" t="s">
        <v>3139</v>
      </c>
      <c r="C45" s="631" t="s">
        <v>2037</v>
      </c>
      <c r="D45" s="631" t="s">
        <v>2038</v>
      </c>
      <c r="E45" s="631" t="s">
        <v>2039</v>
      </c>
      <c r="F45" s="634"/>
      <c r="G45" s="634"/>
      <c r="H45" s="647">
        <v>0</v>
      </c>
      <c r="I45" s="634">
        <v>2</v>
      </c>
      <c r="J45" s="634">
        <v>208.83998457568813</v>
      </c>
      <c r="K45" s="647">
        <v>1</v>
      </c>
      <c r="L45" s="634">
        <v>2</v>
      </c>
      <c r="M45" s="635">
        <v>208.83998457568813</v>
      </c>
    </row>
    <row r="46" spans="1:13" ht="14.4" customHeight="1" x14ac:dyDescent="0.3">
      <c r="A46" s="630" t="s">
        <v>558</v>
      </c>
      <c r="B46" s="631" t="s">
        <v>3139</v>
      </c>
      <c r="C46" s="631" t="s">
        <v>2002</v>
      </c>
      <c r="D46" s="631" t="s">
        <v>3140</v>
      </c>
      <c r="E46" s="631" t="s">
        <v>3141</v>
      </c>
      <c r="F46" s="634"/>
      <c r="G46" s="634"/>
      <c r="H46" s="647">
        <v>0</v>
      </c>
      <c r="I46" s="634">
        <v>152</v>
      </c>
      <c r="J46" s="634">
        <v>13434.4</v>
      </c>
      <c r="K46" s="647">
        <v>1</v>
      </c>
      <c r="L46" s="634">
        <v>152</v>
      </c>
      <c r="M46" s="635">
        <v>13434.4</v>
      </c>
    </row>
    <row r="47" spans="1:13" ht="14.4" customHeight="1" x14ac:dyDescent="0.3">
      <c r="A47" s="630" t="s">
        <v>558</v>
      </c>
      <c r="B47" s="631" t="s">
        <v>3142</v>
      </c>
      <c r="C47" s="631" t="s">
        <v>2021</v>
      </c>
      <c r="D47" s="631" t="s">
        <v>2022</v>
      </c>
      <c r="E47" s="631" t="s">
        <v>3143</v>
      </c>
      <c r="F47" s="634"/>
      <c r="G47" s="634"/>
      <c r="H47" s="647">
        <v>0</v>
      </c>
      <c r="I47" s="634">
        <v>2</v>
      </c>
      <c r="J47" s="634">
        <v>111.09999999999998</v>
      </c>
      <c r="K47" s="647">
        <v>1</v>
      </c>
      <c r="L47" s="634">
        <v>2</v>
      </c>
      <c r="M47" s="635">
        <v>111.09999999999998</v>
      </c>
    </row>
    <row r="48" spans="1:13" ht="14.4" customHeight="1" x14ac:dyDescent="0.3">
      <c r="A48" s="630" t="s">
        <v>558</v>
      </c>
      <c r="B48" s="631" t="s">
        <v>3144</v>
      </c>
      <c r="C48" s="631" t="s">
        <v>2010</v>
      </c>
      <c r="D48" s="631" t="s">
        <v>2011</v>
      </c>
      <c r="E48" s="631" t="s">
        <v>3131</v>
      </c>
      <c r="F48" s="634"/>
      <c r="G48" s="634"/>
      <c r="H48" s="647">
        <v>0</v>
      </c>
      <c r="I48" s="634">
        <v>9</v>
      </c>
      <c r="J48" s="634">
        <v>516.33000000000004</v>
      </c>
      <c r="K48" s="647">
        <v>1</v>
      </c>
      <c r="L48" s="634">
        <v>9</v>
      </c>
      <c r="M48" s="635">
        <v>516.33000000000004</v>
      </c>
    </row>
    <row r="49" spans="1:13" ht="14.4" customHeight="1" x14ac:dyDescent="0.3">
      <c r="A49" s="630" t="s">
        <v>558</v>
      </c>
      <c r="B49" s="631" t="s">
        <v>3144</v>
      </c>
      <c r="C49" s="631" t="s">
        <v>2017</v>
      </c>
      <c r="D49" s="631" t="s">
        <v>3145</v>
      </c>
      <c r="E49" s="631" t="s">
        <v>3146</v>
      </c>
      <c r="F49" s="634"/>
      <c r="G49" s="634"/>
      <c r="H49" s="647">
        <v>0</v>
      </c>
      <c r="I49" s="634">
        <v>10</v>
      </c>
      <c r="J49" s="634">
        <v>747.00461883233015</v>
      </c>
      <c r="K49" s="647">
        <v>1</v>
      </c>
      <c r="L49" s="634">
        <v>10</v>
      </c>
      <c r="M49" s="635">
        <v>747.00461883233015</v>
      </c>
    </row>
    <row r="50" spans="1:13" ht="14.4" customHeight="1" x14ac:dyDescent="0.3">
      <c r="A50" s="630" t="s">
        <v>558</v>
      </c>
      <c r="B50" s="631" t="s">
        <v>3147</v>
      </c>
      <c r="C50" s="631" t="s">
        <v>1940</v>
      </c>
      <c r="D50" s="631" t="s">
        <v>3148</v>
      </c>
      <c r="E50" s="631" t="s">
        <v>1281</v>
      </c>
      <c r="F50" s="634"/>
      <c r="G50" s="634"/>
      <c r="H50" s="647">
        <v>0</v>
      </c>
      <c r="I50" s="634">
        <v>80</v>
      </c>
      <c r="J50" s="634">
        <v>6488.0019807216877</v>
      </c>
      <c r="K50" s="647">
        <v>1</v>
      </c>
      <c r="L50" s="634">
        <v>80</v>
      </c>
      <c r="M50" s="635">
        <v>6488.0019807216877</v>
      </c>
    </row>
    <row r="51" spans="1:13" ht="14.4" customHeight="1" x14ac:dyDescent="0.3">
      <c r="A51" s="630" t="s">
        <v>558</v>
      </c>
      <c r="B51" s="631" t="s">
        <v>3149</v>
      </c>
      <c r="C51" s="631" t="s">
        <v>2057</v>
      </c>
      <c r="D51" s="631" t="s">
        <v>3150</v>
      </c>
      <c r="E51" s="631" t="s">
        <v>3151</v>
      </c>
      <c r="F51" s="634"/>
      <c r="G51" s="634"/>
      <c r="H51" s="647">
        <v>0</v>
      </c>
      <c r="I51" s="634">
        <v>133</v>
      </c>
      <c r="J51" s="634">
        <v>118052.66616152693</v>
      </c>
      <c r="K51" s="647">
        <v>1</v>
      </c>
      <c r="L51" s="634">
        <v>133</v>
      </c>
      <c r="M51" s="635">
        <v>118052.66616152693</v>
      </c>
    </row>
    <row r="52" spans="1:13" ht="14.4" customHeight="1" x14ac:dyDescent="0.3">
      <c r="A52" s="630" t="s">
        <v>558</v>
      </c>
      <c r="B52" s="631" t="s">
        <v>3152</v>
      </c>
      <c r="C52" s="631" t="s">
        <v>2082</v>
      </c>
      <c r="D52" s="631" t="s">
        <v>3153</v>
      </c>
      <c r="E52" s="631" t="s">
        <v>3154</v>
      </c>
      <c r="F52" s="634"/>
      <c r="G52" s="634"/>
      <c r="H52" s="647">
        <v>0</v>
      </c>
      <c r="I52" s="634">
        <v>6</v>
      </c>
      <c r="J52" s="634">
        <v>189.53984800501857</v>
      </c>
      <c r="K52" s="647">
        <v>1</v>
      </c>
      <c r="L52" s="634">
        <v>6</v>
      </c>
      <c r="M52" s="635">
        <v>189.53984800501857</v>
      </c>
    </row>
    <row r="53" spans="1:13" ht="14.4" customHeight="1" x14ac:dyDescent="0.3">
      <c r="A53" s="630" t="s">
        <v>558</v>
      </c>
      <c r="B53" s="631" t="s">
        <v>3152</v>
      </c>
      <c r="C53" s="631" t="s">
        <v>2085</v>
      </c>
      <c r="D53" s="631" t="s">
        <v>2086</v>
      </c>
      <c r="E53" s="631" t="s">
        <v>3155</v>
      </c>
      <c r="F53" s="634"/>
      <c r="G53" s="634"/>
      <c r="H53" s="647">
        <v>0</v>
      </c>
      <c r="I53" s="634">
        <v>33</v>
      </c>
      <c r="J53" s="634">
        <v>60502.002423677382</v>
      </c>
      <c r="K53" s="647">
        <v>1</v>
      </c>
      <c r="L53" s="634">
        <v>33</v>
      </c>
      <c r="M53" s="635">
        <v>60502.002423677382</v>
      </c>
    </row>
    <row r="54" spans="1:13" ht="14.4" customHeight="1" x14ac:dyDescent="0.3">
      <c r="A54" s="630" t="s">
        <v>558</v>
      </c>
      <c r="B54" s="631" t="s">
        <v>3156</v>
      </c>
      <c r="C54" s="631" t="s">
        <v>2093</v>
      </c>
      <c r="D54" s="631" t="s">
        <v>2090</v>
      </c>
      <c r="E54" s="631" t="s">
        <v>3157</v>
      </c>
      <c r="F54" s="634"/>
      <c r="G54" s="634"/>
      <c r="H54" s="647">
        <v>0</v>
      </c>
      <c r="I54" s="634">
        <v>16</v>
      </c>
      <c r="J54" s="634">
        <v>252556.67599999998</v>
      </c>
      <c r="K54" s="647">
        <v>1</v>
      </c>
      <c r="L54" s="634">
        <v>16</v>
      </c>
      <c r="M54" s="635">
        <v>252556.67599999998</v>
      </c>
    </row>
    <row r="55" spans="1:13" ht="14.4" customHeight="1" x14ac:dyDescent="0.3">
      <c r="A55" s="630" t="s">
        <v>558</v>
      </c>
      <c r="B55" s="631" t="s">
        <v>3156</v>
      </c>
      <c r="C55" s="631" t="s">
        <v>2089</v>
      </c>
      <c r="D55" s="631" t="s">
        <v>2090</v>
      </c>
      <c r="E55" s="631" t="s">
        <v>2091</v>
      </c>
      <c r="F55" s="634"/>
      <c r="G55" s="634"/>
      <c r="H55" s="647">
        <v>0</v>
      </c>
      <c r="I55" s="634">
        <v>75</v>
      </c>
      <c r="J55" s="634">
        <v>223696.60727288845</v>
      </c>
      <c r="K55" s="647">
        <v>1</v>
      </c>
      <c r="L55" s="634">
        <v>75</v>
      </c>
      <c r="M55" s="635">
        <v>223696.60727288845</v>
      </c>
    </row>
    <row r="56" spans="1:13" ht="14.4" customHeight="1" x14ac:dyDescent="0.3">
      <c r="A56" s="630" t="s">
        <v>558</v>
      </c>
      <c r="B56" s="631" t="s">
        <v>3158</v>
      </c>
      <c r="C56" s="631" t="s">
        <v>1807</v>
      </c>
      <c r="D56" s="631" t="s">
        <v>1808</v>
      </c>
      <c r="E56" s="631" t="s">
        <v>3159</v>
      </c>
      <c r="F56" s="634"/>
      <c r="G56" s="634"/>
      <c r="H56" s="647">
        <v>0</v>
      </c>
      <c r="I56" s="634">
        <v>2</v>
      </c>
      <c r="J56" s="634">
        <v>2127.5366658236599</v>
      </c>
      <c r="K56" s="647">
        <v>1</v>
      </c>
      <c r="L56" s="634">
        <v>2</v>
      </c>
      <c r="M56" s="635">
        <v>2127.5366658236599</v>
      </c>
    </row>
    <row r="57" spans="1:13" ht="14.4" customHeight="1" x14ac:dyDescent="0.3">
      <c r="A57" s="630" t="s">
        <v>558</v>
      </c>
      <c r="B57" s="631" t="s">
        <v>3160</v>
      </c>
      <c r="C57" s="631" t="s">
        <v>1814</v>
      </c>
      <c r="D57" s="631" t="s">
        <v>1815</v>
      </c>
      <c r="E57" s="631" t="s">
        <v>1816</v>
      </c>
      <c r="F57" s="634"/>
      <c r="G57" s="634"/>
      <c r="H57" s="647">
        <v>0</v>
      </c>
      <c r="I57" s="634">
        <v>9.1248874999999998</v>
      </c>
      <c r="J57" s="634">
        <v>24661.333972239503</v>
      </c>
      <c r="K57" s="647">
        <v>1</v>
      </c>
      <c r="L57" s="634">
        <v>9.1248874999999998</v>
      </c>
      <c r="M57" s="635">
        <v>24661.333972239503</v>
      </c>
    </row>
    <row r="58" spans="1:13" ht="14.4" customHeight="1" x14ac:dyDescent="0.3">
      <c r="A58" s="630" t="s">
        <v>558</v>
      </c>
      <c r="B58" s="631" t="s">
        <v>3161</v>
      </c>
      <c r="C58" s="631" t="s">
        <v>1463</v>
      </c>
      <c r="D58" s="631" t="s">
        <v>1464</v>
      </c>
      <c r="E58" s="631" t="s">
        <v>1465</v>
      </c>
      <c r="F58" s="634">
        <v>2.8562901999999997</v>
      </c>
      <c r="G58" s="634">
        <v>343.66912270981197</v>
      </c>
      <c r="H58" s="647">
        <v>1</v>
      </c>
      <c r="I58" s="634"/>
      <c r="J58" s="634"/>
      <c r="K58" s="647">
        <v>0</v>
      </c>
      <c r="L58" s="634">
        <v>2.8562901999999997</v>
      </c>
      <c r="M58" s="635">
        <v>343.66912270981197</v>
      </c>
    </row>
    <row r="59" spans="1:13" ht="14.4" customHeight="1" x14ac:dyDescent="0.3">
      <c r="A59" s="630" t="s">
        <v>558</v>
      </c>
      <c r="B59" s="631" t="s">
        <v>3161</v>
      </c>
      <c r="C59" s="631" t="s">
        <v>1450</v>
      </c>
      <c r="D59" s="631" t="s">
        <v>1451</v>
      </c>
      <c r="E59" s="631" t="s">
        <v>1452</v>
      </c>
      <c r="F59" s="634">
        <v>5.7850000000000001</v>
      </c>
      <c r="G59" s="634">
        <v>2298.3231649039808</v>
      </c>
      <c r="H59" s="647">
        <v>1</v>
      </c>
      <c r="I59" s="634"/>
      <c r="J59" s="634"/>
      <c r="K59" s="647">
        <v>0</v>
      </c>
      <c r="L59" s="634">
        <v>5.7850000000000001</v>
      </c>
      <c r="M59" s="635">
        <v>2298.3231649039808</v>
      </c>
    </row>
    <row r="60" spans="1:13" ht="14.4" customHeight="1" x14ac:dyDescent="0.3">
      <c r="A60" s="630" t="s">
        <v>558</v>
      </c>
      <c r="B60" s="631" t="s">
        <v>3161</v>
      </c>
      <c r="C60" s="631" t="s">
        <v>1453</v>
      </c>
      <c r="D60" s="631" t="s">
        <v>1451</v>
      </c>
      <c r="E60" s="631" t="s">
        <v>1454</v>
      </c>
      <c r="F60" s="634">
        <v>5</v>
      </c>
      <c r="G60" s="634">
        <v>10941.155611273487</v>
      </c>
      <c r="H60" s="647">
        <v>1</v>
      </c>
      <c r="I60" s="634"/>
      <c r="J60" s="634"/>
      <c r="K60" s="647">
        <v>0</v>
      </c>
      <c r="L60" s="634">
        <v>5</v>
      </c>
      <c r="M60" s="635">
        <v>10941.155611273487</v>
      </c>
    </row>
    <row r="61" spans="1:13" ht="14.4" customHeight="1" x14ac:dyDescent="0.3">
      <c r="A61" s="630" t="s">
        <v>558</v>
      </c>
      <c r="B61" s="631" t="s">
        <v>3162</v>
      </c>
      <c r="C61" s="631" t="s">
        <v>1522</v>
      </c>
      <c r="D61" s="631" t="s">
        <v>1523</v>
      </c>
      <c r="E61" s="631" t="s">
        <v>1524</v>
      </c>
      <c r="F61" s="634"/>
      <c r="G61" s="634"/>
      <c r="H61" s="647">
        <v>0</v>
      </c>
      <c r="I61" s="634">
        <v>2.0357440000000002</v>
      </c>
      <c r="J61" s="634">
        <v>5671.0311415893684</v>
      </c>
      <c r="K61" s="647">
        <v>1</v>
      </c>
      <c r="L61" s="634">
        <v>2.0357440000000002</v>
      </c>
      <c r="M61" s="635">
        <v>5671.0311415893684</v>
      </c>
    </row>
    <row r="62" spans="1:13" ht="14.4" customHeight="1" x14ac:dyDescent="0.3">
      <c r="A62" s="630" t="s">
        <v>558</v>
      </c>
      <c r="B62" s="631" t="s">
        <v>3163</v>
      </c>
      <c r="C62" s="631" t="s">
        <v>1602</v>
      </c>
      <c r="D62" s="631" t="s">
        <v>1456</v>
      </c>
      <c r="E62" s="631" t="s">
        <v>1603</v>
      </c>
      <c r="F62" s="634">
        <v>11.9867268</v>
      </c>
      <c r="G62" s="634">
        <v>2963.7182013000001</v>
      </c>
      <c r="H62" s="647">
        <v>1</v>
      </c>
      <c r="I62" s="634"/>
      <c r="J62" s="634"/>
      <c r="K62" s="647">
        <v>0</v>
      </c>
      <c r="L62" s="634">
        <v>11.9867268</v>
      </c>
      <c r="M62" s="635">
        <v>2963.7182013000001</v>
      </c>
    </row>
    <row r="63" spans="1:13" ht="14.4" customHeight="1" x14ac:dyDescent="0.3">
      <c r="A63" s="630" t="s">
        <v>558</v>
      </c>
      <c r="B63" s="631" t="s">
        <v>3163</v>
      </c>
      <c r="C63" s="631" t="s">
        <v>1455</v>
      </c>
      <c r="D63" s="631" t="s">
        <v>1456</v>
      </c>
      <c r="E63" s="631" t="s">
        <v>1457</v>
      </c>
      <c r="F63" s="634">
        <v>48.663629299999997</v>
      </c>
      <c r="G63" s="634">
        <v>20640.496242300007</v>
      </c>
      <c r="H63" s="647">
        <v>1</v>
      </c>
      <c r="I63" s="634"/>
      <c r="J63" s="634"/>
      <c r="K63" s="647">
        <v>0</v>
      </c>
      <c r="L63" s="634">
        <v>48.663629299999997</v>
      </c>
      <c r="M63" s="635">
        <v>20640.496242300007</v>
      </c>
    </row>
    <row r="64" spans="1:13" ht="14.4" customHeight="1" x14ac:dyDescent="0.3">
      <c r="A64" s="630" t="s">
        <v>558</v>
      </c>
      <c r="B64" s="631" t="s">
        <v>3163</v>
      </c>
      <c r="C64" s="631" t="s">
        <v>1604</v>
      </c>
      <c r="D64" s="631" t="s">
        <v>1456</v>
      </c>
      <c r="E64" s="631" t="s">
        <v>1605</v>
      </c>
      <c r="F64" s="634">
        <v>37.093932500000008</v>
      </c>
      <c r="G64" s="634">
        <v>27685.056521375001</v>
      </c>
      <c r="H64" s="647">
        <v>1</v>
      </c>
      <c r="I64" s="634"/>
      <c r="J64" s="634"/>
      <c r="K64" s="647">
        <v>0</v>
      </c>
      <c r="L64" s="634">
        <v>37.093932500000008</v>
      </c>
      <c r="M64" s="635">
        <v>27685.056521375001</v>
      </c>
    </row>
    <row r="65" spans="1:13" ht="14.4" customHeight="1" x14ac:dyDescent="0.3">
      <c r="A65" s="630" t="s">
        <v>558</v>
      </c>
      <c r="B65" s="631" t="s">
        <v>3163</v>
      </c>
      <c r="C65" s="631" t="s">
        <v>1423</v>
      </c>
      <c r="D65" s="631" t="s">
        <v>1424</v>
      </c>
      <c r="E65" s="631" t="s">
        <v>1425</v>
      </c>
      <c r="F65" s="634"/>
      <c r="G65" s="634"/>
      <c r="H65" s="647">
        <v>0</v>
      </c>
      <c r="I65" s="634">
        <v>5.7442583000000003</v>
      </c>
      <c r="J65" s="634">
        <v>485.99584560065</v>
      </c>
      <c r="K65" s="647">
        <v>1</v>
      </c>
      <c r="L65" s="634">
        <v>5.7442583000000003</v>
      </c>
      <c r="M65" s="635">
        <v>485.99584560065</v>
      </c>
    </row>
    <row r="66" spans="1:13" ht="14.4" customHeight="1" x14ac:dyDescent="0.3">
      <c r="A66" s="630" t="s">
        <v>558</v>
      </c>
      <c r="B66" s="631" t="s">
        <v>3163</v>
      </c>
      <c r="C66" s="631" t="s">
        <v>1427</v>
      </c>
      <c r="D66" s="631" t="s">
        <v>1428</v>
      </c>
      <c r="E66" s="631" t="s">
        <v>1281</v>
      </c>
      <c r="F66" s="634"/>
      <c r="G66" s="634"/>
      <c r="H66" s="647">
        <v>0</v>
      </c>
      <c r="I66" s="634">
        <v>40.521574000000008</v>
      </c>
      <c r="J66" s="634">
        <v>23636.205755817369</v>
      </c>
      <c r="K66" s="647">
        <v>1</v>
      </c>
      <c r="L66" s="634">
        <v>40.521574000000008</v>
      </c>
      <c r="M66" s="635">
        <v>23636.205755817369</v>
      </c>
    </row>
    <row r="67" spans="1:13" ht="14.4" customHeight="1" x14ac:dyDescent="0.3">
      <c r="A67" s="630" t="s">
        <v>558</v>
      </c>
      <c r="B67" s="631" t="s">
        <v>3164</v>
      </c>
      <c r="C67" s="631" t="s">
        <v>1774</v>
      </c>
      <c r="D67" s="631" t="s">
        <v>1775</v>
      </c>
      <c r="E67" s="631" t="s">
        <v>1776</v>
      </c>
      <c r="F67" s="634"/>
      <c r="G67" s="634"/>
      <c r="H67" s="647">
        <v>0</v>
      </c>
      <c r="I67" s="634">
        <v>46.068647299999995</v>
      </c>
      <c r="J67" s="634">
        <v>4938.7197756678279</v>
      </c>
      <c r="K67" s="647">
        <v>1</v>
      </c>
      <c r="L67" s="634">
        <v>46.068647299999995</v>
      </c>
      <c r="M67" s="635">
        <v>4938.7197756678279</v>
      </c>
    </row>
    <row r="68" spans="1:13" ht="14.4" customHeight="1" x14ac:dyDescent="0.3">
      <c r="A68" s="630" t="s">
        <v>558</v>
      </c>
      <c r="B68" s="631" t="s">
        <v>3164</v>
      </c>
      <c r="C68" s="631" t="s">
        <v>1778</v>
      </c>
      <c r="D68" s="631" t="s">
        <v>1775</v>
      </c>
      <c r="E68" s="631" t="s">
        <v>3165</v>
      </c>
      <c r="F68" s="634"/>
      <c r="G68" s="634"/>
      <c r="H68" s="647">
        <v>0</v>
      </c>
      <c r="I68" s="634">
        <v>182.95444290000006</v>
      </c>
      <c r="J68" s="634">
        <v>45639.042718907309</v>
      </c>
      <c r="K68" s="647">
        <v>1</v>
      </c>
      <c r="L68" s="634">
        <v>182.95444290000006</v>
      </c>
      <c r="M68" s="635">
        <v>45639.042718907309</v>
      </c>
    </row>
    <row r="69" spans="1:13" ht="14.4" customHeight="1" x14ac:dyDescent="0.3">
      <c r="A69" s="630" t="s">
        <v>558</v>
      </c>
      <c r="B69" s="631" t="s">
        <v>3166</v>
      </c>
      <c r="C69" s="631" t="s">
        <v>1780</v>
      </c>
      <c r="D69" s="631" t="s">
        <v>1781</v>
      </c>
      <c r="E69" s="631" t="s">
        <v>1782</v>
      </c>
      <c r="F69" s="634"/>
      <c r="G69" s="634"/>
      <c r="H69" s="647">
        <v>0</v>
      </c>
      <c r="I69" s="634">
        <v>4.7104999999999997</v>
      </c>
      <c r="J69" s="634">
        <v>2943.0023734274864</v>
      </c>
      <c r="K69" s="647">
        <v>1</v>
      </c>
      <c r="L69" s="634">
        <v>4.7104999999999997</v>
      </c>
      <c r="M69" s="635">
        <v>2943.0023734274864</v>
      </c>
    </row>
    <row r="70" spans="1:13" ht="14.4" customHeight="1" x14ac:dyDescent="0.3">
      <c r="A70" s="630" t="s">
        <v>558</v>
      </c>
      <c r="B70" s="631" t="s">
        <v>3166</v>
      </c>
      <c r="C70" s="631" t="s">
        <v>1796</v>
      </c>
      <c r="D70" s="631" t="s">
        <v>1797</v>
      </c>
      <c r="E70" s="631" t="s">
        <v>1798</v>
      </c>
      <c r="F70" s="634"/>
      <c r="G70" s="634"/>
      <c r="H70" s="647">
        <v>0</v>
      </c>
      <c r="I70" s="634">
        <v>3.4119999999999999</v>
      </c>
      <c r="J70" s="634">
        <v>2355.1762854810668</v>
      </c>
      <c r="K70" s="647">
        <v>1</v>
      </c>
      <c r="L70" s="634">
        <v>3.4119999999999999</v>
      </c>
      <c r="M70" s="635">
        <v>2355.1762854810668</v>
      </c>
    </row>
    <row r="71" spans="1:13" ht="14.4" customHeight="1" x14ac:dyDescent="0.3">
      <c r="A71" s="630" t="s">
        <v>558</v>
      </c>
      <c r="B71" s="631" t="s">
        <v>3166</v>
      </c>
      <c r="C71" s="631" t="s">
        <v>1799</v>
      </c>
      <c r="D71" s="631" t="s">
        <v>1800</v>
      </c>
      <c r="E71" s="631" t="s">
        <v>1801</v>
      </c>
      <c r="F71" s="634"/>
      <c r="G71" s="634"/>
      <c r="H71" s="647">
        <v>0</v>
      </c>
      <c r="I71" s="634">
        <v>27.024857000000001</v>
      </c>
      <c r="J71" s="634">
        <v>7749.6706441078559</v>
      </c>
      <c r="K71" s="647">
        <v>1</v>
      </c>
      <c r="L71" s="634">
        <v>27.024857000000001</v>
      </c>
      <c r="M71" s="635">
        <v>7749.6706441078559</v>
      </c>
    </row>
    <row r="72" spans="1:13" ht="14.4" customHeight="1" x14ac:dyDescent="0.3">
      <c r="A72" s="630" t="s">
        <v>558</v>
      </c>
      <c r="B72" s="631" t="s">
        <v>3167</v>
      </c>
      <c r="C72" s="631" t="s">
        <v>1324</v>
      </c>
      <c r="D72" s="631" t="s">
        <v>1325</v>
      </c>
      <c r="E72" s="631" t="s">
        <v>1326</v>
      </c>
      <c r="F72" s="634"/>
      <c r="G72" s="634"/>
      <c r="H72" s="647">
        <v>0</v>
      </c>
      <c r="I72" s="634">
        <v>10</v>
      </c>
      <c r="J72" s="634">
        <v>17238.5</v>
      </c>
      <c r="K72" s="647">
        <v>1</v>
      </c>
      <c r="L72" s="634">
        <v>10</v>
      </c>
      <c r="M72" s="635">
        <v>17238.5</v>
      </c>
    </row>
    <row r="73" spans="1:13" ht="14.4" customHeight="1" x14ac:dyDescent="0.3">
      <c r="A73" s="630" t="s">
        <v>558</v>
      </c>
      <c r="B73" s="631" t="s">
        <v>3168</v>
      </c>
      <c r="C73" s="631" t="s">
        <v>1733</v>
      </c>
      <c r="D73" s="631" t="s">
        <v>1644</v>
      </c>
      <c r="E73" s="631" t="s">
        <v>3169</v>
      </c>
      <c r="F73" s="634"/>
      <c r="G73" s="634"/>
      <c r="H73" s="647">
        <v>0</v>
      </c>
      <c r="I73" s="634">
        <v>2</v>
      </c>
      <c r="J73" s="634">
        <v>148.21999999999997</v>
      </c>
      <c r="K73" s="647">
        <v>1</v>
      </c>
      <c r="L73" s="634">
        <v>2</v>
      </c>
      <c r="M73" s="635">
        <v>148.21999999999997</v>
      </c>
    </row>
    <row r="74" spans="1:13" ht="14.4" customHeight="1" x14ac:dyDescent="0.3">
      <c r="A74" s="630" t="s">
        <v>558</v>
      </c>
      <c r="B74" s="631" t="s">
        <v>3168</v>
      </c>
      <c r="C74" s="631" t="s">
        <v>1643</v>
      </c>
      <c r="D74" s="631" t="s">
        <v>1644</v>
      </c>
      <c r="E74" s="631" t="s">
        <v>3170</v>
      </c>
      <c r="F74" s="634"/>
      <c r="G74" s="634"/>
      <c r="H74" s="647">
        <v>0</v>
      </c>
      <c r="I74" s="634">
        <v>6</v>
      </c>
      <c r="J74" s="634">
        <v>784.15844733790448</v>
      </c>
      <c r="K74" s="647">
        <v>1</v>
      </c>
      <c r="L74" s="634">
        <v>6</v>
      </c>
      <c r="M74" s="635">
        <v>784.15844733790448</v>
      </c>
    </row>
    <row r="75" spans="1:13" ht="14.4" customHeight="1" x14ac:dyDescent="0.3">
      <c r="A75" s="630" t="s">
        <v>558</v>
      </c>
      <c r="B75" s="631" t="s">
        <v>3171</v>
      </c>
      <c r="C75" s="631" t="s">
        <v>979</v>
      </c>
      <c r="D75" s="631" t="s">
        <v>980</v>
      </c>
      <c r="E75" s="631" t="s">
        <v>981</v>
      </c>
      <c r="F75" s="634"/>
      <c r="G75" s="634"/>
      <c r="H75" s="647">
        <v>0</v>
      </c>
      <c r="I75" s="634">
        <v>6</v>
      </c>
      <c r="J75" s="634">
        <v>430.29975166836454</v>
      </c>
      <c r="K75" s="647">
        <v>1</v>
      </c>
      <c r="L75" s="634">
        <v>6</v>
      </c>
      <c r="M75" s="635">
        <v>430.29975166836454</v>
      </c>
    </row>
    <row r="76" spans="1:13" ht="14.4" customHeight="1" x14ac:dyDescent="0.3">
      <c r="A76" s="630" t="s">
        <v>558</v>
      </c>
      <c r="B76" s="631" t="s">
        <v>3172</v>
      </c>
      <c r="C76" s="631" t="s">
        <v>1662</v>
      </c>
      <c r="D76" s="631" t="s">
        <v>1663</v>
      </c>
      <c r="E76" s="631" t="s">
        <v>1664</v>
      </c>
      <c r="F76" s="634"/>
      <c r="G76" s="634"/>
      <c r="H76" s="647">
        <v>0</v>
      </c>
      <c r="I76" s="634">
        <v>6</v>
      </c>
      <c r="J76" s="634">
        <v>242.01991653104713</v>
      </c>
      <c r="K76" s="647">
        <v>1</v>
      </c>
      <c r="L76" s="634">
        <v>6</v>
      </c>
      <c r="M76" s="635">
        <v>242.01991653104713</v>
      </c>
    </row>
    <row r="77" spans="1:13" ht="14.4" customHeight="1" x14ac:dyDescent="0.3">
      <c r="A77" s="630" t="s">
        <v>558</v>
      </c>
      <c r="B77" s="631" t="s">
        <v>3172</v>
      </c>
      <c r="C77" s="631" t="s">
        <v>1666</v>
      </c>
      <c r="D77" s="631" t="s">
        <v>1667</v>
      </c>
      <c r="E77" s="631" t="s">
        <v>1668</v>
      </c>
      <c r="F77" s="634"/>
      <c r="G77" s="634"/>
      <c r="H77" s="647">
        <v>0</v>
      </c>
      <c r="I77" s="634">
        <v>3</v>
      </c>
      <c r="J77" s="634">
        <v>184.020226922386</v>
      </c>
      <c r="K77" s="647">
        <v>1</v>
      </c>
      <c r="L77" s="634">
        <v>3</v>
      </c>
      <c r="M77" s="635">
        <v>184.020226922386</v>
      </c>
    </row>
    <row r="78" spans="1:13" ht="14.4" customHeight="1" x14ac:dyDescent="0.3">
      <c r="A78" s="630" t="s">
        <v>558</v>
      </c>
      <c r="B78" s="631" t="s">
        <v>3172</v>
      </c>
      <c r="C78" s="631" t="s">
        <v>1670</v>
      </c>
      <c r="D78" s="631" t="s">
        <v>1671</v>
      </c>
      <c r="E78" s="631" t="s">
        <v>1672</v>
      </c>
      <c r="F78" s="634"/>
      <c r="G78" s="634"/>
      <c r="H78" s="647">
        <v>0</v>
      </c>
      <c r="I78" s="634">
        <v>21</v>
      </c>
      <c r="J78" s="634">
        <v>1234.9362017004787</v>
      </c>
      <c r="K78" s="647">
        <v>1</v>
      </c>
      <c r="L78" s="634">
        <v>21</v>
      </c>
      <c r="M78" s="635">
        <v>1234.9362017004787</v>
      </c>
    </row>
    <row r="79" spans="1:13" ht="14.4" customHeight="1" x14ac:dyDescent="0.3">
      <c r="A79" s="630" t="s">
        <v>558</v>
      </c>
      <c r="B79" s="631" t="s">
        <v>3172</v>
      </c>
      <c r="C79" s="631" t="s">
        <v>1697</v>
      </c>
      <c r="D79" s="631" t="s">
        <v>1698</v>
      </c>
      <c r="E79" s="631" t="s">
        <v>3173</v>
      </c>
      <c r="F79" s="634"/>
      <c r="G79" s="634"/>
      <c r="H79" s="647">
        <v>0</v>
      </c>
      <c r="I79" s="634">
        <v>2</v>
      </c>
      <c r="J79" s="634">
        <v>245.93957535582351</v>
      </c>
      <c r="K79" s="647">
        <v>1</v>
      </c>
      <c r="L79" s="634">
        <v>2</v>
      </c>
      <c r="M79" s="635">
        <v>245.93957535582351</v>
      </c>
    </row>
    <row r="80" spans="1:13" ht="14.4" customHeight="1" x14ac:dyDescent="0.3">
      <c r="A80" s="630" t="s">
        <v>558</v>
      </c>
      <c r="B80" s="631" t="s">
        <v>3172</v>
      </c>
      <c r="C80" s="631" t="s">
        <v>1761</v>
      </c>
      <c r="D80" s="631" t="s">
        <v>1762</v>
      </c>
      <c r="E80" s="631" t="s">
        <v>1763</v>
      </c>
      <c r="F80" s="634"/>
      <c r="G80" s="634"/>
      <c r="H80" s="647">
        <v>0</v>
      </c>
      <c r="I80" s="634">
        <v>1</v>
      </c>
      <c r="J80" s="634">
        <v>254.5199999999999</v>
      </c>
      <c r="K80" s="647">
        <v>1</v>
      </c>
      <c r="L80" s="634">
        <v>1</v>
      </c>
      <c r="M80" s="635">
        <v>254.5199999999999</v>
      </c>
    </row>
    <row r="81" spans="1:13" ht="14.4" customHeight="1" x14ac:dyDescent="0.3">
      <c r="A81" s="630" t="s">
        <v>558</v>
      </c>
      <c r="B81" s="631" t="s">
        <v>3174</v>
      </c>
      <c r="C81" s="631" t="s">
        <v>1820</v>
      </c>
      <c r="D81" s="631" t="s">
        <v>1821</v>
      </c>
      <c r="E81" s="631" t="s">
        <v>1822</v>
      </c>
      <c r="F81" s="634"/>
      <c r="G81" s="634"/>
      <c r="H81" s="647">
        <v>0</v>
      </c>
      <c r="I81" s="634">
        <v>5</v>
      </c>
      <c r="J81" s="634">
        <v>1317.07</v>
      </c>
      <c r="K81" s="647">
        <v>1</v>
      </c>
      <c r="L81" s="634">
        <v>5</v>
      </c>
      <c r="M81" s="635">
        <v>1317.07</v>
      </c>
    </row>
    <row r="82" spans="1:13" ht="14.4" customHeight="1" x14ac:dyDescent="0.3">
      <c r="A82" s="630" t="s">
        <v>558</v>
      </c>
      <c r="B82" s="631" t="s">
        <v>3174</v>
      </c>
      <c r="C82" s="631" t="s">
        <v>592</v>
      </c>
      <c r="D82" s="631" t="s">
        <v>593</v>
      </c>
      <c r="E82" s="631" t="s">
        <v>594</v>
      </c>
      <c r="F82" s="634">
        <v>1</v>
      </c>
      <c r="G82" s="634">
        <v>224.83999999999997</v>
      </c>
      <c r="H82" s="647">
        <v>1</v>
      </c>
      <c r="I82" s="634"/>
      <c r="J82" s="634"/>
      <c r="K82" s="647">
        <v>0</v>
      </c>
      <c r="L82" s="634">
        <v>1</v>
      </c>
      <c r="M82" s="635">
        <v>224.83999999999997</v>
      </c>
    </row>
    <row r="83" spans="1:13" ht="14.4" customHeight="1" x14ac:dyDescent="0.3">
      <c r="A83" s="630" t="s">
        <v>558</v>
      </c>
      <c r="B83" s="631" t="s">
        <v>3174</v>
      </c>
      <c r="C83" s="631" t="s">
        <v>1824</v>
      </c>
      <c r="D83" s="631" t="s">
        <v>593</v>
      </c>
      <c r="E83" s="631" t="s">
        <v>1825</v>
      </c>
      <c r="F83" s="634"/>
      <c r="G83" s="634"/>
      <c r="H83" s="647">
        <v>0</v>
      </c>
      <c r="I83" s="634">
        <v>4</v>
      </c>
      <c r="J83" s="634">
        <v>407.67751849899298</v>
      </c>
      <c r="K83" s="647">
        <v>1</v>
      </c>
      <c r="L83" s="634">
        <v>4</v>
      </c>
      <c r="M83" s="635">
        <v>407.67751849899298</v>
      </c>
    </row>
    <row r="84" spans="1:13" ht="14.4" customHeight="1" x14ac:dyDescent="0.3">
      <c r="A84" s="630" t="s">
        <v>558</v>
      </c>
      <c r="B84" s="631" t="s">
        <v>3175</v>
      </c>
      <c r="C84" s="631" t="s">
        <v>1708</v>
      </c>
      <c r="D84" s="631" t="s">
        <v>3176</v>
      </c>
      <c r="E84" s="631" t="s">
        <v>3177</v>
      </c>
      <c r="F84" s="634"/>
      <c r="G84" s="634"/>
      <c r="H84" s="647">
        <v>0</v>
      </c>
      <c r="I84" s="634">
        <v>1</v>
      </c>
      <c r="J84" s="634">
        <v>337.8</v>
      </c>
      <c r="K84" s="647">
        <v>1</v>
      </c>
      <c r="L84" s="634">
        <v>1</v>
      </c>
      <c r="M84" s="635">
        <v>337.8</v>
      </c>
    </row>
    <row r="85" spans="1:13" ht="14.4" customHeight="1" x14ac:dyDescent="0.3">
      <c r="A85" s="630" t="s">
        <v>558</v>
      </c>
      <c r="B85" s="631" t="s">
        <v>3178</v>
      </c>
      <c r="C85" s="631" t="s">
        <v>1793</v>
      </c>
      <c r="D85" s="631" t="s">
        <v>1794</v>
      </c>
      <c r="E85" s="631" t="s">
        <v>1795</v>
      </c>
      <c r="F85" s="634"/>
      <c r="G85" s="634"/>
      <c r="H85" s="647">
        <v>0</v>
      </c>
      <c r="I85" s="634">
        <v>2</v>
      </c>
      <c r="J85" s="634">
        <v>461.98</v>
      </c>
      <c r="K85" s="647">
        <v>1</v>
      </c>
      <c r="L85" s="634">
        <v>2</v>
      </c>
      <c r="M85" s="635">
        <v>461.98</v>
      </c>
    </row>
    <row r="86" spans="1:13" ht="14.4" customHeight="1" x14ac:dyDescent="0.3">
      <c r="A86" s="630" t="s">
        <v>558</v>
      </c>
      <c r="B86" s="631" t="s">
        <v>3179</v>
      </c>
      <c r="C86" s="631" t="s">
        <v>1811</v>
      </c>
      <c r="D86" s="631" t="s">
        <v>3180</v>
      </c>
      <c r="E86" s="631" t="s">
        <v>3181</v>
      </c>
      <c r="F86" s="634"/>
      <c r="G86" s="634"/>
      <c r="H86" s="647">
        <v>0</v>
      </c>
      <c r="I86" s="634">
        <v>2</v>
      </c>
      <c r="J86" s="634">
        <v>320.05999999999995</v>
      </c>
      <c r="K86" s="647">
        <v>1</v>
      </c>
      <c r="L86" s="634">
        <v>2</v>
      </c>
      <c r="M86" s="635">
        <v>320.05999999999995</v>
      </c>
    </row>
    <row r="87" spans="1:13" ht="14.4" customHeight="1" x14ac:dyDescent="0.3">
      <c r="A87" s="630" t="s">
        <v>558</v>
      </c>
      <c r="B87" s="631" t="s">
        <v>3182</v>
      </c>
      <c r="C87" s="631" t="s">
        <v>1736</v>
      </c>
      <c r="D87" s="631" t="s">
        <v>1737</v>
      </c>
      <c r="E87" s="631" t="s">
        <v>3183</v>
      </c>
      <c r="F87" s="634"/>
      <c r="G87" s="634"/>
      <c r="H87" s="647">
        <v>0</v>
      </c>
      <c r="I87" s="634">
        <v>8</v>
      </c>
      <c r="J87" s="634">
        <v>973.00930430266385</v>
      </c>
      <c r="K87" s="647">
        <v>1</v>
      </c>
      <c r="L87" s="634">
        <v>8</v>
      </c>
      <c r="M87" s="635">
        <v>973.00930430266385</v>
      </c>
    </row>
    <row r="88" spans="1:13" ht="14.4" customHeight="1" x14ac:dyDescent="0.3">
      <c r="A88" s="630" t="s">
        <v>558</v>
      </c>
      <c r="B88" s="631" t="s">
        <v>3182</v>
      </c>
      <c r="C88" s="631" t="s">
        <v>1769</v>
      </c>
      <c r="D88" s="631" t="s">
        <v>1652</v>
      </c>
      <c r="E88" s="631" t="s">
        <v>3184</v>
      </c>
      <c r="F88" s="634"/>
      <c r="G88" s="634"/>
      <c r="H88" s="647">
        <v>0</v>
      </c>
      <c r="I88" s="634">
        <v>6</v>
      </c>
      <c r="J88" s="634">
        <v>973.52418614614351</v>
      </c>
      <c r="K88" s="647">
        <v>1</v>
      </c>
      <c r="L88" s="634">
        <v>6</v>
      </c>
      <c r="M88" s="635">
        <v>973.52418614614351</v>
      </c>
    </row>
    <row r="89" spans="1:13" ht="14.4" customHeight="1" x14ac:dyDescent="0.3">
      <c r="A89" s="630" t="s">
        <v>558</v>
      </c>
      <c r="B89" s="631" t="s">
        <v>3182</v>
      </c>
      <c r="C89" s="631" t="s">
        <v>1651</v>
      </c>
      <c r="D89" s="631" t="s">
        <v>1652</v>
      </c>
      <c r="E89" s="631" t="s">
        <v>3185</v>
      </c>
      <c r="F89" s="634"/>
      <c r="G89" s="634"/>
      <c r="H89" s="647">
        <v>0</v>
      </c>
      <c r="I89" s="634">
        <v>3</v>
      </c>
      <c r="J89" s="634">
        <v>987.41999999999985</v>
      </c>
      <c r="K89" s="647">
        <v>1</v>
      </c>
      <c r="L89" s="634">
        <v>3</v>
      </c>
      <c r="M89" s="635">
        <v>987.41999999999985</v>
      </c>
    </row>
    <row r="90" spans="1:13" ht="14.4" customHeight="1" x14ac:dyDescent="0.3">
      <c r="A90" s="630" t="s">
        <v>558</v>
      </c>
      <c r="B90" s="631" t="s">
        <v>3186</v>
      </c>
      <c r="C90" s="631" t="s">
        <v>1726</v>
      </c>
      <c r="D90" s="631" t="s">
        <v>1727</v>
      </c>
      <c r="E90" s="631" t="s">
        <v>1728</v>
      </c>
      <c r="F90" s="634"/>
      <c r="G90" s="634"/>
      <c r="H90" s="647">
        <v>0</v>
      </c>
      <c r="I90" s="634">
        <v>2</v>
      </c>
      <c r="J90" s="634">
        <v>513.07888921739209</v>
      </c>
      <c r="K90" s="647">
        <v>1</v>
      </c>
      <c r="L90" s="634">
        <v>2</v>
      </c>
      <c r="M90" s="635">
        <v>513.07888921739209</v>
      </c>
    </row>
    <row r="91" spans="1:13" ht="14.4" customHeight="1" x14ac:dyDescent="0.3">
      <c r="A91" s="630" t="s">
        <v>558</v>
      </c>
      <c r="B91" s="631" t="s">
        <v>3187</v>
      </c>
      <c r="C91" s="631" t="s">
        <v>588</v>
      </c>
      <c r="D91" s="631" t="s">
        <v>589</v>
      </c>
      <c r="E91" s="631" t="s">
        <v>590</v>
      </c>
      <c r="F91" s="634">
        <v>9</v>
      </c>
      <c r="G91" s="634">
        <v>942.1500000000002</v>
      </c>
      <c r="H91" s="647">
        <v>1</v>
      </c>
      <c r="I91" s="634"/>
      <c r="J91" s="634"/>
      <c r="K91" s="647">
        <v>0</v>
      </c>
      <c r="L91" s="634">
        <v>9</v>
      </c>
      <c r="M91" s="635">
        <v>942.1500000000002</v>
      </c>
    </row>
    <row r="92" spans="1:13" ht="14.4" customHeight="1" x14ac:dyDescent="0.3">
      <c r="A92" s="630" t="s">
        <v>558</v>
      </c>
      <c r="B92" s="631" t="s">
        <v>3187</v>
      </c>
      <c r="C92" s="631" t="s">
        <v>1772</v>
      </c>
      <c r="D92" s="631" t="s">
        <v>589</v>
      </c>
      <c r="E92" s="631" t="s">
        <v>1773</v>
      </c>
      <c r="F92" s="634"/>
      <c r="G92" s="634"/>
      <c r="H92" s="647">
        <v>0</v>
      </c>
      <c r="I92" s="634">
        <v>1</v>
      </c>
      <c r="J92" s="634">
        <v>318.32000000000005</v>
      </c>
      <c r="K92" s="647">
        <v>1</v>
      </c>
      <c r="L92" s="634">
        <v>1</v>
      </c>
      <c r="M92" s="635">
        <v>318.32000000000005</v>
      </c>
    </row>
    <row r="93" spans="1:13" ht="14.4" customHeight="1" x14ac:dyDescent="0.3">
      <c r="A93" s="630" t="s">
        <v>558</v>
      </c>
      <c r="B93" s="631" t="s">
        <v>3188</v>
      </c>
      <c r="C93" s="631" t="s">
        <v>1791</v>
      </c>
      <c r="D93" s="631" t="s">
        <v>1632</v>
      </c>
      <c r="E93" s="631" t="s">
        <v>3189</v>
      </c>
      <c r="F93" s="634"/>
      <c r="G93" s="634"/>
      <c r="H93" s="647">
        <v>0</v>
      </c>
      <c r="I93" s="634">
        <v>2</v>
      </c>
      <c r="J93" s="634">
        <v>301.87879334541202</v>
      </c>
      <c r="K93" s="647">
        <v>1</v>
      </c>
      <c r="L93" s="634">
        <v>2</v>
      </c>
      <c r="M93" s="635">
        <v>301.87879334541202</v>
      </c>
    </row>
    <row r="94" spans="1:13" ht="14.4" customHeight="1" x14ac:dyDescent="0.3">
      <c r="A94" s="630" t="s">
        <v>558</v>
      </c>
      <c r="B94" s="631" t="s">
        <v>3188</v>
      </c>
      <c r="C94" s="631" t="s">
        <v>1631</v>
      </c>
      <c r="D94" s="631" t="s">
        <v>1632</v>
      </c>
      <c r="E94" s="631" t="s">
        <v>3190</v>
      </c>
      <c r="F94" s="634"/>
      <c r="G94" s="634"/>
      <c r="H94" s="647">
        <v>0</v>
      </c>
      <c r="I94" s="634">
        <v>3</v>
      </c>
      <c r="J94" s="634">
        <v>320.54859911721002</v>
      </c>
      <c r="K94" s="647">
        <v>1</v>
      </c>
      <c r="L94" s="634">
        <v>3</v>
      </c>
      <c r="M94" s="635">
        <v>320.54859911721002</v>
      </c>
    </row>
    <row r="95" spans="1:13" ht="14.4" customHeight="1" x14ac:dyDescent="0.3">
      <c r="A95" s="630" t="s">
        <v>558</v>
      </c>
      <c r="B95" s="631" t="s">
        <v>3191</v>
      </c>
      <c r="C95" s="631" t="s">
        <v>1635</v>
      </c>
      <c r="D95" s="631" t="s">
        <v>1636</v>
      </c>
      <c r="E95" s="631" t="s">
        <v>3192</v>
      </c>
      <c r="F95" s="634"/>
      <c r="G95" s="634"/>
      <c r="H95" s="647">
        <v>0</v>
      </c>
      <c r="I95" s="634">
        <v>17</v>
      </c>
      <c r="J95" s="634">
        <v>3987.110330782255</v>
      </c>
      <c r="K95" s="647">
        <v>1</v>
      </c>
      <c r="L95" s="634">
        <v>17</v>
      </c>
      <c r="M95" s="635">
        <v>3987.110330782255</v>
      </c>
    </row>
    <row r="96" spans="1:13" ht="14.4" customHeight="1" x14ac:dyDescent="0.3">
      <c r="A96" s="630" t="s">
        <v>558</v>
      </c>
      <c r="B96" s="631" t="s">
        <v>3191</v>
      </c>
      <c r="C96" s="631" t="s">
        <v>1705</v>
      </c>
      <c r="D96" s="631" t="s">
        <v>1636</v>
      </c>
      <c r="E96" s="631" t="s">
        <v>2672</v>
      </c>
      <c r="F96" s="634"/>
      <c r="G96" s="634"/>
      <c r="H96" s="647">
        <v>0</v>
      </c>
      <c r="I96" s="634">
        <v>6</v>
      </c>
      <c r="J96" s="634">
        <v>653.52</v>
      </c>
      <c r="K96" s="647">
        <v>1</v>
      </c>
      <c r="L96" s="634">
        <v>6</v>
      </c>
      <c r="M96" s="635">
        <v>653.52</v>
      </c>
    </row>
    <row r="97" spans="1:13" ht="14.4" customHeight="1" x14ac:dyDescent="0.3">
      <c r="A97" s="630" t="s">
        <v>558</v>
      </c>
      <c r="B97" s="631" t="s">
        <v>3191</v>
      </c>
      <c r="C97" s="631" t="s">
        <v>1752</v>
      </c>
      <c r="D97" s="631" t="s">
        <v>1636</v>
      </c>
      <c r="E97" s="631" t="s">
        <v>1753</v>
      </c>
      <c r="F97" s="634"/>
      <c r="G97" s="634"/>
      <c r="H97" s="647">
        <v>0</v>
      </c>
      <c r="I97" s="634">
        <v>2</v>
      </c>
      <c r="J97" s="634">
        <v>627.48</v>
      </c>
      <c r="K97" s="647">
        <v>1</v>
      </c>
      <c r="L97" s="634">
        <v>2</v>
      </c>
      <c r="M97" s="635">
        <v>627.48</v>
      </c>
    </row>
    <row r="98" spans="1:13" ht="14.4" customHeight="1" x14ac:dyDescent="0.3">
      <c r="A98" s="630" t="s">
        <v>558</v>
      </c>
      <c r="B98" s="631" t="s">
        <v>3193</v>
      </c>
      <c r="C98" s="631" t="s">
        <v>1827</v>
      </c>
      <c r="D98" s="631" t="s">
        <v>1828</v>
      </c>
      <c r="E98" s="631" t="s">
        <v>3194</v>
      </c>
      <c r="F98" s="634"/>
      <c r="G98" s="634"/>
      <c r="H98" s="647">
        <v>0</v>
      </c>
      <c r="I98" s="634">
        <v>3</v>
      </c>
      <c r="J98" s="634">
        <v>690.72069374890907</v>
      </c>
      <c r="K98" s="647">
        <v>1</v>
      </c>
      <c r="L98" s="634">
        <v>3</v>
      </c>
      <c r="M98" s="635">
        <v>690.72069374890907</v>
      </c>
    </row>
    <row r="99" spans="1:13" ht="14.4" customHeight="1" x14ac:dyDescent="0.3">
      <c r="A99" s="630" t="s">
        <v>558</v>
      </c>
      <c r="B99" s="631" t="s">
        <v>3195</v>
      </c>
      <c r="C99" s="631" t="s">
        <v>1787</v>
      </c>
      <c r="D99" s="631" t="s">
        <v>1788</v>
      </c>
      <c r="E99" s="631" t="s">
        <v>1789</v>
      </c>
      <c r="F99" s="634"/>
      <c r="G99" s="634"/>
      <c r="H99" s="647">
        <v>0</v>
      </c>
      <c r="I99" s="634">
        <v>107.9262222</v>
      </c>
      <c r="J99" s="634">
        <v>18677.724856813427</v>
      </c>
      <c r="K99" s="647">
        <v>1</v>
      </c>
      <c r="L99" s="634">
        <v>107.9262222</v>
      </c>
      <c r="M99" s="635">
        <v>18677.724856813427</v>
      </c>
    </row>
    <row r="100" spans="1:13" ht="14.4" customHeight="1" x14ac:dyDescent="0.3">
      <c r="A100" s="630" t="s">
        <v>558</v>
      </c>
      <c r="B100" s="631" t="s">
        <v>3195</v>
      </c>
      <c r="C100" s="631" t="s">
        <v>1817</v>
      </c>
      <c r="D100" s="631" t="s">
        <v>1788</v>
      </c>
      <c r="E100" s="631" t="s">
        <v>1818</v>
      </c>
      <c r="F100" s="634"/>
      <c r="G100" s="634"/>
      <c r="H100" s="647">
        <v>0</v>
      </c>
      <c r="I100" s="634">
        <v>1.0009999999999999</v>
      </c>
      <c r="J100" s="634">
        <v>622.87049589351398</v>
      </c>
      <c r="K100" s="647">
        <v>1</v>
      </c>
      <c r="L100" s="634">
        <v>1.0009999999999999</v>
      </c>
      <c r="M100" s="635">
        <v>622.87049589351398</v>
      </c>
    </row>
    <row r="101" spans="1:13" ht="14.4" customHeight="1" x14ac:dyDescent="0.3">
      <c r="A101" s="630" t="s">
        <v>558</v>
      </c>
      <c r="B101" s="631" t="s">
        <v>3196</v>
      </c>
      <c r="C101" s="631" t="s">
        <v>1870</v>
      </c>
      <c r="D101" s="631" t="s">
        <v>3197</v>
      </c>
      <c r="E101" s="631" t="s">
        <v>1676</v>
      </c>
      <c r="F101" s="634"/>
      <c r="G101" s="634"/>
      <c r="H101" s="647">
        <v>0</v>
      </c>
      <c r="I101" s="634">
        <v>5</v>
      </c>
      <c r="J101" s="634">
        <v>202.84988600101218</v>
      </c>
      <c r="K101" s="647">
        <v>1</v>
      </c>
      <c r="L101" s="634">
        <v>5</v>
      </c>
      <c r="M101" s="635">
        <v>202.84988600101218</v>
      </c>
    </row>
    <row r="102" spans="1:13" ht="14.4" customHeight="1" x14ac:dyDescent="0.3">
      <c r="A102" s="630" t="s">
        <v>558</v>
      </c>
      <c r="B102" s="631" t="s">
        <v>3196</v>
      </c>
      <c r="C102" s="631" t="s">
        <v>1873</v>
      </c>
      <c r="D102" s="631" t="s">
        <v>3198</v>
      </c>
      <c r="E102" s="631" t="s">
        <v>1676</v>
      </c>
      <c r="F102" s="634"/>
      <c r="G102" s="634"/>
      <c r="H102" s="647">
        <v>0</v>
      </c>
      <c r="I102" s="634">
        <v>14</v>
      </c>
      <c r="J102" s="634">
        <v>567.98</v>
      </c>
      <c r="K102" s="647">
        <v>1</v>
      </c>
      <c r="L102" s="634">
        <v>14</v>
      </c>
      <c r="M102" s="635">
        <v>567.98</v>
      </c>
    </row>
    <row r="103" spans="1:13" ht="14.4" customHeight="1" x14ac:dyDescent="0.3">
      <c r="A103" s="630" t="s">
        <v>558</v>
      </c>
      <c r="B103" s="631" t="s">
        <v>3196</v>
      </c>
      <c r="C103" s="631" t="s">
        <v>1850</v>
      </c>
      <c r="D103" s="631" t="s">
        <v>1851</v>
      </c>
      <c r="E103" s="631" t="s">
        <v>1852</v>
      </c>
      <c r="F103" s="634"/>
      <c r="G103" s="634"/>
      <c r="H103" s="647">
        <v>0</v>
      </c>
      <c r="I103" s="634">
        <v>2</v>
      </c>
      <c r="J103" s="634">
        <v>405.72000000000008</v>
      </c>
      <c r="K103" s="647">
        <v>1</v>
      </c>
      <c r="L103" s="634">
        <v>2</v>
      </c>
      <c r="M103" s="635">
        <v>405.72000000000008</v>
      </c>
    </row>
    <row r="104" spans="1:13" ht="14.4" customHeight="1" x14ac:dyDescent="0.3">
      <c r="A104" s="630" t="s">
        <v>558</v>
      </c>
      <c r="B104" s="631" t="s">
        <v>3196</v>
      </c>
      <c r="C104" s="631" t="s">
        <v>1854</v>
      </c>
      <c r="D104" s="631" t="s">
        <v>3199</v>
      </c>
      <c r="E104" s="631" t="s">
        <v>1676</v>
      </c>
      <c r="F104" s="634"/>
      <c r="G104" s="634"/>
      <c r="H104" s="647">
        <v>0</v>
      </c>
      <c r="I104" s="634">
        <v>3</v>
      </c>
      <c r="J104" s="634">
        <v>163.38</v>
      </c>
      <c r="K104" s="647">
        <v>1</v>
      </c>
      <c r="L104" s="634">
        <v>3</v>
      </c>
      <c r="M104" s="635">
        <v>163.38</v>
      </c>
    </row>
    <row r="105" spans="1:13" ht="14.4" customHeight="1" x14ac:dyDescent="0.3">
      <c r="A105" s="630" t="s">
        <v>558</v>
      </c>
      <c r="B105" s="631" t="s">
        <v>3196</v>
      </c>
      <c r="C105" s="631" t="s">
        <v>1857</v>
      </c>
      <c r="D105" s="631" t="s">
        <v>3200</v>
      </c>
      <c r="E105" s="631" t="s">
        <v>1676</v>
      </c>
      <c r="F105" s="634"/>
      <c r="G105" s="634"/>
      <c r="H105" s="647">
        <v>0</v>
      </c>
      <c r="I105" s="634">
        <v>3</v>
      </c>
      <c r="J105" s="634">
        <v>163.38001416795564</v>
      </c>
      <c r="K105" s="647">
        <v>1</v>
      </c>
      <c r="L105" s="634">
        <v>3</v>
      </c>
      <c r="M105" s="635">
        <v>163.38001416795564</v>
      </c>
    </row>
    <row r="106" spans="1:13" ht="14.4" customHeight="1" x14ac:dyDescent="0.3">
      <c r="A106" s="630" t="s">
        <v>558</v>
      </c>
      <c r="B106" s="631" t="s">
        <v>3196</v>
      </c>
      <c r="C106" s="631" t="s">
        <v>1674</v>
      </c>
      <c r="D106" s="631" t="s">
        <v>3201</v>
      </c>
      <c r="E106" s="631" t="s">
        <v>1676</v>
      </c>
      <c r="F106" s="634"/>
      <c r="G106" s="634"/>
      <c r="H106" s="647">
        <v>0</v>
      </c>
      <c r="I106" s="634">
        <v>3</v>
      </c>
      <c r="J106" s="634">
        <v>163.38001416795566</v>
      </c>
      <c r="K106" s="647">
        <v>1</v>
      </c>
      <c r="L106" s="634">
        <v>3</v>
      </c>
      <c r="M106" s="635">
        <v>163.38001416795566</v>
      </c>
    </row>
    <row r="107" spans="1:13" ht="14.4" customHeight="1" x14ac:dyDescent="0.3">
      <c r="A107" s="630" t="s">
        <v>558</v>
      </c>
      <c r="B107" s="631" t="s">
        <v>3196</v>
      </c>
      <c r="C107" s="631" t="s">
        <v>1891</v>
      </c>
      <c r="D107" s="631" t="s">
        <v>1892</v>
      </c>
      <c r="E107" s="631" t="s">
        <v>1861</v>
      </c>
      <c r="F107" s="634"/>
      <c r="G107" s="634"/>
      <c r="H107" s="647">
        <v>0</v>
      </c>
      <c r="I107" s="634">
        <v>5</v>
      </c>
      <c r="J107" s="634">
        <v>896.84999999999991</v>
      </c>
      <c r="K107" s="647">
        <v>1</v>
      </c>
      <c r="L107" s="634">
        <v>5</v>
      </c>
      <c r="M107" s="635">
        <v>896.84999999999991</v>
      </c>
    </row>
    <row r="108" spans="1:13" ht="14.4" customHeight="1" x14ac:dyDescent="0.3">
      <c r="A108" s="630" t="s">
        <v>558</v>
      </c>
      <c r="B108" s="631" t="s">
        <v>3196</v>
      </c>
      <c r="C108" s="631" t="s">
        <v>1888</v>
      </c>
      <c r="D108" s="631" t="s">
        <v>1889</v>
      </c>
      <c r="E108" s="631" t="s">
        <v>1861</v>
      </c>
      <c r="F108" s="634"/>
      <c r="G108" s="634"/>
      <c r="H108" s="647">
        <v>0</v>
      </c>
      <c r="I108" s="634">
        <v>5</v>
      </c>
      <c r="J108" s="634">
        <v>896.84999999999991</v>
      </c>
      <c r="K108" s="647">
        <v>1</v>
      </c>
      <c r="L108" s="634">
        <v>5</v>
      </c>
      <c r="M108" s="635">
        <v>896.84999999999991</v>
      </c>
    </row>
    <row r="109" spans="1:13" ht="14.4" customHeight="1" x14ac:dyDescent="0.3">
      <c r="A109" s="630" t="s">
        <v>558</v>
      </c>
      <c r="B109" s="631" t="s">
        <v>3196</v>
      </c>
      <c r="C109" s="631" t="s">
        <v>1876</v>
      </c>
      <c r="D109" s="631" t="s">
        <v>1877</v>
      </c>
      <c r="E109" s="631" t="s">
        <v>1676</v>
      </c>
      <c r="F109" s="634"/>
      <c r="G109" s="634"/>
      <c r="H109" s="647">
        <v>0</v>
      </c>
      <c r="I109" s="634">
        <v>5</v>
      </c>
      <c r="J109" s="634">
        <v>246.25000000000003</v>
      </c>
      <c r="K109" s="647">
        <v>1</v>
      </c>
      <c r="L109" s="634">
        <v>5</v>
      </c>
      <c r="M109" s="635">
        <v>246.25000000000003</v>
      </c>
    </row>
    <row r="110" spans="1:13" ht="14.4" customHeight="1" x14ac:dyDescent="0.3">
      <c r="A110" s="630" t="s">
        <v>558</v>
      </c>
      <c r="B110" s="631" t="s">
        <v>3196</v>
      </c>
      <c r="C110" s="631" t="s">
        <v>1882</v>
      </c>
      <c r="D110" s="631" t="s">
        <v>1883</v>
      </c>
      <c r="E110" s="631" t="s">
        <v>1676</v>
      </c>
      <c r="F110" s="634"/>
      <c r="G110" s="634"/>
      <c r="H110" s="647">
        <v>0</v>
      </c>
      <c r="I110" s="634">
        <v>5</v>
      </c>
      <c r="J110" s="634">
        <v>246.25003166018303</v>
      </c>
      <c r="K110" s="647">
        <v>1</v>
      </c>
      <c r="L110" s="634">
        <v>5</v>
      </c>
      <c r="M110" s="635">
        <v>246.25003166018303</v>
      </c>
    </row>
    <row r="111" spans="1:13" ht="14.4" customHeight="1" x14ac:dyDescent="0.3">
      <c r="A111" s="630" t="s">
        <v>558</v>
      </c>
      <c r="B111" s="631" t="s">
        <v>3196</v>
      </c>
      <c r="C111" s="631" t="s">
        <v>1885</v>
      </c>
      <c r="D111" s="631" t="s">
        <v>1886</v>
      </c>
      <c r="E111" s="631" t="s">
        <v>1676</v>
      </c>
      <c r="F111" s="634"/>
      <c r="G111" s="634"/>
      <c r="H111" s="647">
        <v>0</v>
      </c>
      <c r="I111" s="634">
        <v>10</v>
      </c>
      <c r="J111" s="634">
        <v>492.5</v>
      </c>
      <c r="K111" s="647">
        <v>1</v>
      </c>
      <c r="L111" s="634">
        <v>10</v>
      </c>
      <c r="M111" s="635">
        <v>492.5</v>
      </c>
    </row>
    <row r="112" spans="1:13" ht="14.4" customHeight="1" x14ac:dyDescent="0.3">
      <c r="A112" s="630" t="s">
        <v>558</v>
      </c>
      <c r="B112" s="631" t="s">
        <v>3196</v>
      </c>
      <c r="C112" s="631" t="s">
        <v>1879</v>
      </c>
      <c r="D112" s="631" t="s">
        <v>3202</v>
      </c>
      <c r="E112" s="631" t="s">
        <v>1676</v>
      </c>
      <c r="F112" s="634"/>
      <c r="G112" s="634"/>
      <c r="H112" s="647">
        <v>0</v>
      </c>
      <c r="I112" s="634">
        <v>5</v>
      </c>
      <c r="J112" s="634">
        <v>202.85000000000002</v>
      </c>
      <c r="K112" s="647">
        <v>1</v>
      </c>
      <c r="L112" s="634">
        <v>5</v>
      </c>
      <c r="M112" s="635">
        <v>202.85000000000002</v>
      </c>
    </row>
    <row r="113" spans="1:13" ht="14.4" customHeight="1" x14ac:dyDescent="0.3">
      <c r="A113" s="630" t="s">
        <v>558</v>
      </c>
      <c r="B113" s="631" t="s">
        <v>3196</v>
      </c>
      <c r="C113" s="631" t="s">
        <v>1859</v>
      </c>
      <c r="D113" s="631" t="s">
        <v>1860</v>
      </c>
      <c r="E113" s="631" t="s">
        <v>1861</v>
      </c>
      <c r="F113" s="634"/>
      <c r="G113" s="634"/>
      <c r="H113" s="647">
        <v>0</v>
      </c>
      <c r="I113" s="634">
        <v>5</v>
      </c>
      <c r="J113" s="634">
        <v>985.19802505870985</v>
      </c>
      <c r="K113" s="647">
        <v>1</v>
      </c>
      <c r="L113" s="634">
        <v>5</v>
      </c>
      <c r="M113" s="635">
        <v>985.19802505870985</v>
      </c>
    </row>
    <row r="114" spans="1:13" ht="14.4" customHeight="1" x14ac:dyDescent="0.3">
      <c r="A114" s="630" t="s">
        <v>558</v>
      </c>
      <c r="B114" s="631" t="s">
        <v>3196</v>
      </c>
      <c r="C114" s="631" t="s">
        <v>1862</v>
      </c>
      <c r="D114" s="631" t="s">
        <v>1863</v>
      </c>
      <c r="E114" s="631" t="s">
        <v>1861</v>
      </c>
      <c r="F114" s="634"/>
      <c r="G114" s="634"/>
      <c r="H114" s="647">
        <v>0</v>
      </c>
      <c r="I114" s="634">
        <v>1</v>
      </c>
      <c r="J114" s="634">
        <v>197.04096319526894</v>
      </c>
      <c r="K114" s="647">
        <v>1</v>
      </c>
      <c r="L114" s="634">
        <v>1</v>
      </c>
      <c r="M114" s="635">
        <v>197.04096319526894</v>
      </c>
    </row>
    <row r="115" spans="1:13" ht="14.4" customHeight="1" x14ac:dyDescent="0.3">
      <c r="A115" s="630" t="s">
        <v>558</v>
      </c>
      <c r="B115" s="631" t="s">
        <v>3196</v>
      </c>
      <c r="C115" s="631" t="s">
        <v>1864</v>
      </c>
      <c r="D115" s="631" t="s">
        <v>1865</v>
      </c>
      <c r="E115" s="631" t="s">
        <v>1861</v>
      </c>
      <c r="F115" s="634"/>
      <c r="G115" s="634"/>
      <c r="H115" s="647">
        <v>0</v>
      </c>
      <c r="I115" s="634">
        <v>5</v>
      </c>
      <c r="J115" s="634">
        <v>985.19898825397877</v>
      </c>
      <c r="K115" s="647">
        <v>1</v>
      </c>
      <c r="L115" s="634">
        <v>5</v>
      </c>
      <c r="M115" s="635">
        <v>985.19898825397877</v>
      </c>
    </row>
    <row r="116" spans="1:13" ht="14.4" customHeight="1" x14ac:dyDescent="0.3">
      <c r="A116" s="630" t="s">
        <v>558</v>
      </c>
      <c r="B116" s="631" t="s">
        <v>3196</v>
      </c>
      <c r="C116" s="631" t="s">
        <v>1866</v>
      </c>
      <c r="D116" s="631" t="s">
        <v>1867</v>
      </c>
      <c r="E116" s="631" t="s">
        <v>1868</v>
      </c>
      <c r="F116" s="634"/>
      <c r="G116" s="634"/>
      <c r="H116" s="647">
        <v>0</v>
      </c>
      <c r="I116" s="634">
        <v>6</v>
      </c>
      <c r="J116" s="634">
        <v>888.43626640559557</v>
      </c>
      <c r="K116" s="647">
        <v>1</v>
      </c>
      <c r="L116" s="634">
        <v>6</v>
      </c>
      <c r="M116" s="635">
        <v>888.43626640559557</v>
      </c>
    </row>
    <row r="117" spans="1:13" ht="14.4" customHeight="1" x14ac:dyDescent="0.3">
      <c r="A117" s="630" t="s">
        <v>563</v>
      </c>
      <c r="B117" s="631" t="s">
        <v>3203</v>
      </c>
      <c r="C117" s="631" t="s">
        <v>2201</v>
      </c>
      <c r="D117" s="631" t="s">
        <v>3204</v>
      </c>
      <c r="E117" s="631" t="s">
        <v>3205</v>
      </c>
      <c r="F117" s="634"/>
      <c r="G117" s="634"/>
      <c r="H117" s="647">
        <v>0</v>
      </c>
      <c r="I117" s="634">
        <v>1</v>
      </c>
      <c r="J117" s="634">
        <v>47.240113499441897</v>
      </c>
      <c r="K117" s="647">
        <v>1</v>
      </c>
      <c r="L117" s="634">
        <v>1</v>
      </c>
      <c r="M117" s="635">
        <v>47.240113499441897</v>
      </c>
    </row>
    <row r="118" spans="1:13" ht="14.4" customHeight="1" x14ac:dyDescent="0.3">
      <c r="A118" s="630" t="s">
        <v>563</v>
      </c>
      <c r="B118" s="631" t="s">
        <v>3093</v>
      </c>
      <c r="C118" s="631" t="s">
        <v>1765</v>
      </c>
      <c r="D118" s="631" t="s">
        <v>1766</v>
      </c>
      <c r="E118" s="631" t="s">
        <v>1767</v>
      </c>
      <c r="F118" s="634"/>
      <c r="G118" s="634"/>
      <c r="H118" s="647">
        <v>0</v>
      </c>
      <c r="I118" s="634">
        <v>5</v>
      </c>
      <c r="J118" s="634">
        <v>1904.0799999999992</v>
      </c>
      <c r="K118" s="647">
        <v>1</v>
      </c>
      <c r="L118" s="634">
        <v>5</v>
      </c>
      <c r="M118" s="635">
        <v>1904.0799999999992</v>
      </c>
    </row>
    <row r="119" spans="1:13" ht="14.4" customHeight="1" x14ac:dyDescent="0.3">
      <c r="A119" s="630" t="s">
        <v>563</v>
      </c>
      <c r="B119" s="631" t="s">
        <v>3206</v>
      </c>
      <c r="C119" s="631" t="s">
        <v>2204</v>
      </c>
      <c r="D119" s="631" t="s">
        <v>2205</v>
      </c>
      <c r="E119" s="631" t="s">
        <v>2206</v>
      </c>
      <c r="F119" s="634"/>
      <c r="G119" s="634"/>
      <c r="H119" s="647">
        <v>0</v>
      </c>
      <c r="I119" s="634">
        <v>54</v>
      </c>
      <c r="J119" s="634">
        <v>1332078.0096863613</v>
      </c>
      <c r="K119" s="647">
        <v>1</v>
      </c>
      <c r="L119" s="634">
        <v>54</v>
      </c>
      <c r="M119" s="635">
        <v>1332078.0096863613</v>
      </c>
    </row>
    <row r="120" spans="1:13" ht="14.4" customHeight="1" x14ac:dyDescent="0.3">
      <c r="A120" s="630" t="s">
        <v>563</v>
      </c>
      <c r="B120" s="631" t="s">
        <v>3207</v>
      </c>
      <c r="C120" s="631" t="s">
        <v>2125</v>
      </c>
      <c r="D120" s="631" t="s">
        <v>2126</v>
      </c>
      <c r="E120" s="631" t="s">
        <v>2127</v>
      </c>
      <c r="F120" s="634">
        <v>25</v>
      </c>
      <c r="G120" s="634">
        <v>490111.31000000006</v>
      </c>
      <c r="H120" s="647">
        <v>1</v>
      </c>
      <c r="I120" s="634"/>
      <c r="J120" s="634"/>
      <c r="K120" s="647">
        <v>0</v>
      </c>
      <c r="L120" s="634">
        <v>25</v>
      </c>
      <c r="M120" s="635">
        <v>490111.31000000006</v>
      </c>
    </row>
    <row r="121" spans="1:13" ht="14.4" customHeight="1" x14ac:dyDescent="0.3">
      <c r="A121" s="630" t="s">
        <v>563</v>
      </c>
      <c r="B121" s="631" t="s">
        <v>3118</v>
      </c>
      <c r="C121" s="631" t="s">
        <v>1639</v>
      </c>
      <c r="D121" s="631" t="s">
        <v>3119</v>
      </c>
      <c r="E121" s="631" t="s">
        <v>3120</v>
      </c>
      <c r="F121" s="634"/>
      <c r="G121" s="634"/>
      <c r="H121" s="647">
        <v>0</v>
      </c>
      <c r="I121" s="634">
        <v>30</v>
      </c>
      <c r="J121" s="634">
        <v>1090.5999999999999</v>
      </c>
      <c r="K121" s="647">
        <v>1</v>
      </c>
      <c r="L121" s="634">
        <v>30</v>
      </c>
      <c r="M121" s="635">
        <v>1090.5999999999999</v>
      </c>
    </row>
    <row r="122" spans="1:13" ht="14.4" customHeight="1" x14ac:dyDescent="0.3">
      <c r="A122" s="630" t="s">
        <v>563</v>
      </c>
      <c r="B122" s="631" t="s">
        <v>3160</v>
      </c>
      <c r="C122" s="631" t="s">
        <v>1814</v>
      </c>
      <c r="D122" s="631" t="s">
        <v>1815</v>
      </c>
      <c r="E122" s="631" t="s">
        <v>1816</v>
      </c>
      <c r="F122" s="634"/>
      <c r="G122" s="634"/>
      <c r="H122" s="647">
        <v>0</v>
      </c>
      <c r="I122" s="634">
        <v>0.45219999999999994</v>
      </c>
      <c r="J122" s="634">
        <v>1221.186449</v>
      </c>
      <c r="K122" s="647">
        <v>1</v>
      </c>
      <c r="L122" s="634">
        <v>0.45219999999999994</v>
      </c>
      <c r="M122" s="635">
        <v>1221.186449</v>
      </c>
    </row>
    <row r="123" spans="1:13" ht="14.4" customHeight="1" x14ac:dyDescent="0.3">
      <c r="A123" s="630" t="s">
        <v>563</v>
      </c>
      <c r="B123" s="631" t="s">
        <v>3161</v>
      </c>
      <c r="C123" s="631" t="s">
        <v>1463</v>
      </c>
      <c r="D123" s="631" t="s">
        <v>1464</v>
      </c>
      <c r="E123" s="631" t="s">
        <v>1465</v>
      </c>
      <c r="F123" s="634">
        <v>6.0592728000000005</v>
      </c>
      <c r="G123" s="634">
        <v>729.05272351005715</v>
      </c>
      <c r="H123" s="647">
        <v>1</v>
      </c>
      <c r="I123" s="634"/>
      <c r="J123" s="634"/>
      <c r="K123" s="647">
        <v>0</v>
      </c>
      <c r="L123" s="634">
        <v>6.0592728000000005</v>
      </c>
      <c r="M123" s="635">
        <v>729.05272351005715</v>
      </c>
    </row>
    <row r="124" spans="1:13" ht="14.4" customHeight="1" x14ac:dyDescent="0.3">
      <c r="A124" s="630" t="s">
        <v>563</v>
      </c>
      <c r="B124" s="631" t="s">
        <v>3163</v>
      </c>
      <c r="C124" s="631" t="s">
        <v>1602</v>
      </c>
      <c r="D124" s="631" t="s">
        <v>1456</v>
      </c>
      <c r="E124" s="631" t="s">
        <v>1603</v>
      </c>
      <c r="F124" s="634">
        <v>1.2092072</v>
      </c>
      <c r="G124" s="634">
        <v>298.97648020000003</v>
      </c>
      <c r="H124" s="647">
        <v>1</v>
      </c>
      <c r="I124" s="634"/>
      <c r="J124" s="634"/>
      <c r="K124" s="647">
        <v>0</v>
      </c>
      <c r="L124" s="634">
        <v>1.2092072</v>
      </c>
      <c r="M124" s="635">
        <v>298.97648020000003</v>
      </c>
    </row>
    <row r="125" spans="1:13" ht="14.4" customHeight="1" x14ac:dyDescent="0.3">
      <c r="A125" s="630" t="s">
        <v>563</v>
      </c>
      <c r="B125" s="631" t="s">
        <v>3208</v>
      </c>
      <c r="C125" s="631" t="s">
        <v>2171</v>
      </c>
      <c r="D125" s="631" t="s">
        <v>3209</v>
      </c>
      <c r="E125" s="631" t="s">
        <v>3210</v>
      </c>
      <c r="F125" s="634"/>
      <c r="G125" s="634"/>
      <c r="H125" s="647">
        <v>0</v>
      </c>
      <c r="I125" s="634">
        <v>12.847999999999999</v>
      </c>
      <c r="J125" s="634">
        <v>3189.3462934568302</v>
      </c>
      <c r="K125" s="647">
        <v>1</v>
      </c>
      <c r="L125" s="634">
        <v>12.847999999999999</v>
      </c>
      <c r="M125" s="635">
        <v>3189.3462934568302</v>
      </c>
    </row>
    <row r="126" spans="1:13" ht="14.4" customHeight="1" x14ac:dyDescent="0.3">
      <c r="A126" s="630" t="s">
        <v>563</v>
      </c>
      <c r="B126" s="631" t="s">
        <v>3208</v>
      </c>
      <c r="C126" s="631" t="s">
        <v>2181</v>
      </c>
      <c r="D126" s="631" t="s">
        <v>3209</v>
      </c>
      <c r="E126" s="631" t="s">
        <v>3211</v>
      </c>
      <c r="F126" s="634"/>
      <c r="G126" s="634"/>
      <c r="H126" s="647">
        <v>0</v>
      </c>
      <c r="I126" s="634">
        <v>0.41900000000000004</v>
      </c>
      <c r="J126" s="634">
        <v>1243.0511180674951</v>
      </c>
      <c r="K126" s="647">
        <v>1</v>
      </c>
      <c r="L126" s="634">
        <v>0.41900000000000004</v>
      </c>
      <c r="M126" s="635">
        <v>1243.0511180674951</v>
      </c>
    </row>
    <row r="127" spans="1:13" ht="14.4" customHeight="1" x14ac:dyDescent="0.3">
      <c r="A127" s="630" t="s">
        <v>563</v>
      </c>
      <c r="B127" s="631" t="s">
        <v>3208</v>
      </c>
      <c r="C127" s="631" t="s">
        <v>2178</v>
      </c>
      <c r="D127" s="631" t="s">
        <v>3209</v>
      </c>
      <c r="E127" s="631" t="s">
        <v>3212</v>
      </c>
      <c r="F127" s="634"/>
      <c r="G127" s="634"/>
      <c r="H127" s="647">
        <v>0</v>
      </c>
      <c r="I127" s="634">
        <v>3.5259999999999998</v>
      </c>
      <c r="J127" s="634">
        <v>3859.801557742996</v>
      </c>
      <c r="K127" s="647">
        <v>1</v>
      </c>
      <c r="L127" s="634">
        <v>3.5259999999999998</v>
      </c>
      <c r="M127" s="635">
        <v>3859.801557742996</v>
      </c>
    </row>
    <row r="128" spans="1:13" ht="14.4" customHeight="1" x14ac:dyDescent="0.3">
      <c r="A128" s="630" t="s">
        <v>563</v>
      </c>
      <c r="B128" s="631" t="s">
        <v>3164</v>
      </c>
      <c r="C128" s="631" t="s">
        <v>1774</v>
      </c>
      <c r="D128" s="631" t="s">
        <v>1775</v>
      </c>
      <c r="E128" s="631" t="s">
        <v>1776</v>
      </c>
      <c r="F128" s="634"/>
      <c r="G128" s="634"/>
      <c r="H128" s="647">
        <v>0</v>
      </c>
      <c r="I128" s="634">
        <v>12.144978800000001</v>
      </c>
      <c r="J128" s="634">
        <v>1098.8871084627099</v>
      </c>
      <c r="K128" s="647">
        <v>1</v>
      </c>
      <c r="L128" s="634">
        <v>12.144978800000001</v>
      </c>
      <c r="M128" s="635">
        <v>1098.8871084627099</v>
      </c>
    </row>
    <row r="129" spans="1:13" ht="14.4" customHeight="1" x14ac:dyDescent="0.3">
      <c r="A129" s="630" t="s">
        <v>563</v>
      </c>
      <c r="B129" s="631" t="s">
        <v>3164</v>
      </c>
      <c r="C129" s="631" t="s">
        <v>1778</v>
      </c>
      <c r="D129" s="631" t="s">
        <v>1775</v>
      </c>
      <c r="E129" s="631" t="s">
        <v>3165</v>
      </c>
      <c r="F129" s="634"/>
      <c r="G129" s="634"/>
      <c r="H129" s="647">
        <v>0</v>
      </c>
      <c r="I129" s="634">
        <v>29.789134100000002</v>
      </c>
      <c r="J129" s="634">
        <v>7114.8975899750612</v>
      </c>
      <c r="K129" s="647">
        <v>1</v>
      </c>
      <c r="L129" s="634">
        <v>29.789134100000002</v>
      </c>
      <c r="M129" s="635">
        <v>7114.8975899750612</v>
      </c>
    </row>
    <row r="130" spans="1:13" ht="14.4" customHeight="1" x14ac:dyDescent="0.3">
      <c r="A130" s="630" t="s">
        <v>563</v>
      </c>
      <c r="B130" s="631" t="s">
        <v>3167</v>
      </c>
      <c r="C130" s="631" t="s">
        <v>1321</v>
      </c>
      <c r="D130" s="631" t="s">
        <v>1322</v>
      </c>
      <c r="E130" s="631" t="s">
        <v>1323</v>
      </c>
      <c r="F130" s="634"/>
      <c r="G130" s="634"/>
      <c r="H130" s="647">
        <v>0</v>
      </c>
      <c r="I130" s="634">
        <v>60</v>
      </c>
      <c r="J130" s="634">
        <v>92146.200000000012</v>
      </c>
      <c r="K130" s="647">
        <v>1</v>
      </c>
      <c r="L130" s="634">
        <v>60</v>
      </c>
      <c r="M130" s="635">
        <v>92146.200000000012</v>
      </c>
    </row>
    <row r="131" spans="1:13" ht="14.4" customHeight="1" x14ac:dyDescent="0.3">
      <c r="A131" s="630" t="s">
        <v>563</v>
      </c>
      <c r="B131" s="631" t="s">
        <v>3167</v>
      </c>
      <c r="C131" s="631" t="s">
        <v>1324</v>
      </c>
      <c r="D131" s="631" t="s">
        <v>1325</v>
      </c>
      <c r="E131" s="631" t="s">
        <v>1326</v>
      </c>
      <c r="F131" s="634"/>
      <c r="G131" s="634"/>
      <c r="H131" s="647">
        <v>0</v>
      </c>
      <c r="I131" s="634">
        <v>75</v>
      </c>
      <c r="J131" s="634">
        <v>129288.75</v>
      </c>
      <c r="K131" s="647">
        <v>1</v>
      </c>
      <c r="L131" s="634">
        <v>75</v>
      </c>
      <c r="M131" s="635">
        <v>129288.75</v>
      </c>
    </row>
    <row r="132" spans="1:13" ht="14.4" customHeight="1" x14ac:dyDescent="0.3">
      <c r="A132" s="630" t="s">
        <v>563</v>
      </c>
      <c r="B132" s="631" t="s">
        <v>3172</v>
      </c>
      <c r="C132" s="631" t="s">
        <v>1666</v>
      </c>
      <c r="D132" s="631" t="s">
        <v>1667</v>
      </c>
      <c r="E132" s="631" t="s">
        <v>1668</v>
      </c>
      <c r="F132" s="634"/>
      <c r="G132" s="634"/>
      <c r="H132" s="647">
        <v>0</v>
      </c>
      <c r="I132" s="634">
        <v>4</v>
      </c>
      <c r="J132" s="634">
        <v>245.87999999999997</v>
      </c>
      <c r="K132" s="647">
        <v>1</v>
      </c>
      <c r="L132" s="634">
        <v>4</v>
      </c>
      <c r="M132" s="635">
        <v>245.87999999999997</v>
      </c>
    </row>
    <row r="133" spans="1:13" ht="14.4" customHeight="1" x14ac:dyDescent="0.3">
      <c r="A133" s="630" t="s">
        <v>563</v>
      </c>
      <c r="B133" s="631" t="s">
        <v>3172</v>
      </c>
      <c r="C133" s="631" t="s">
        <v>1670</v>
      </c>
      <c r="D133" s="631" t="s">
        <v>1671</v>
      </c>
      <c r="E133" s="631" t="s">
        <v>1672</v>
      </c>
      <c r="F133" s="634"/>
      <c r="G133" s="634"/>
      <c r="H133" s="647">
        <v>0</v>
      </c>
      <c r="I133" s="634">
        <v>2</v>
      </c>
      <c r="J133" s="634">
        <v>117.5383164727333</v>
      </c>
      <c r="K133" s="647">
        <v>1</v>
      </c>
      <c r="L133" s="634">
        <v>2</v>
      </c>
      <c r="M133" s="635">
        <v>117.5383164727333</v>
      </c>
    </row>
    <row r="134" spans="1:13" ht="14.4" customHeight="1" x14ac:dyDescent="0.3">
      <c r="A134" s="630" t="s">
        <v>563</v>
      </c>
      <c r="B134" s="631" t="s">
        <v>3191</v>
      </c>
      <c r="C134" s="631" t="s">
        <v>1752</v>
      </c>
      <c r="D134" s="631" t="s">
        <v>1636</v>
      </c>
      <c r="E134" s="631" t="s">
        <v>1753</v>
      </c>
      <c r="F134" s="634"/>
      <c r="G134" s="634"/>
      <c r="H134" s="647">
        <v>0</v>
      </c>
      <c r="I134" s="634">
        <v>6</v>
      </c>
      <c r="J134" s="634">
        <v>1794.8200000000002</v>
      </c>
      <c r="K134" s="647">
        <v>1</v>
      </c>
      <c r="L134" s="634">
        <v>6</v>
      </c>
      <c r="M134" s="635">
        <v>1794.8200000000002</v>
      </c>
    </row>
    <row r="135" spans="1:13" ht="14.4" customHeight="1" x14ac:dyDescent="0.3">
      <c r="A135" s="630" t="s">
        <v>566</v>
      </c>
      <c r="B135" s="631" t="s">
        <v>3213</v>
      </c>
      <c r="C135" s="631" t="s">
        <v>2276</v>
      </c>
      <c r="D135" s="631" t="s">
        <v>2277</v>
      </c>
      <c r="E135" s="631" t="s">
        <v>2278</v>
      </c>
      <c r="F135" s="634"/>
      <c r="G135" s="634"/>
      <c r="H135" s="647">
        <v>0</v>
      </c>
      <c r="I135" s="634">
        <v>12</v>
      </c>
      <c r="J135" s="634">
        <v>2016.4830080921829</v>
      </c>
      <c r="K135" s="647">
        <v>1</v>
      </c>
      <c r="L135" s="634">
        <v>12</v>
      </c>
      <c r="M135" s="635">
        <v>2016.4830080921829</v>
      </c>
    </row>
    <row r="136" spans="1:13" ht="14.4" customHeight="1" x14ac:dyDescent="0.3">
      <c r="A136" s="630" t="s">
        <v>566</v>
      </c>
      <c r="B136" s="631" t="s">
        <v>3091</v>
      </c>
      <c r="C136" s="631" t="s">
        <v>1740</v>
      </c>
      <c r="D136" s="631" t="s">
        <v>1741</v>
      </c>
      <c r="E136" s="631" t="s">
        <v>1742</v>
      </c>
      <c r="F136" s="634"/>
      <c r="G136" s="634"/>
      <c r="H136" s="647">
        <v>0</v>
      </c>
      <c r="I136" s="634">
        <v>280</v>
      </c>
      <c r="J136" s="634">
        <v>19857.586891571238</v>
      </c>
      <c r="K136" s="647">
        <v>1</v>
      </c>
      <c r="L136" s="634">
        <v>280</v>
      </c>
      <c r="M136" s="635">
        <v>19857.586891571238</v>
      </c>
    </row>
    <row r="137" spans="1:13" ht="14.4" customHeight="1" x14ac:dyDescent="0.3">
      <c r="A137" s="630" t="s">
        <v>566</v>
      </c>
      <c r="B137" s="631" t="s">
        <v>3093</v>
      </c>
      <c r="C137" s="631" t="s">
        <v>1765</v>
      </c>
      <c r="D137" s="631" t="s">
        <v>1766</v>
      </c>
      <c r="E137" s="631" t="s">
        <v>1767</v>
      </c>
      <c r="F137" s="634"/>
      <c r="G137" s="634"/>
      <c r="H137" s="647">
        <v>0</v>
      </c>
      <c r="I137" s="634">
        <v>108</v>
      </c>
      <c r="J137" s="634">
        <v>41116.870213592978</v>
      </c>
      <c r="K137" s="647">
        <v>1</v>
      </c>
      <c r="L137" s="634">
        <v>108</v>
      </c>
      <c r="M137" s="635">
        <v>41116.870213592978</v>
      </c>
    </row>
    <row r="138" spans="1:13" ht="14.4" customHeight="1" x14ac:dyDescent="0.3">
      <c r="A138" s="630" t="s">
        <v>566</v>
      </c>
      <c r="B138" s="631" t="s">
        <v>3093</v>
      </c>
      <c r="C138" s="631" t="s">
        <v>2745</v>
      </c>
      <c r="D138" s="631" t="s">
        <v>2746</v>
      </c>
      <c r="E138" s="631" t="s">
        <v>3214</v>
      </c>
      <c r="F138" s="634"/>
      <c r="G138" s="634"/>
      <c r="H138" s="647">
        <v>0</v>
      </c>
      <c r="I138" s="634">
        <v>3</v>
      </c>
      <c r="J138" s="634">
        <v>1644.4487852687398</v>
      </c>
      <c r="K138" s="647">
        <v>1</v>
      </c>
      <c r="L138" s="634">
        <v>3</v>
      </c>
      <c r="M138" s="635">
        <v>1644.4487852687398</v>
      </c>
    </row>
    <row r="139" spans="1:13" ht="14.4" customHeight="1" x14ac:dyDescent="0.3">
      <c r="A139" s="630" t="s">
        <v>566</v>
      </c>
      <c r="B139" s="631" t="s">
        <v>3095</v>
      </c>
      <c r="C139" s="631" t="s">
        <v>2711</v>
      </c>
      <c r="D139" s="631" t="s">
        <v>1683</v>
      </c>
      <c r="E139" s="631" t="s">
        <v>2712</v>
      </c>
      <c r="F139" s="634"/>
      <c r="G139" s="634"/>
      <c r="H139" s="647">
        <v>0</v>
      </c>
      <c r="I139" s="634">
        <v>6</v>
      </c>
      <c r="J139" s="634">
        <v>434.75932703745571</v>
      </c>
      <c r="K139" s="647">
        <v>1</v>
      </c>
      <c r="L139" s="634">
        <v>6</v>
      </c>
      <c r="M139" s="635">
        <v>434.75932703745571</v>
      </c>
    </row>
    <row r="140" spans="1:13" ht="14.4" customHeight="1" x14ac:dyDescent="0.3">
      <c r="A140" s="630" t="s">
        <v>566</v>
      </c>
      <c r="B140" s="631" t="s">
        <v>3095</v>
      </c>
      <c r="C140" s="631" t="s">
        <v>1682</v>
      </c>
      <c r="D140" s="631" t="s">
        <v>1683</v>
      </c>
      <c r="E140" s="631" t="s">
        <v>1684</v>
      </c>
      <c r="F140" s="634"/>
      <c r="G140" s="634"/>
      <c r="H140" s="647">
        <v>0</v>
      </c>
      <c r="I140" s="634">
        <v>4</v>
      </c>
      <c r="J140" s="634">
        <v>477.70000000000005</v>
      </c>
      <c r="K140" s="647">
        <v>1</v>
      </c>
      <c r="L140" s="634">
        <v>4</v>
      </c>
      <c r="M140" s="635">
        <v>477.70000000000005</v>
      </c>
    </row>
    <row r="141" spans="1:13" ht="14.4" customHeight="1" x14ac:dyDescent="0.3">
      <c r="A141" s="630" t="s">
        <v>566</v>
      </c>
      <c r="B141" s="631" t="s">
        <v>3215</v>
      </c>
      <c r="C141" s="631" t="s">
        <v>2700</v>
      </c>
      <c r="D141" s="631" t="s">
        <v>2701</v>
      </c>
      <c r="E141" s="631" t="s">
        <v>2158</v>
      </c>
      <c r="F141" s="634"/>
      <c r="G141" s="634"/>
      <c r="H141" s="647">
        <v>0</v>
      </c>
      <c r="I141" s="634">
        <v>3</v>
      </c>
      <c r="J141" s="634">
        <v>1419.2790246744878</v>
      </c>
      <c r="K141" s="647">
        <v>1</v>
      </c>
      <c r="L141" s="634">
        <v>3</v>
      </c>
      <c r="M141" s="635">
        <v>1419.2790246744878</v>
      </c>
    </row>
    <row r="142" spans="1:13" ht="14.4" customHeight="1" x14ac:dyDescent="0.3">
      <c r="A142" s="630" t="s">
        <v>566</v>
      </c>
      <c r="B142" s="631" t="s">
        <v>3097</v>
      </c>
      <c r="C142" s="631" t="s">
        <v>2696</v>
      </c>
      <c r="D142" s="631" t="s">
        <v>2697</v>
      </c>
      <c r="E142" s="631" t="s">
        <v>2698</v>
      </c>
      <c r="F142" s="634"/>
      <c r="G142" s="634"/>
      <c r="H142" s="647">
        <v>0</v>
      </c>
      <c r="I142" s="634">
        <v>1</v>
      </c>
      <c r="J142" s="634">
        <v>30.650126186193202</v>
      </c>
      <c r="K142" s="647">
        <v>1</v>
      </c>
      <c r="L142" s="634">
        <v>1</v>
      </c>
      <c r="M142" s="635">
        <v>30.650126186193202</v>
      </c>
    </row>
    <row r="143" spans="1:13" ht="14.4" customHeight="1" x14ac:dyDescent="0.3">
      <c r="A143" s="630" t="s">
        <v>566</v>
      </c>
      <c r="B143" s="631" t="s">
        <v>3098</v>
      </c>
      <c r="C143" s="631" t="s">
        <v>1148</v>
      </c>
      <c r="D143" s="631" t="s">
        <v>3099</v>
      </c>
      <c r="E143" s="631" t="s">
        <v>3100</v>
      </c>
      <c r="F143" s="634"/>
      <c r="G143" s="634"/>
      <c r="H143" s="647">
        <v>0</v>
      </c>
      <c r="I143" s="634">
        <v>2</v>
      </c>
      <c r="J143" s="634">
        <v>611.44000000000005</v>
      </c>
      <c r="K143" s="647">
        <v>1</v>
      </c>
      <c r="L143" s="634">
        <v>2</v>
      </c>
      <c r="M143" s="635">
        <v>611.44000000000005</v>
      </c>
    </row>
    <row r="144" spans="1:13" ht="14.4" customHeight="1" x14ac:dyDescent="0.3">
      <c r="A144" s="630" t="s">
        <v>566</v>
      </c>
      <c r="B144" s="631" t="s">
        <v>3216</v>
      </c>
      <c r="C144" s="631" t="s">
        <v>2718</v>
      </c>
      <c r="D144" s="631" t="s">
        <v>3217</v>
      </c>
      <c r="E144" s="631" t="s">
        <v>3218</v>
      </c>
      <c r="F144" s="634"/>
      <c r="G144" s="634"/>
      <c r="H144" s="647">
        <v>0</v>
      </c>
      <c r="I144" s="634">
        <v>1</v>
      </c>
      <c r="J144" s="634">
        <v>115.20000000000003</v>
      </c>
      <c r="K144" s="647">
        <v>1</v>
      </c>
      <c r="L144" s="634">
        <v>1</v>
      </c>
      <c r="M144" s="635">
        <v>115.20000000000003</v>
      </c>
    </row>
    <row r="145" spans="1:13" ht="14.4" customHeight="1" x14ac:dyDescent="0.3">
      <c r="A145" s="630" t="s">
        <v>566</v>
      </c>
      <c r="B145" s="631" t="s">
        <v>3103</v>
      </c>
      <c r="C145" s="631" t="s">
        <v>1755</v>
      </c>
      <c r="D145" s="631" t="s">
        <v>1656</v>
      </c>
      <c r="E145" s="631" t="s">
        <v>1756</v>
      </c>
      <c r="F145" s="634"/>
      <c r="G145" s="634"/>
      <c r="H145" s="647">
        <v>0</v>
      </c>
      <c r="I145" s="634">
        <v>52</v>
      </c>
      <c r="J145" s="634">
        <v>18537.985816932101</v>
      </c>
      <c r="K145" s="647">
        <v>1</v>
      </c>
      <c r="L145" s="634">
        <v>52</v>
      </c>
      <c r="M145" s="635">
        <v>18537.985816932101</v>
      </c>
    </row>
    <row r="146" spans="1:13" ht="14.4" customHeight="1" x14ac:dyDescent="0.3">
      <c r="A146" s="630" t="s">
        <v>566</v>
      </c>
      <c r="B146" s="631" t="s">
        <v>3103</v>
      </c>
      <c r="C146" s="631" t="s">
        <v>1758</v>
      </c>
      <c r="D146" s="631" t="s">
        <v>1656</v>
      </c>
      <c r="E146" s="631" t="s">
        <v>1759</v>
      </c>
      <c r="F146" s="634"/>
      <c r="G146" s="634"/>
      <c r="H146" s="647">
        <v>0</v>
      </c>
      <c r="I146" s="634">
        <v>58</v>
      </c>
      <c r="J146" s="634">
        <v>24011.989322779598</v>
      </c>
      <c r="K146" s="647">
        <v>1</v>
      </c>
      <c r="L146" s="634">
        <v>58</v>
      </c>
      <c r="M146" s="635">
        <v>24011.989322779598</v>
      </c>
    </row>
    <row r="147" spans="1:13" ht="14.4" customHeight="1" x14ac:dyDescent="0.3">
      <c r="A147" s="630" t="s">
        <v>566</v>
      </c>
      <c r="B147" s="631" t="s">
        <v>3103</v>
      </c>
      <c r="C147" s="631" t="s">
        <v>1655</v>
      </c>
      <c r="D147" s="631" t="s">
        <v>1656</v>
      </c>
      <c r="E147" s="631" t="s">
        <v>1657</v>
      </c>
      <c r="F147" s="634"/>
      <c r="G147" s="634"/>
      <c r="H147" s="647">
        <v>0</v>
      </c>
      <c r="I147" s="634">
        <v>18</v>
      </c>
      <c r="J147" s="634">
        <v>8859.5899917883453</v>
      </c>
      <c r="K147" s="647">
        <v>1</v>
      </c>
      <c r="L147" s="634">
        <v>18</v>
      </c>
      <c r="M147" s="635">
        <v>8859.5899917883453</v>
      </c>
    </row>
    <row r="148" spans="1:13" ht="14.4" customHeight="1" x14ac:dyDescent="0.3">
      <c r="A148" s="630" t="s">
        <v>566</v>
      </c>
      <c r="B148" s="631" t="s">
        <v>3103</v>
      </c>
      <c r="C148" s="631" t="s">
        <v>1659</v>
      </c>
      <c r="D148" s="631" t="s">
        <v>1656</v>
      </c>
      <c r="E148" s="631" t="s">
        <v>1660</v>
      </c>
      <c r="F148" s="634"/>
      <c r="G148" s="634"/>
      <c r="H148" s="647">
        <v>0</v>
      </c>
      <c r="I148" s="634">
        <v>2</v>
      </c>
      <c r="J148" s="634">
        <v>1885.9959687570656</v>
      </c>
      <c r="K148" s="647">
        <v>1</v>
      </c>
      <c r="L148" s="634">
        <v>2</v>
      </c>
      <c r="M148" s="635">
        <v>1885.9959687570656</v>
      </c>
    </row>
    <row r="149" spans="1:13" ht="14.4" customHeight="1" x14ac:dyDescent="0.3">
      <c r="A149" s="630" t="s">
        <v>566</v>
      </c>
      <c r="B149" s="631" t="s">
        <v>3103</v>
      </c>
      <c r="C149" s="631" t="s">
        <v>2664</v>
      </c>
      <c r="D149" s="631" t="s">
        <v>1656</v>
      </c>
      <c r="E149" s="631" t="s">
        <v>2665</v>
      </c>
      <c r="F149" s="634"/>
      <c r="G149" s="634"/>
      <c r="H149" s="647">
        <v>0</v>
      </c>
      <c r="I149" s="634">
        <v>1</v>
      </c>
      <c r="J149" s="634">
        <v>1057.4547846572823</v>
      </c>
      <c r="K149" s="647">
        <v>1</v>
      </c>
      <c r="L149" s="634">
        <v>1</v>
      </c>
      <c r="M149" s="635">
        <v>1057.4547846572823</v>
      </c>
    </row>
    <row r="150" spans="1:13" ht="14.4" customHeight="1" x14ac:dyDescent="0.3">
      <c r="A150" s="630" t="s">
        <v>566</v>
      </c>
      <c r="B150" s="631" t="s">
        <v>3103</v>
      </c>
      <c r="C150" s="631" t="s">
        <v>2678</v>
      </c>
      <c r="D150" s="631" t="s">
        <v>2679</v>
      </c>
      <c r="E150" s="631" t="s">
        <v>3219</v>
      </c>
      <c r="F150" s="634"/>
      <c r="G150" s="634"/>
      <c r="H150" s="647">
        <v>0</v>
      </c>
      <c r="I150" s="634">
        <v>6</v>
      </c>
      <c r="J150" s="634">
        <v>20700</v>
      </c>
      <c r="K150" s="647">
        <v>1</v>
      </c>
      <c r="L150" s="634">
        <v>6</v>
      </c>
      <c r="M150" s="635">
        <v>20700</v>
      </c>
    </row>
    <row r="151" spans="1:13" ht="14.4" customHeight="1" x14ac:dyDescent="0.3">
      <c r="A151" s="630" t="s">
        <v>566</v>
      </c>
      <c r="B151" s="631" t="s">
        <v>3220</v>
      </c>
      <c r="C151" s="631" t="s">
        <v>2692</v>
      </c>
      <c r="D151" s="631" t="s">
        <v>2693</v>
      </c>
      <c r="E151" s="631" t="s">
        <v>2694</v>
      </c>
      <c r="F151" s="634"/>
      <c r="G151" s="634"/>
      <c r="H151" s="647">
        <v>0</v>
      </c>
      <c r="I151" s="634">
        <v>2</v>
      </c>
      <c r="J151" s="634">
        <v>270.94</v>
      </c>
      <c r="K151" s="647">
        <v>1</v>
      </c>
      <c r="L151" s="634">
        <v>2</v>
      </c>
      <c r="M151" s="635">
        <v>270.94</v>
      </c>
    </row>
    <row r="152" spans="1:13" ht="14.4" customHeight="1" x14ac:dyDescent="0.3">
      <c r="A152" s="630" t="s">
        <v>566</v>
      </c>
      <c r="B152" s="631" t="s">
        <v>3221</v>
      </c>
      <c r="C152" s="631" t="s">
        <v>2674</v>
      </c>
      <c r="D152" s="631" t="s">
        <v>2675</v>
      </c>
      <c r="E152" s="631" t="s">
        <v>2676</v>
      </c>
      <c r="F152" s="634"/>
      <c r="G152" s="634"/>
      <c r="H152" s="647">
        <v>0</v>
      </c>
      <c r="I152" s="634">
        <v>1</v>
      </c>
      <c r="J152" s="634">
        <v>279.41991461989977</v>
      </c>
      <c r="K152" s="647">
        <v>1</v>
      </c>
      <c r="L152" s="634">
        <v>1</v>
      </c>
      <c r="M152" s="635">
        <v>279.41991461989977</v>
      </c>
    </row>
    <row r="153" spans="1:13" ht="14.4" customHeight="1" x14ac:dyDescent="0.3">
      <c r="A153" s="630" t="s">
        <v>566</v>
      </c>
      <c r="B153" s="631" t="s">
        <v>3222</v>
      </c>
      <c r="C153" s="631" t="s">
        <v>2667</v>
      </c>
      <c r="D153" s="631" t="s">
        <v>2668</v>
      </c>
      <c r="E153" s="631" t="s">
        <v>953</v>
      </c>
      <c r="F153" s="634"/>
      <c r="G153" s="634"/>
      <c r="H153" s="647">
        <v>0</v>
      </c>
      <c r="I153" s="634">
        <v>3</v>
      </c>
      <c r="J153" s="634">
        <v>136.74000000000004</v>
      </c>
      <c r="K153" s="647">
        <v>1</v>
      </c>
      <c r="L153" s="634">
        <v>3</v>
      </c>
      <c r="M153" s="635">
        <v>136.74000000000004</v>
      </c>
    </row>
    <row r="154" spans="1:13" ht="14.4" customHeight="1" x14ac:dyDescent="0.3">
      <c r="A154" s="630" t="s">
        <v>566</v>
      </c>
      <c r="B154" s="631" t="s">
        <v>3222</v>
      </c>
      <c r="C154" s="631" t="s">
        <v>2670</v>
      </c>
      <c r="D154" s="631" t="s">
        <v>2671</v>
      </c>
      <c r="E154" s="631" t="s">
        <v>2672</v>
      </c>
      <c r="F154" s="634"/>
      <c r="G154" s="634"/>
      <c r="H154" s="647">
        <v>0</v>
      </c>
      <c r="I154" s="634">
        <v>1</v>
      </c>
      <c r="J154" s="634">
        <v>55.14</v>
      </c>
      <c r="K154" s="647">
        <v>1</v>
      </c>
      <c r="L154" s="634">
        <v>1</v>
      </c>
      <c r="M154" s="635">
        <v>55.14</v>
      </c>
    </row>
    <row r="155" spans="1:13" ht="14.4" customHeight="1" x14ac:dyDescent="0.3">
      <c r="A155" s="630" t="s">
        <v>566</v>
      </c>
      <c r="B155" s="631" t="s">
        <v>3107</v>
      </c>
      <c r="C155" s="631" t="s">
        <v>2722</v>
      </c>
      <c r="D155" s="631" t="s">
        <v>2723</v>
      </c>
      <c r="E155" s="631" t="s">
        <v>2724</v>
      </c>
      <c r="F155" s="634"/>
      <c r="G155" s="634"/>
      <c r="H155" s="647">
        <v>0</v>
      </c>
      <c r="I155" s="634">
        <v>2</v>
      </c>
      <c r="J155" s="634">
        <v>232.44036170709677</v>
      </c>
      <c r="K155" s="647">
        <v>1</v>
      </c>
      <c r="L155" s="634">
        <v>2</v>
      </c>
      <c r="M155" s="635">
        <v>232.44036170709677</v>
      </c>
    </row>
    <row r="156" spans="1:13" ht="14.4" customHeight="1" x14ac:dyDescent="0.3">
      <c r="A156" s="630" t="s">
        <v>566</v>
      </c>
      <c r="B156" s="631" t="s">
        <v>3223</v>
      </c>
      <c r="C156" s="631" t="s">
        <v>2689</v>
      </c>
      <c r="D156" s="631" t="s">
        <v>2690</v>
      </c>
      <c r="E156" s="631" t="s">
        <v>2294</v>
      </c>
      <c r="F156" s="634"/>
      <c r="G156" s="634"/>
      <c r="H156" s="647">
        <v>0</v>
      </c>
      <c r="I156" s="634">
        <v>2</v>
      </c>
      <c r="J156" s="634">
        <v>164.35975717164649</v>
      </c>
      <c r="K156" s="647">
        <v>1</v>
      </c>
      <c r="L156" s="634">
        <v>2</v>
      </c>
      <c r="M156" s="635">
        <v>164.35975717164649</v>
      </c>
    </row>
    <row r="157" spans="1:13" ht="14.4" customHeight="1" x14ac:dyDescent="0.3">
      <c r="A157" s="630" t="s">
        <v>566</v>
      </c>
      <c r="B157" s="631" t="s">
        <v>3114</v>
      </c>
      <c r="C157" s="631" t="s">
        <v>2686</v>
      </c>
      <c r="D157" s="631" t="s">
        <v>3224</v>
      </c>
      <c r="E157" s="631" t="s">
        <v>2672</v>
      </c>
      <c r="F157" s="634"/>
      <c r="G157" s="634"/>
      <c r="H157" s="647">
        <v>0</v>
      </c>
      <c r="I157" s="634">
        <v>1</v>
      </c>
      <c r="J157" s="634">
        <v>49.05</v>
      </c>
      <c r="K157" s="647">
        <v>1</v>
      </c>
      <c r="L157" s="634">
        <v>1</v>
      </c>
      <c r="M157" s="635">
        <v>49.05</v>
      </c>
    </row>
    <row r="158" spans="1:13" ht="14.4" customHeight="1" x14ac:dyDescent="0.3">
      <c r="A158" s="630" t="s">
        <v>566</v>
      </c>
      <c r="B158" s="631" t="s">
        <v>3114</v>
      </c>
      <c r="C158" s="631" t="s">
        <v>2714</v>
      </c>
      <c r="D158" s="631" t="s">
        <v>3225</v>
      </c>
      <c r="E158" s="631" t="s">
        <v>3226</v>
      </c>
      <c r="F158" s="634"/>
      <c r="G158" s="634"/>
      <c r="H158" s="647">
        <v>0</v>
      </c>
      <c r="I158" s="634">
        <v>3</v>
      </c>
      <c r="J158" s="634">
        <v>454.91999999999985</v>
      </c>
      <c r="K158" s="647">
        <v>1</v>
      </c>
      <c r="L158" s="634">
        <v>3</v>
      </c>
      <c r="M158" s="635">
        <v>454.91999999999985</v>
      </c>
    </row>
    <row r="159" spans="1:13" ht="14.4" customHeight="1" x14ac:dyDescent="0.3">
      <c r="A159" s="630" t="s">
        <v>566</v>
      </c>
      <c r="B159" s="631" t="s">
        <v>3118</v>
      </c>
      <c r="C159" s="631" t="s">
        <v>2732</v>
      </c>
      <c r="D159" s="631" t="s">
        <v>3227</v>
      </c>
      <c r="E159" s="631" t="s">
        <v>3228</v>
      </c>
      <c r="F159" s="634"/>
      <c r="G159" s="634"/>
      <c r="H159" s="647">
        <v>0</v>
      </c>
      <c r="I159" s="634">
        <v>10</v>
      </c>
      <c r="J159" s="634">
        <v>1308.0032199767525</v>
      </c>
      <c r="K159" s="647">
        <v>1</v>
      </c>
      <c r="L159" s="634">
        <v>10</v>
      </c>
      <c r="M159" s="635">
        <v>1308.0032199767525</v>
      </c>
    </row>
    <row r="160" spans="1:13" ht="14.4" customHeight="1" x14ac:dyDescent="0.3">
      <c r="A160" s="630" t="s">
        <v>566</v>
      </c>
      <c r="B160" s="631" t="s">
        <v>3118</v>
      </c>
      <c r="C160" s="631" t="s">
        <v>1639</v>
      </c>
      <c r="D160" s="631" t="s">
        <v>3119</v>
      </c>
      <c r="E160" s="631" t="s">
        <v>3120</v>
      </c>
      <c r="F160" s="634"/>
      <c r="G160" s="634"/>
      <c r="H160" s="647">
        <v>0</v>
      </c>
      <c r="I160" s="634">
        <v>40</v>
      </c>
      <c r="J160" s="634">
        <v>1464.1991808964199</v>
      </c>
      <c r="K160" s="647">
        <v>1</v>
      </c>
      <c r="L160" s="634">
        <v>40</v>
      </c>
      <c r="M160" s="635">
        <v>1464.1991808964199</v>
      </c>
    </row>
    <row r="161" spans="1:13" ht="14.4" customHeight="1" x14ac:dyDescent="0.3">
      <c r="A161" s="630" t="s">
        <v>566</v>
      </c>
      <c r="B161" s="631" t="s">
        <v>3118</v>
      </c>
      <c r="C161" s="631" t="s">
        <v>2739</v>
      </c>
      <c r="D161" s="631" t="s">
        <v>3227</v>
      </c>
      <c r="E161" s="631" t="s">
        <v>3229</v>
      </c>
      <c r="F161" s="634"/>
      <c r="G161" s="634"/>
      <c r="H161" s="647">
        <v>0</v>
      </c>
      <c r="I161" s="634">
        <v>20</v>
      </c>
      <c r="J161" s="634">
        <v>1340.1998513121896</v>
      </c>
      <c r="K161" s="647">
        <v>1</v>
      </c>
      <c r="L161" s="634">
        <v>20</v>
      </c>
      <c r="M161" s="635">
        <v>1340.1998513121896</v>
      </c>
    </row>
    <row r="162" spans="1:13" ht="14.4" customHeight="1" x14ac:dyDescent="0.3">
      <c r="A162" s="630" t="s">
        <v>566</v>
      </c>
      <c r="B162" s="631" t="s">
        <v>3118</v>
      </c>
      <c r="C162" s="631" t="s">
        <v>2726</v>
      </c>
      <c r="D162" s="631" t="s">
        <v>3227</v>
      </c>
      <c r="E162" s="631" t="s">
        <v>3230</v>
      </c>
      <c r="F162" s="634"/>
      <c r="G162" s="634"/>
      <c r="H162" s="647">
        <v>0</v>
      </c>
      <c r="I162" s="634">
        <v>10</v>
      </c>
      <c r="J162" s="634">
        <v>2248.4699999999993</v>
      </c>
      <c r="K162" s="647">
        <v>1</v>
      </c>
      <c r="L162" s="634">
        <v>10</v>
      </c>
      <c r="M162" s="635">
        <v>2248.4699999999993</v>
      </c>
    </row>
    <row r="163" spans="1:13" ht="14.4" customHeight="1" x14ac:dyDescent="0.3">
      <c r="A163" s="630" t="s">
        <v>566</v>
      </c>
      <c r="B163" s="631" t="s">
        <v>3123</v>
      </c>
      <c r="C163" s="631" t="s">
        <v>2053</v>
      </c>
      <c r="D163" s="631" t="s">
        <v>2054</v>
      </c>
      <c r="E163" s="631" t="s">
        <v>2055</v>
      </c>
      <c r="F163" s="634"/>
      <c r="G163" s="634"/>
      <c r="H163" s="647">
        <v>0</v>
      </c>
      <c r="I163" s="634">
        <v>9.1</v>
      </c>
      <c r="J163" s="634">
        <v>114466.842</v>
      </c>
      <c r="K163" s="647">
        <v>1</v>
      </c>
      <c r="L163" s="634">
        <v>9.1</v>
      </c>
      <c r="M163" s="635">
        <v>114466.842</v>
      </c>
    </row>
    <row r="164" spans="1:13" ht="14.4" customHeight="1" x14ac:dyDescent="0.3">
      <c r="A164" s="630" t="s">
        <v>566</v>
      </c>
      <c r="B164" s="631" t="s">
        <v>3124</v>
      </c>
      <c r="C164" s="631" t="s">
        <v>1998</v>
      </c>
      <c r="D164" s="631" t="s">
        <v>3125</v>
      </c>
      <c r="E164" s="631" t="s">
        <v>3126</v>
      </c>
      <c r="F164" s="634"/>
      <c r="G164" s="634"/>
      <c r="H164" s="647">
        <v>0</v>
      </c>
      <c r="I164" s="634">
        <v>31</v>
      </c>
      <c r="J164" s="634">
        <v>4617.254760813923</v>
      </c>
      <c r="K164" s="647">
        <v>1</v>
      </c>
      <c r="L164" s="634">
        <v>31</v>
      </c>
      <c r="M164" s="635">
        <v>4617.254760813923</v>
      </c>
    </row>
    <row r="165" spans="1:13" ht="14.4" customHeight="1" x14ac:dyDescent="0.3">
      <c r="A165" s="630" t="s">
        <v>566</v>
      </c>
      <c r="B165" s="631" t="s">
        <v>3124</v>
      </c>
      <c r="C165" s="631" t="s">
        <v>2029</v>
      </c>
      <c r="D165" s="631" t="s">
        <v>3127</v>
      </c>
      <c r="E165" s="631" t="s">
        <v>3128</v>
      </c>
      <c r="F165" s="634"/>
      <c r="G165" s="634"/>
      <c r="H165" s="647">
        <v>0</v>
      </c>
      <c r="I165" s="634">
        <v>41.999999999999986</v>
      </c>
      <c r="J165" s="634">
        <v>4677.540118687838</v>
      </c>
      <c r="K165" s="647">
        <v>1</v>
      </c>
      <c r="L165" s="634">
        <v>41.999999999999986</v>
      </c>
      <c r="M165" s="635">
        <v>4677.540118687838</v>
      </c>
    </row>
    <row r="166" spans="1:13" ht="14.4" customHeight="1" x14ac:dyDescent="0.3">
      <c r="A166" s="630" t="s">
        <v>566</v>
      </c>
      <c r="B166" s="631" t="s">
        <v>3129</v>
      </c>
      <c r="C166" s="631" t="s">
        <v>2006</v>
      </c>
      <c r="D166" s="631" t="s">
        <v>2007</v>
      </c>
      <c r="E166" s="631" t="s">
        <v>3131</v>
      </c>
      <c r="F166" s="634"/>
      <c r="G166" s="634"/>
      <c r="H166" s="647">
        <v>0</v>
      </c>
      <c r="I166" s="634">
        <v>4</v>
      </c>
      <c r="J166" s="634">
        <v>553.44043561882893</v>
      </c>
      <c r="K166" s="647">
        <v>1</v>
      </c>
      <c r="L166" s="634">
        <v>4</v>
      </c>
      <c r="M166" s="635">
        <v>553.44043561882893</v>
      </c>
    </row>
    <row r="167" spans="1:13" ht="14.4" customHeight="1" x14ac:dyDescent="0.3">
      <c r="A167" s="630" t="s">
        <v>566</v>
      </c>
      <c r="B167" s="631" t="s">
        <v>3129</v>
      </c>
      <c r="C167" s="631" t="s">
        <v>2033</v>
      </c>
      <c r="D167" s="631" t="s">
        <v>3132</v>
      </c>
      <c r="E167" s="631" t="s">
        <v>3133</v>
      </c>
      <c r="F167" s="634"/>
      <c r="G167" s="634"/>
      <c r="H167" s="647">
        <v>0</v>
      </c>
      <c r="I167" s="634">
        <v>20</v>
      </c>
      <c r="J167" s="634">
        <v>1504.4</v>
      </c>
      <c r="K167" s="647">
        <v>1</v>
      </c>
      <c r="L167" s="634">
        <v>20</v>
      </c>
      <c r="M167" s="635">
        <v>1504.4</v>
      </c>
    </row>
    <row r="168" spans="1:13" ht="14.4" customHeight="1" x14ac:dyDescent="0.3">
      <c r="A168" s="630" t="s">
        <v>566</v>
      </c>
      <c r="B168" s="631" t="s">
        <v>3134</v>
      </c>
      <c r="C168" s="631" t="s">
        <v>2013</v>
      </c>
      <c r="D168" s="631" t="s">
        <v>2014</v>
      </c>
      <c r="E168" s="631" t="s">
        <v>3136</v>
      </c>
      <c r="F168" s="634"/>
      <c r="G168" s="634"/>
      <c r="H168" s="647">
        <v>0</v>
      </c>
      <c r="I168" s="634">
        <v>2</v>
      </c>
      <c r="J168" s="634">
        <v>302.57000000000005</v>
      </c>
      <c r="K168" s="647">
        <v>1</v>
      </c>
      <c r="L168" s="634">
        <v>2</v>
      </c>
      <c r="M168" s="635">
        <v>302.57000000000005</v>
      </c>
    </row>
    <row r="169" spans="1:13" ht="14.4" customHeight="1" x14ac:dyDescent="0.3">
      <c r="A169" s="630" t="s">
        <v>566</v>
      </c>
      <c r="B169" s="631" t="s">
        <v>3134</v>
      </c>
      <c r="C169" s="631" t="s">
        <v>2025</v>
      </c>
      <c r="D169" s="631" t="s">
        <v>2026</v>
      </c>
      <c r="E169" s="631" t="s">
        <v>3137</v>
      </c>
      <c r="F169" s="634"/>
      <c r="G169" s="634"/>
      <c r="H169" s="647">
        <v>0</v>
      </c>
      <c r="I169" s="634">
        <v>10</v>
      </c>
      <c r="J169" s="634">
        <v>2610.5</v>
      </c>
      <c r="K169" s="647">
        <v>1</v>
      </c>
      <c r="L169" s="634">
        <v>10</v>
      </c>
      <c r="M169" s="635">
        <v>2610.5</v>
      </c>
    </row>
    <row r="170" spans="1:13" ht="14.4" customHeight="1" x14ac:dyDescent="0.3">
      <c r="A170" s="630" t="s">
        <v>566</v>
      </c>
      <c r="B170" s="631" t="s">
        <v>3134</v>
      </c>
      <c r="C170" s="631" t="s">
        <v>2792</v>
      </c>
      <c r="D170" s="631" t="s">
        <v>3231</v>
      </c>
      <c r="E170" s="631" t="s">
        <v>3130</v>
      </c>
      <c r="F170" s="634"/>
      <c r="G170" s="634"/>
      <c r="H170" s="647">
        <v>0</v>
      </c>
      <c r="I170" s="634">
        <v>4</v>
      </c>
      <c r="J170" s="634">
        <v>482.79916356555327</v>
      </c>
      <c r="K170" s="647">
        <v>1</v>
      </c>
      <c r="L170" s="634">
        <v>4</v>
      </c>
      <c r="M170" s="635">
        <v>482.79916356555327</v>
      </c>
    </row>
    <row r="171" spans="1:13" ht="14.4" customHeight="1" x14ac:dyDescent="0.3">
      <c r="A171" s="630" t="s">
        <v>566</v>
      </c>
      <c r="B171" s="631" t="s">
        <v>3138</v>
      </c>
      <c r="C171" s="631" t="s">
        <v>2049</v>
      </c>
      <c r="D171" s="631" t="s">
        <v>2050</v>
      </c>
      <c r="E171" s="631" t="s">
        <v>2051</v>
      </c>
      <c r="F171" s="634"/>
      <c r="G171" s="634"/>
      <c r="H171" s="647">
        <v>0</v>
      </c>
      <c r="I171" s="634">
        <v>4</v>
      </c>
      <c r="J171" s="634">
        <v>236.74</v>
      </c>
      <c r="K171" s="647">
        <v>1</v>
      </c>
      <c r="L171" s="634">
        <v>4</v>
      </c>
      <c r="M171" s="635">
        <v>236.74</v>
      </c>
    </row>
    <row r="172" spans="1:13" ht="14.4" customHeight="1" x14ac:dyDescent="0.3">
      <c r="A172" s="630" t="s">
        <v>566</v>
      </c>
      <c r="B172" s="631" t="s">
        <v>3144</v>
      </c>
      <c r="C172" s="631" t="s">
        <v>2010</v>
      </c>
      <c r="D172" s="631" t="s">
        <v>2011</v>
      </c>
      <c r="E172" s="631" t="s">
        <v>3131</v>
      </c>
      <c r="F172" s="634"/>
      <c r="G172" s="634"/>
      <c r="H172" s="647">
        <v>0</v>
      </c>
      <c r="I172" s="634">
        <v>23</v>
      </c>
      <c r="J172" s="634">
        <v>1319.5101930845544</v>
      </c>
      <c r="K172" s="647">
        <v>1</v>
      </c>
      <c r="L172" s="634">
        <v>23</v>
      </c>
      <c r="M172" s="635">
        <v>1319.5101930845544</v>
      </c>
    </row>
    <row r="173" spans="1:13" ht="14.4" customHeight="1" x14ac:dyDescent="0.3">
      <c r="A173" s="630" t="s">
        <v>566</v>
      </c>
      <c r="B173" s="631" t="s">
        <v>3144</v>
      </c>
      <c r="C173" s="631" t="s">
        <v>2017</v>
      </c>
      <c r="D173" s="631" t="s">
        <v>3145</v>
      </c>
      <c r="E173" s="631" t="s">
        <v>3146</v>
      </c>
      <c r="F173" s="634"/>
      <c r="G173" s="634"/>
      <c r="H173" s="647">
        <v>0</v>
      </c>
      <c r="I173" s="634">
        <v>20</v>
      </c>
      <c r="J173" s="634">
        <v>1494.0066010753608</v>
      </c>
      <c r="K173" s="647">
        <v>1</v>
      </c>
      <c r="L173" s="634">
        <v>20</v>
      </c>
      <c r="M173" s="635">
        <v>1494.0066010753608</v>
      </c>
    </row>
    <row r="174" spans="1:13" ht="14.4" customHeight="1" x14ac:dyDescent="0.3">
      <c r="A174" s="630" t="s">
        <v>566</v>
      </c>
      <c r="B174" s="631" t="s">
        <v>3147</v>
      </c>
      <c r="C174" s="631" t="s">
        <v>1940</v>
      </c>
      <c r="D174" s="631" t="s">
        <v>3148</v>
      </c>
      <c r="E174" s="631" t="s">
        <v>1281</v>
      </c>
      <c r="F174" s="634"/>
      <c r="G174" s="634"/>
      <c r="H174" s="647">
        <v>0</v>
      </c>
      <c r="I174" s="634">
        <v>250</v>
      </c>
      <c r="J174" s="634">
        <v>32413.003926449601</v>
      </c>
      <c r="K174" s="647">
        <v>1</v>
      </c>
      <c r="L174" s="634">
        <v>250</v>
      </c>
      <c r="M174" s="635">
        <v>32413.003926449601</v>
      </c>
    </row>
    <row r="175" spans="1:13" ht="14.4" customHeight="1" x14ac:dyDescent="0.3">
      <c r="A175" s="630" t="s">
        <v>566</v>
      </c>
      <c r="B175" s="631" t="s">
        <v>3149</v>
      </c>
      <c r="C175" s="631" t="s">
        <v>2057</v>
      </c>
      <c r="D175" s="631" t="s">
        <v>3150</v>
      </c>
      <c r="E175" s="631" t="s">
        <v>3151</v>
      </c>
      <c r="F175" s="634"/>
      <c r="G175" s="634"/>
      <c r="H175" s="647">
        <v>0</v>
      </c>
      <c r="I175" s="634">
        <v>136</v>
      </c>
      <c r="J175" s="634">
        <v>120498.57572071727</v>
      </c>
      <c r="K175" s="647">
        <v>1</v>
      </c>
      <c r="L175" s="634">
        <v>136</v>
      </c>
      <c r="M175" s="635">
        <v>120498.57572071727</v>
      </c>
    </row>
    <row r="176" spans="1:13" ht="14.4" customHeight="1" x14ac:dyDescent="0.3">
      <c r="A176" s="630" t="s">
        <v>566</v>
      </c>
      <c r="B176" s="631" t="s">
        <v>3149</v>
      </c>
      <c r="C176" s="631" t="s">
        <v>2795</v>
      </c>
      <c r="D176" s="631" t="s">
        <v>3232</v>
      </c>
      <c r="E176" s="631" t="s">
        <v>3233</v>
      </c>
      <c r="F176" s="634"/>
      <c r="G176" s="634"/>
      <c r="H176" s="647">
        <v>0</v>
      </c>
      <c r="I176" s="634">
        <v>20</v>
      </c>
      <c r="J176" s="634">
        <v>8982</v>
      </c>
      <c r="K176" s="647">
        <v>1</v>
      </c>
      <c r="L176" s="634">
        <v>20</v>
      </c>
      <c r="M176" s="635">
        <v>8982</v>
      </c>
    </row>
    <row r="177" spans="1:13" ht="14.4" customHeight="1" x14ac:dyDescent="0.3">
      <c r="A177" s="630" t="s">
        <v>566</v>
      </c>
      <c r="B177" s="631" t="s">
        <v>3152</v>
      </c>
      <c r="C177" s="631" t="s">
        <v>2082</v>
      </c>
      <c r="D177" s="631" t="s">
        <v>3153</v>
      </c>
      <c r="E177" s="631" t="s">
        <v>3154</v>
      </c>
      <c r="F177" s="634"/>
      <c r="G177" s="634"/>
      <c r="H177" s="647">
        <v>0</v>
      </c>
      <c r="I177" s="634">
        <v>50</v>
      </c>
      <c r="J177" s="634">
        <v>1579.5</v>
      </c>
      <c r="K177" s="647">
        <v>1</v>
      </c>
      <c r="L177" s="634">
        <v>50</v>
      </c>
      <c r="M177" s="635">
        <v>1579.5</v>
      </c>
    </row>
    <row r="178" spans="1:13" ht="14.4" customHeight="1" x14ac:dyDescent="0.3">
      <c r="A178" s="630" t="s">
        <v>566</v>
      </c>
      <c r="B178" s="631" t="s">
        <v>3152</v>
      </c>
      <c r="C178" s="631" t="s">
        <v>2085</v>
      </c>
      <c r="D178" s="631" t="s">
        <v>2086</v>
      </c>
      <c r="E178" s="631" t="s">
        <v>3155</v>
      </c>
      <c r="F178" s="634"/>
      <c r="G178" s="634"/>
      <c r="H178" s="647">
        <v>0</v>
      </c>
      <c r="I178" s="634">
        <v>41</v>
      </c>
      <c r="J178" s="634">
        <v>75159.845940594241</v>
      </c>
      <c r="K178" s="647">
        <v>1</v>
      </c>
      <c r="L178" s="634">
        <v>41</v>
      </c>
      <c r="M178" s="635">
        <v>75159.845940594241</v>
      </c>
    </row>
    <row r="179" spans="1:13" ht="14.4" customHeight="1" x14ac:dyDescent="0.3">
      <c r="A179" s="630" t="s">
        <v>566</v>
      </c>
      <c r="B179" s="631" t="s">
        <v>3156</v>
      </c>
      <c r="C179" s="631" t="s">
        <v>2093</v>
      </c>
      <c r="D179" s="631" t="s">
        <v>2090</v>
      </c>
      <c r="E179" s="631" t="s">
        <v>3157</v>
      </c>
      <c r="F179" s="634"/>
      <c r="G179" s="634"/>
      <c r="H179" s="647">
        <v>0</v>
      </c>
      <c r="I179" s="634">
        <v>22</v>
      </c>
      <c r="J179" s="634">
        <v>348454.908</v>
      </c>
      <c r="K179" s="647">
        <v>1</v>
      </c>
      <c r="L179" s="634">
        <v>22</v>
      </c>
      <c r="M179" s="635">
        <v>348454.908</v>
      </c>
    </row>
    <row r="180" spans="1:13" ht="14.4" customHeight="1" x14ac:dyDescent="0.3">
      <c r="A180" s="630" t="s">
        <v>566</v>
      </c>
      <c r="B180" s="631" t="s">
        <v>3156</v>
      </c>
      <c r="C180" s="631" t="s">
        <v>2089</v>
      </c>
      <c r="D180" s="631" t="s">
        <v>2090</v>
      </c>
      <c r="E180" s="631" t="s">
        <v>2091</v>
      </c>
      <c r="F180" s="634"/>
      <c r="G180" s="634"/>
      <c r="H180" s="647">
        <v>0</v>
      </c>
      <c r="I180" s="634">
        <v>10</v>
      </c>
      <c r="J180" s="634">
        <v>29973.839824758576</v>
      </c>
      <c r="K180" s="647">
        <v>1</v>
      </c>
      <c r="L180" s="634">
        <v>10</v>
      </c>
      <c r="M180" s="635">
        <v>29973.839824758576</v>
      </c>
    </row>
    <row r="181" spans="1:13" ht="14.4" customHeight="1" x14ac:dyDescent="0.3">
      <c r="A181" s="630" t="s">
        <v>566</v>
      </c>
      <c r="B181" s="631" t="s">
        <v>3158</v>
      </c>
      <c r="C181" s="631" t="s">
        <v>1807</v>
      </c>
      <c r="D181" s="631" t="s">
        <v>1808</v>
      </c>
      <c r="E181" s="631" t="s">
        <v>3159</v>
      </c>
      <c r="F181" s="634"/>
      <c r="G181" s="634"/>
      <c r="H181" s="647">
        <v>0</v>
      </c>
      <c r="I181" s="634">
        <v>8</v>
      </c>
      <c r="J181" s="634">
        <v>8508.1000000000022</v>
      </c>
      <c r="K181" s="647">
        <v>1</v>
      </c>
      <c r="L181" s="634">
        <v>8</v>
      </c>
      <c r="M181" s="635">
        <v>8508.1000000000022</v>
      </c>
    </row>
    <row r="182" spans="1:13" ht="14.4" customHeight="1" x14ac:dyDescent="0.3">
      <c r="A182" s="630" t="s">
        <v>566</v>
      </c>
      <c r="B182" s="631" t="s">
        <v>3160</v>
      </c>
      <c r="C182" s="631" t="s">
        <v>1814</v>
      </c>
      <c r="D182" s="631" t="s">
        <v>1815</v>
      </c>
      <c r="E182" s="631" t="s">
        <v>1816</v>
      </c>
      <c r="F182" s="634"/>
      <c r="G182" s="634"/>
      <c r="H182" s="647">
        <v>0</v>
      </c>
      <c r="I182" s="634">
        <v>1.2914676</v>
      </c>
      <c r="J182" s="634">
        <v>3352.5137698420021</v>
      </c>
      <c r="K182" s="647">
        <v>1</v>
      </c>
      <c r="L182" s="634">
        <v>1.2914676</v>
      </c>
      <c r="M182" s="635">
        <v>3352.5137698420021</v>
      </c>
    </row>
    <row r="183" spans="1:13" ht="14.4" customHeight="1" x14ac:dyDescent="0.3">
      <c r="A183" s="630" t="s">
        <v>566</v>
      </c>
      <c r="B183" s="631" t="s">
        <v>3161</v>
      </c>
      <c r="C183" s="631" t="s">
        <v>1463</v>
      </c>
      <c r="D183" s="631" t="s">
        <v>1464</v>
      </c>
      <c r="E183" s="631" t="s">
        <v>1465</v>
      </c>
      <c r="F183" s="634">
        <v>10.067075900000001</v>
      </c>
      <c r="G183" s="634">
        <v>1211.2725152012342</v>
      </c>
      <c r="H183" s="647">
        <v>1</v>
      </c>
      <c r="I183" s="634"/>
      <c r="J183" s="634"/>
      <c r="K183" s="647">
        <v>0</v>
      </c>
      <c r="L183" s="634">
        <v>10.067075900000001</v>
      </c>
      <c r="M183" s="635">
        <v>1211.2725152012342</v>
      </c>
    </row>
    <row r="184" spans="1:13" ht="14.4" customHeight="1" x14ac:dyDescent="0.3">
      <c r="A184" s="630" t="s">
        <v>566</v>
      </c>
      <c r="B184" s="631" t="s">
        <v>3161</v>
      </c>
      <c r="C184" s="631" t="s">
        <v>1450</v>
      </c>
      <c r="D184" s="631" t="s">
        <v>1451</v>
      </c>
      <c r="E184" s="631" t="s">
        <v>1452</v>
      </c>
      <c r="F184" s="634">
        <v>4.4339999999999993</v>
      </c>
      <c r="G184" s="634">
        <v>1761.5853701690719</v>
      </c>
      <c r="H184" s="647">
        <v>1</v>
      </c>
      <c r="I184" s="634"/>
      <c r="J184" s="634"/>
      <c r="K184" s="647">
        <v>0</v>
      </c>
      <c r="L184" s="634">
        <v>4.4339999999999993</v>
      </c>
      <c r="M184" s="635">
        <v>1761.5853701690719</v>
      </c>
    </row>
    <row r="185" spans="1:13" ht="14.4" customHeight="1" x14ac:dyDescent="0.3">
      <c r="A185" s="630" t="s">
        <v>566</v>
      </c>
      <c r="B185" s="631" t="s">
        <v>3161</v>
      </c>
      <c r="C185" s="631" t="s">
        <v>1453</v>
      </c>
      <c r="D185" s="631" t="s">
        <v>1451</v>
      </c>
      <c r="E185" s="631" t="s">
        <v>1454</v>
      </c>
      <c r="F185" s="634">
        <v>3</v>
      </c>
      <c r="G185" s="634">
        <v>6564.6945871946682</v>
      </c>
      <c r="H185" s="647">
        <v>1</v>
      </c>
      <c r="I185" s="634"/>
      <c r="J185" s="634"/>
      <c r="K185" s="647">
        <v>0</v>
      </c>
      <c r="L185" s="634">
        <v>3</v>
      </c>
      <c r="M185" s="635">
        <v>6564.6945871946682</v>
      </c>
    </row>
    <row r="186" spans="1:13" ht="14.4" customHeight="1" x14ac:dyDescent="0.3">
      <c r="A186" s="630" t="s">
        <v>566</v>
      </c>
      <c r="B186" s="631" t="s">
        <v>3162</v>
      </c>
      <c r="C186" s="631" t="s">
        <v>1522</v>
      </c>
      <c r="D186" s="631" t="s">
        <v>1523</v>
      </c>
      <c r="E186" s="631" t="s">
        <v>1524</v>
      </c>
      <c r="F186" s="634"/>
      <c r="G186" s="634"/>
      <c r="H186" s="647">
        <v>0</v>
      </c>
      <c r="I186" s="634">
        <v>10</v>
      </c>
      <c r="J186" s="634">
        <v>16399.156081035624</v>
      </c>
      <c r="K186" s="647">
        <v>1</v>
      </c>
      <c r="L186" s="634">
        <v>10</v>
      </c>
      <c r="M186" s="635">
        <v>16399.156081035624</v>
      </c>
    </row>
    <row r="187" spans="1:13" ht="14.4" customHeight="1" x14ac:dyDescent="0.3">
      <c r="A187" s="630" t="s">
        <v>566</v>
      </c>
      <c r="B187" s="631" t="s">
        <v>3163</v>
      </c>
      <c r="C187" s="631" t="s">
        <v>1602</v>
      </c>
      <c r="D187" s="631" t="s">
        <v>1456</v>
      </c>
      <c r="E187" s="631" t="s">
        <v>1603</v>
      </c>
      <c r="F187" s="634">
        <v>26.833066000000002</v>
      </c>
      <c r="G187" s="634">
        <v>6634.4755685000018</v>
      </c>
      <c r="H187" s="647">
        <v>1</v>
      </c>
      <c r="I187" s="634"/>
      <c r="J187" s="634"/>
      <c r="K187" s="647">
        <v>0</v>
      </c>
      <c r="L187" s="634">
        <v>26.833066000000002</v>
      </c>
      <c r="M187" s="635">
        <v>6634.4755685000018</v>
      </c>
    </row>
    <row r="188" spans="1:13" ht="14.4" customHeight="1" x14ac:dyDescent="0.3">
      <c r="A188" s="630" t="s">
        <v>566</v>
      </c>
      <c r="B188" s="631" t="s">
        <v>3163</v>
      </c>
      <c r="C188" s="631" t="s">
        <v>1455</v>
      </c>
      <c r="D188" s="631" t="s">
        <v>1456</v>
      </c>
      <c r="E188" s="631" t="s">
        <v>1457</v>
      </c>
      <c r="F188" s="634">
        <v>80.47836980000001</v>
      </c>
      <c r="G188" s="634">
        <v>33993.348540913037</v>
      </c>
      <c r="H188" s="647">
        <v>1</v>
      </c>
      <c r="I188" s="634"/>
      <c r="J188" s="634"/>
      <c r="K188" s="647">
        <v>0</v>
      </c>
      <c r="L188" s="634">
        <v>80.47836980000001</v>
      </c>
      <c r="M188" s="635">
        <v>33993.348540913037</v>
      </c>
    </row>
    <row r="189" spans="1:13" ht="14.4" customHeight="1" x14ac:dyDescent="0.3">
      <c r="A189" s="630" t="s">
        <v>566</v>
      </c>
      <c r="B189" s="631" t="s">
        <v>3163</v>
      </c>
      <c r="C189" s="631" t="s">
        <v>1604</v>
      </c>
      <c r="D189" s="631" t="s">
        <v>1456</v>
      </c>
      <c r="E189" s="631" t="s">
        <v>1605</v>
      </c>
      <c r="F189" s="634">
        <v>106.35419759999999</v>
      </c>
      <c r="G189" s="634">
        <v>79377.455378759987</v>
      </c>
      <c r="H189" s="647">
        <v>1</v>
      </c>
      <c r="I189" s="634"/>
      <c r="J189" s="634"/>
      <c r="K189" s="647">
        <v>0</v>
      </c>
      <c r="L189" s="634">
        <v>106.35419759999999</v>
      </c>
      <c r="M189" s="635">
        <v>79377.455378759987</v>
      </c>
    </row>
    <row r="190" spans="1:13" ht="14.4" customHeight="1" x14ac:dyDescent="0.3">
      <c r="A190" s="630" t="s">
        <v>566</v>
      </c>
      <c r="B190" s="631" t="s">
        <v>3163</v>
      </c>
      <c r="C190" s="631" t="s">
        <v>2601</v>
      </c>
      <c r="D190" s="631" t="s">
        <v>2602</v>
      </c>
      <c r="E190" s="631" t="s">
        <v>2603</v>
      </c>
      <c r="F190" s="634">
        <v>1</v>
      </c>
      <c r="G190" s="634">
        <v>38899.89</v>
      </c>
      <c r="H190" s="647">
        <v>1</v>
      </c>
      <c r="I190" s="634"/>
      <c r="J190" s="634"/>
      <c r="K190" s="647">
        <v>0</v>
      </c>
      <c r="L190" s="634">
        <v>1</v>
      </c>
      <c r="M190" s="635">
        <v>38899.89</v>
      </c>
    </row>
    <row r="191" spans="1:13" ht="14.4" customHeight="1" x14ac:dyDescent="0.3">
      <c r="A191" s="630" t="s">
        <v>566</v>
      </c>
      <c r="B191" s="631" t="s">
        <v>3163</v>
      </c>
      <c r="C191" s="631" t="s">
        <v>1423</v>
      </c>
      <c r="D191" s="631" t="s">
        <v>1424</v>
      </c>
      <c r="E191" s="631" t="s">
        <v>1425</v>
      </c>
      <c r="F191" s="634"/>
      <c r="G191" s="634"/>
      <c r="H191" s="647">
        <v>0</v>
      </c>
      <c r="I191" s="634">
        <v>29.331986999999998</v>
      </c>
      <c r="J191" s="634">
        <v>2481.67630571685</v>
      </c>
      <c r="K191" s="647">
        <v>1</v>
      </c>
      <c r="L191" s="634">
        <v>29.331986999999998</v>
      </c>
      <c r="M191" s="635">
        <v>2481.67630571685</v>
      </c>
    </row>
    <row r="192" spans="1:13" ht="14.4" customHeight="1" x14ac:dyDescent="0.3">
      <c r="A192" s="630" t="s">
        <v>566</v>
      </c>
      <c r="B192" s="631" t="s">
        <v>3163</v>
      </c>
      <c r="C192" s="631" t="s">
        <v>1427</v>
      </c>
      <c r="D192" s="631" t="s">
        <v>1428</v>
      </c>
      <c r="E192" s="631" t="s">
        <v>1281</v>
      </c>
      <c r="F192" s="634"/>
      <c r="G192" s="634"/>
      <c r="H192" s="647">
        <v>0</v>
      </c>
      <c r="I192" s="634">
        <v>74.69006610000001</v>
      </c>
      <c r="J192" s="634">
        <v>43233.677551739114</v>
      </c>
      <c r="K192" s="647">
        <v>1</v>
      </c>
      <c r="L192" s="634">
        <v>74.69006610000001</v>
      </c>
      <c r="M192" s="635">
        <v>43233.677551739114</v>
      </c>
    </row>
    <row r="193" spans="1:13" ht="14.4" customHeight="1" x14ac:dyDescent="0.3">
      <c r="A193" s="630" t="s">
        <v>566</v>
      </c>
      <c r="B193" s="631" t="s">
        <v>3164</v>
      </c>
      <c r="C193" s="631" t="s">
        <v>1774</v>
      </c>
      <c r="D193" s="631" t="s">
        <v>1775</v>
      </c>
      <c r="E193" s="631" t="s">
        <v>1776</v>
      </c>
      <c r="F193" s="634"/>
      <c r="G193" s="634"/>
      <c r="H193" s="647">
        <v>0</v>
      </c>
      <c r="I193" s="634">
        <v>6.3003527000000004</v>
      </c>
      <c r="J193" s="634">
        <v>626.83352725944496</v>
      </c>
      <c r="K193" s="647">
        <v>1</v>
      </c>
      <c r="L193" s="634">
        <v>6.3003527000000004</v>
      </c>
      <c r="M193" s="635">
        <v>626.83352725944496</v>
      </c>
    </row>
    <row r="194" spans="1:13" ht="14.4" customHeight="1" x14ac:dyDescent="0.3">
      <c r="A194" s="630" t="s">
        <v>566</v>
      </c>
      <c r="B194" s="631" t="s">
        <v>3164</v>
      </c>
      <c r="C194" s="631" t="s">
        <v>1778</v>
      </c>
      <c r="D194" s="631" t="s">
        <v>1775</v>
      </c>
      <c r="E194" s="631" t="s">
        <v>3165</v>
      </c>
      <c r="F194" s="634"/>
      <c r="G194" s="634"/>
      <c r="H194" s="647">
        <v>0</v>
      </c>
      <c r="I194" s="634">
        <v>34.109268899999996</v>
      </c>
      <c r="J194" s="634">
        <v>7813.7545466183747</v>
      </c>
      <c r="K194" s="647">
        <v>1</v>
      </c>
      <c r="L194" s="634">
        <v>34.109268899999996</v>
      </c>
      <c r="M194" s="635">
        <v>7813.7545466183747</v>
      </c>
    </row>
    <row r="195" spans="1:13" ht="14.4" customHeight="1" x14ac:dyDescent="0.3">
      <c r="A195" s="630" t="s">
        <v>566</v>
      </c>
      <c r="B195" s="631" t="s">
        <v>3234</v>
      </c>
      <c r="C195" s="631" t="s">
        <v>2757</v>
      </c>
      <c r="D195" s="631" t="s">
        <v>2758</v>
      </c>
      <c r="E195" s="631" t="s">
        <v>3235</v>
      </c>
      <c r="F195" s="634"/>
      <c r="G195" s="634"/>
      <c r="H195" s="647">
        <v>0</v>
      </c>
      <c r="I195" s="634">
        <v>34.004095</v>
      </c>
      <c r="J195" s="634">
        <v>60105.425242137499</v>
      </c>
      <c r="K195" s="647">
        <v>1</v>
      </c>
      <c r="L195" s="634">
        <v>34.004095</v>
      </c>
      <c r="M195" s="635">
        <v>60105.425242137499</v>
      </c>
    </row>
    <row r="196" spans="1:13" ht="14.4" customHeight="1" x14ac:dyDescent="0.3">
      <c r="A196" s="630" t="s">
        <v>566</v>
      </c>
      <c r="B196" s="631" t="s">
        <v>3167</v>
      </c>
      <c r="C196" s="631" t="s">
        <v>1324</v>
      </c>
      <c r="D196" s="631" t="s">
        <v>1325</v>
      </c>
      <c r="E196" s="631" t="s">
        <v>1326</v>
      </c>
      <c r="F196" s="634"/>
      <c r="G196" s="634"/>
      <c r="H196" s="647">
        <v>0</v>
      </c>
      <c r="I196" s="634">
        <v>10</v>
      </c>
      <c r="J196" s="634">
        <v>27914.78</v>
      </c>
      <c r="K196" s="647">
        <v>1</v>
      </c>
      <c r="L196" s="634">
        <v>10</v>
      </c>
      <c r="M196" s="635">
        <v>27914.78</v>
      </c>
    </row>
    <row r="197" spans="1:13" ht="14.4" customHeight="1" x14ac:dyDescent="0.3">
      <c r="A197" s="630" t="s">
        <v>566</v>
      </c>
      <c r="B197" s="631" t="s">
        <v>3168</v>
      </c>
      <c r="C197" s="631" t="s">
        <v>1643</v>
      </c>
      <c r="D197" s="631" t="s">
        <v>1644</v>
      </c>
      <c r="E197" s="631" t="s">
        <v>3170</v>
      </c>
      <c r="F197" s="634"/>
      <c r="G197" s="634"/>
      <c r="H197" s="647">
        <v>0</v>
      </c>
      <c r="I197" s="634">
        <v>9</v>
      </c>
      <c r="J197" s="634">
        <v>1166.214443758623</v>
      </c>
      <c r="K197" s="647">
        <v>1</v>
      </c>
      <c r="L197" s="634">
        <v>9</v>
      </c>
      <c r="M197" s="635">
        <v>1166.214443758623</v>
      </c>
    </row>
    <row r="198" spans="1:13" ht="14.4" customHeight="1" x14ac:dyDescent="0.3">
      <c r="A198" s="630" t="s">
        <v>566</v>
      </c>
      <c r="B198" s="631" t="s">
        <v>3172</v>
      </c>
      <c r="C198" s="631" t="s">
        <v>1662</v>
      </c>
      <c r="D198" s="631" t="s">
        <v>1663</v>
      </c>
      <c r="E198" s="631" t="s">
        <v>1664</v>
      </c>
      <c r="F198" s="634"/>
      <c r="G198" s="634"/>
      <c r="H198" s="647">
        <v>0</v>
      </c>
      <c r="I198" s="634">
        <v>23</v>
      </c>
      <c r="J198" s="634">
        <v>927.89015201593804</v>
      </c>
      <c r="K198" s="647">
        <v>1</v>
      </c>
      <c r="L198" s="634">
        <v>23</v>
      </c>
      <c r="M198" s="635">
        <v>927.89015201593804</v>
      </c>
    </row>
    <row r="199" spans="1:13" ht="14.4" customHeight="1" x14ac:dyDescent="0.3">
      <c r="A199" s="630" t="s">
        <v>566</v>
      </c>
      <c r="B199" s="631" t="s">
        <v>3172</v>
      </c>
      <c r="C199" s="631" t="s">
        <v>1666</v>
      </c>
      <c r="D199" s="631" t="s">
        <v>1667</v>
      </c>
      <c r="E199" s="631" t="s">
        <v>1668</v>
      </c>
      <c r="F199" s="634"/>
      <c r="G199" s="634"/>
      <c r="H199" s="647">
        <v>0</v>
      </c>
      <c r="I199" s="634">
        <v>6</v>
      </c>
      <c r="J199" s="634">
        <v>368.8241811436539</v>
      </c>
      <c r="K199" s="647">
        <v>1</v>
      </c>
      <c r="L199" s="634">
        <v>6</v>
      </c>
      <c r="M199" s="635">
        <v>368.8241811436539</v>
      </c>
    </row>
    <row r="200" spans="1:13" ht="14.4" customHeight="1" x14ac:dyDescent="0.3">
      <c r="A200" s="630" t="s">
        <v>566</v>
      </c>
      <c r="B200" s="631" t="s">
        <v>3172</v>
      </c>
      <c r="C200" s="631" t="s">
        <v>1670</v>
      </c>
      <c r="D200" s="631" t="s">
        <v>1671</v>
      </c>
      <c r="E200" s="631" t="s">
        <v>1672</v>
      </c>
      <c r="F200" s="634"/>
      <c r="G200" s="634"/>
      <c r="H200" s="647">
        <v>0</v>
      </c>
      <c r="I200" s="634">
        <v>12</v>
      </c>
      <c r="J200" s="634">
        <v>705.90000000000009</v>
      </c>
      <c r="K200" s="647">
        <v>1</v>
      </c>
      <c r="L200" s="634">
        <v>12</v>
      </c>
      <c r="M200" s="635">
        <v>705.90000000000009</v>
      </c>
    </row>
    <row r="201" spans="1:13" ht="14.4" customHeight="1" x14ac:dyDescent="0.3">
      <c r="A201" s="630" t="s">
        <v>566</v>
      </c>
      <c r="B201" s="631" t="s">
        <v>3236</v>
      </c>
      <c r="C201" s="631" t="s">
        <v>2753</v>
      </c>
      <c r="D201" s="631" t="s">
        <v>2754</v>
      </c>
      <c r="E201" s="631" t="s">
        <v>2755</v>
      </c>
      <c r="F201" s="634"/>
      <c r="G201" s="634"/>
      <c r="H201" s="647">
        <v>0</v>
      </c>
      <c r="I201" s="634">
        <v>2</v>
      </c>
      <c r="J201" s="634">
        <v>875.80052962668105</v>
      </c>
      <c r="K201" s="647">
        <v>1</v>
      </c>
      <c r="L201" s="634">
        <v>2</v>
      </c>
      <c r="M201" s="635">
        <v>875.80052962668105</v>
      </c>
    </row>
    <row r="202" spans="1:13" ht="14.4" customHeight="1" x14ac:dyDescent="0.3">
      <c r="A202" s="630" t="s">
        <v>566</v>
      </c>
      <c r="B202" s="631" t="s">
        <v>3175</v>
      </c>
      <c r="C202" s="631" t="s">
        <v>1708</v>
      </c>
      <c r="D202" s="631" t="s">
        <v>3176</v>
      </c>
      <c r="E202" s="631" t="s">
        <v>3177</v>
      </c>
      <c r="F202" s="634"/>
      <c r="G202" s="634"/>
      <c r="H202" s="647">
        <v>0</v>
      </c>
      <c r="I202" s="634">
        <v>1</v>
      </c>
      <c r="J202" s="634">
        <v>337.15</v>
      </c>
      <c r="K202" s="647">
        <v>1</v>
      </c>
      <c r="L202" s="634">
        <v>1</v>
      </c>
      <c r="M202" s="635">
        <v>337.15</v>
      </c>
    </row>
    <row r="203" spans="1:13" ht="14.4" customHeight="1" x14ac:dyDescent="0.3">
      <c r="A203" s="630" t="s">
        <v>566</v>
      </c>
      <c r="B203" s="631" t="s">
        <v>3237</v>
      </c>
      <c r="C203" s="631" t="s">
        <v>2703</v>
      </c>
      <c r="D203" s="631" t="s">
        <v>2704</v>
      </c>
      <c r="E203" s="631" t="s">
        <v>3238</v>
      </c>
      <c r="F203" s="634"/>
      <c r="G203" s="634"/>
      <c r="H203" s="647">
        <v>0</v>
      </c>
      <c r="I203" s="634">
        <v>2</v>
      </c>
      <c r="J203" s="634">
        <v>500.22</v>
      </c>
      <c r="K203" s="647">
        <v>1</v>
      </c>
      <c r="L203" s="634">
        <v>2</v>
      </c>
      <c r="M203" s="635">
        <v>500.22</v>
      </c>
    </row>
    <row r="204" spans="1:13" ht="14.4" customHeight="1" x14ac:dyDescent="0.3">
      <c r="A204" s="630" t="s">
        <v>566</v>
      </c>
      <c r="B204" s="631" t="s">
        <v>3237</v>
      </c>
      <c r="C204" s="631" t="s">
        <v>2729</v>
      </c>
      <c r="D204" s="631" t="s">
        <v>2704</v>
      </c>
      <c r="E204" s="631" t="s">
        <v>3239</v>
      </c>
      <c r="F204" s="634"/>
      <c r="G204" s="634"/>
      <c r="H204" s="647">
        <v>0</v>
      </c>
      <c r="I204" s="634">
        <v>2</v>
      </c>
      <c r="J204" s="634">
        <v>1917.1408031251303</v>
      </c>
      <c r="K204" s="647">
        <v>1</v>
      </c>
      <c r="L204" s="634">
        <v>2</v>
      </c>
      <c r="M204" s="635">
        <v>1917.1408031251303</v>
      </c>
    </row>
    <row r="205" spans="1:13" ht="14.4" customHeight="1" x14ac:dyDescent="0.3">
      <c r="A205" s="630" t="s">
        <v>566</v>
      </c>
      <c r="B205" s="631" t="s">
        <v>3179</v>
      </c>
      <c r="C205" s="631" t="s">
        <v>2682</v>
      </c>
      <c r="D205" s="631" t="s">
        <v>3240</v>
      </c>
      <c r="E205" s="631" t="s">
        <v>3241</v>
      </c>
      <c r="F205" s="634"/>
      <c r="G205" s="634"/>
      <c r="H205" s="647">
        <v>0</v>
      </c>
      <c r="I205" s="634">
        <v>3</v>
      </c>
      <c r="J205" s="634">
        <v>141.71969318603101</v>
      </c>
      <c r="K205" s="647">
        <v>1</v>
      </c>
      <c r="L205" s="634">
        <v>3</v>
      </c>
      <c r="M205" s="635">
        <v>141.71969318603101</v>
      </c>
    </row>
    <row r="206" spans="1:13" ht="14.4" customHeight="1" x14ac:dyDescent="0.3">
      <c r="A206" s="630" t="s">
        <v>566</v>
      </c>
      <c r="B206" s="631" t="s">
        <v>3182</v>
      </c>
      <c r="C206" s="631" t="s">
        <v>1736</v>
      </c>
      <c r="D206" s="631" t="s">
        <v>1737</v>
      </c>
      <c r="E206" s="631" t="s">
        <v>3183</v>
      </c>
      <c r="F206" s="634"/>
      <c r="G206" s="634"/>
      <c r="H206" s="647">
        <v>0</v>
      </c>
      <c r="I206" s="634">
        <v>15</v>
      </c>
      <c r="J206" s="634">
        <v>1824.4791719035738</v>
      </c>
      <c r="K206" s="647">
        <v>1</v>
      </c>
      <c r="L206" s="634">
        <v>15</v>
      </c>
      <c r="M206" s="635">
        <v>1824.4791719035738</v>
      </c>
    </row>
    <row r="207" spans="1:13" ht="14.4" customHeight="1" x14ac:dyDescent="0.3">
      <c r="A207" s="630" t="s">
        <v>566</v>
      </c>
      <c r="B207" s="631" t="s">
        <v>3182</v>
      </c>
      <c r="C207" s="631" t="s">
        <v>1769</v>
      </c>
      <c r="D207" s="631" t="s">
        <v>1652</v>
      </c>
      <c r="E207" s="631" t="s">
        <v>3184</v>
      </c>
      <c r="F207" s="634"/>
      <c r="G207" s="634"/>
      <c r="H207" s="647">
        <v>0</v>
      </c>
      <c r="I207" s="634">
        <v>7</v>
      </c>
      <c r="J207" s="634">
        <v>1134.6020930730715</v>
      </c>
      <c r="K207" s="647">
        <v>1</v>
      </c>
      <c r="L207" s="634">
        <v>7</v>
      </c>
      <c r="M207" s="635">
        <v>1134.6020930730715</v>
      </c>
    </row>
    <row r="208" spans="1:13" ht="14.4" customHeight="1" x14ac:dyDescent="0.3">
      <c r="A208" s="630" t="s">
        <v>566</v>
      </c>
      <c r="B208" s="631" t="s">
        <v>3182</v>
      </c>
      <c r="C208" s="631" t="s">
        <v>1651</v>
      </c>
      <c r="D208" s="631" t="s">
        <v>1652</v>
      </c>
      <c r="E208" s="631" t="s">
        <v>3185</v>
      </c>
      <c r="F208" s="634"/>
      <c r="G208" s="634"/>
      <c r="H208" s="647">
        <v>0</v>
      </c>
      <c r="I208" s="634">
        <v>10</v>
      </c>
      <c r="J208" s="634">
        <v>3286.92</v>
      </c>
      <c r="K208" s="647">
        <v>1</v>
      </c>
      <c r="L208" s="634">
        <v>10</v>
      </c>
      <c r="M208" s="635">
        <v>3286.92</v>
      </c>
    </row>
    <row r="209" spans="1:13" ht="14.4" customHeight="1" x14ac:dyDescent="0.3">
      <c r="A209" s="630" t="s">
        <v>566</v>
      </c>
      <c r="B209" s="631" t="s">
        <v>3186</v>
      </c>
      <c r="C209" s="631" t="s">
        <v>2749</v>
      </c>
      <c r="D209" s="631" t="s">
        <v>2750</v>
      </c>
      <c r="E209" s="631" t="s">
        <v>2751</v>
      </c>
      <c r="F209" s="634"/>
      <c r="G209" s="634"/>
      <c r="H209" s="647">
        <v>0</v>
      </c>
      <c r="I209" s="634">
        <v>1</v>
      </c>
      <c r="J209" s="634">
        <v>531.36</v>
      </c>
      <c r="K209" s="647">
        <v>1</v>
      </c>
      <c r="L209" s="634">
        <v>1</v>
      </c>
      <c r="M209" s="635">
        <v>531.36</v>
      </c>
    </row>
    <row r="210" spans="1:13" ht="14.4" customHeight="1" x14ac:dyDescent="0.3">
      <c r="A210" s="630" t="s">
        <v>566</v>
      </c>
      <c r="B210" s="631" t="s">
        <v>3186</v>
      </c>
      <c r="C210" s="631" t="s">
        <v>2742</v>
      </c>
      <c r="D210" s="631" t="s">
        <v>3242</v>
      </c>
      <c r="E210" s="631" t="s">
        <v>3243</v>
      </c>
      <c r="F210" s="634"/>
      <c r="G210" s="634"/>
      <c r="H210" s="647">
        <v>0</v>
      </c>
      <c r="I210" s="634">
        <v>3</v>
      </c>
      <c r="J210" s="634">
        <v>431.2</v>
      </c>
      <c r="K210" s="647">
        <v>1</v>
      </c>
      <c r="L210" s="634">
        <v>3</v>
      </c>
      <c r="M210" s="635">
        <v>431.2</v>
      </c>
    </row>
    <row r="211" spans="1:13" ht="14.4" customHeight="1" x14ac:dyDescent="0.3">
      <c r="A211" s="630" t="s">
        <v>566</v>
      </c>
      <c r="B211" s="631" t="s">
        <v>3187</v>
      </c>
      <c r="C211" s="631" t="s">
        <v>588</v>
      </c>
      <c r="D211" s="631" t="s">
        <v>589</v>
      </c>
      <c r="E211" s="631" t="s">
        <v>590</v>
      </c>
      <c r="F211" s="634">
        <v>3</v>
      </c>
      <c r="G211" s="634">
        <v>314.18999999999994</v>
      </c>
      <c r="H211" s="647">
        <v>1</v>
      </c>
      <c r="I211" s="634"/>
      <c r="J211" s="634"/>
      <c r="K211" s="647">
        <v>0</v>
      </c>
      <c r="L211" s="634">
        <v>3</v>
      </c>
      <c r="M211" s="635">
        <v>314.18999999999994</v>
      </c>
    </row>
    <row r="212" spans="1:13" ht="14.4" customHeight="1" x14ac:dyDescent="0.3">
      <c r="A212" s="630" t="s">
        <v>566</v>
      </c>
      <c r="B212" s="631" t="s">
        <v>3244</v>
      </c>
      <c r="C212" s="631" t="s">
        <v>2735</v>
      </c>
      <c r="D212" s="631" t="s">
        <v>2736</v>
      </c>
      <c r="E212" s="631" t="s">
        <v>3245</v>
      </c>
      <c r="F212" s="634"/>
      <c r="G212" s="634"/>
      <c r="H212" s="647">
        <v>0</v>
      </c>
      <c r="I212" s="634">
        <v>1</v>
      </c>
      <c r="J212" s="634">
        <v>129.18</v>
      </c>
      <c r="K212" s="647">
        <v>1</v>
      </c>
      <c r="L212" s="634">
        <v>1</v>
      </c>
      <c r="M212" s="635">
        <v>129.18</v>
      </c>
    </row>
    <row r="213" spans="1:13" ht="14.4" customHeight="1" x14ac:dyDescent="0.3">
      <c r="A213" s="630" t="s">
        <v>566</v>
      </c>
      <c r="B213" s="631" t="s">
        <v>3246</v>
      </c>
      <c r="C213" s="631" t="s">
        <v>2707</v>
      </c>
      <c r="D213" s="631" t="s">
        <v>2708</v>
      </c>
      <c r="E213" s="631" t="s">
        <v>3247</v>
      </c>
      <c r="F213" s="634"/>
      <c r="G213" s="634"/>
      <c r="H213" s="647">
        <v>0</v>
      </c>
      <c r="I213" s="634">
        <v>2</v>
      </c>
      <c r="J213" s="634">
        <v>105.62</v>
      </c>
      <c r="K213" s="647">
        <v>1</v>
      </c>
      <c r="L213" s="634">
        <v>2</v>
      </c>
      <c r="M213" s="635">
        <v>105.62</v>
      </c>
    </row>
    <row r="214" spans="1:13" ht="14.4" customHeight="1" x14ac:dyDescent="0.3">
      <c r="A214" s="630" t="s">
        <v>566</v>
      </c>
      <c r="B214" s="631" t="s">
        <v>3191</v>
      </c>
      <c r="C214" s="631" t="s">
        <v>1635</v>
      </c>
      <c r="D214" s="631" t="s">
        <v>1636</v>
      </c>
      <c r="E214" s="631" t="s">
        <v>3192</v>
      </c>
      <c r="F214" s="634"/>
      <c r="G214" s="634"/>
      <c r="H214" s="647">
        <v>0</v>
      </c>
      <c r="I214" s="634">
        <v>2</v>
      </c>
      <c r="J214" s="634">
        <v>415.04127715897499</v>
      </c>
      <c r="K214" s="647">
        <v>1</v>
      </c>
      <c r="L214" s="634">
        <v>2</v>
      </c>
      <c r="M214" s="635">
        <v>415.04127715897499</v>
      </c>
    </row>
    <row r="215" spans="1:13" ht="14.4" customHeight="1" x14ac:dyDescent="0.3">
      <c r="A215" s="630" t="s">
        <v>566</v>
      </c>
      <c r="B215" s="631" t="s">
        <v>3191</v>
      </c>
      <c r="C215" s="631" t="s">
        <v>1752</v>
      </c>
      <c r="D215" s="631" t="s">
        <v>1636</v>
      </c>
      <c r="E215" s="631" t="s">
        <v>1753</v>
      </c>
      <c r="F215" s="634"/>
      <c r="G215" s="634"/>
      <c r="H215" s="647">
        <v>0</v>
      </c>
      <c r="I215" s="634">
        <v>11</v>
      </c>
      <c r="J215" s="634">
        <v>3319.7068714101088</v>
      </c>
      <c r="K215" s="647">
        <v>1</v>
      </c>
      <c r="L215" s="634">
        <v>11</v>
      </c>
      <c r="M215" s="635">
        <v>3319.7068714101088</v>
      </c>
    </row>
    <row r="216" spans="1:13" ht="14.4" customHeight="1" x14ac:dyDescent="0.3">
      <c r="A216" s="630" t="s">
        <v>566</v>
      </c>
      <c r="B216" s="631" t="s">
        <v>3195</v>
      </c>
      <c r="C216" s="631" t="s">
        <v>1787</v>
      </c>
      <c r="D216" s="631" t="s">
        <v>1788</v>
      </c>
      <c r="E216" s="631" t="s">
        <v>1789</v>
      </c>
      <c r="F216" s="634"/>
      <c r="G216" s="634"/>
      <c r="H216" s="647">
        <v>0</v>
      </c>
      <c r="I216" s="634">
        <v>37.880009999999999</v>
      </c>
      <c r="J216" s="634">
        <v>6555.552041029192</v>
      </c>
      <c r="K216" s="647">
        <v>1</v>
      </c>
      <c r="L216" s="634">
        <v>37.880009999999999</v>
      </c>
      <c r="M216" s="635">
        <v>6555.552041029192</v>
      </c>
    </row>
    <row r="217" spans="1:13" ht="14.4" customHeight="1" x14ac:dyDescent="0.3">
      <c r="A217" s="630" t="s">
        <v>566</v>
      </c>
      <c r="B217" s="631" t="s">
        <v>3195</v>
      </c>
      <c r="C217" s="631" t="s">
        <v>1817</v>
      </c>
      <c r="D217" s="631" t="s">
        <v>1788</v>
      </c>
      <c r="E217" s="631" t="s">
        <v>1818</v>
      </c>
      <c r="F217" s="634"/>
      <c r="G217" s="634"/>
      <c r="H217" s="647">
        <v>0</v>
      </c>
      <c r="I217" s="634">
        <v>84.429473000000002</v>
      </c>
      <c r="J217" s="634">
        <v>52536.507305324812</v>
      </c>
      <c r="K217" s="647">
        <v>1</v>
      </c>
      <c r="L217" s="634">
        <v>84.429473000000002</v>
      </c>
      <c r="M217" s="635">
        <v>52536.507305324812</v>
      </c>
    </row>
    <row r="218" spans="1:13" ht="14.4" customHeight="1" x14ac:dyDescent="0.3">
      <c r="A218" s="630" t="s">
        <v>566</v>
      </c>
      <c r="B218" s="631" t="s">
        <v>3196</v>
      </c>
      <c r="C218" s="631" t="s">
        <v>1870</v>
      </c>
      <c r="D218" s="631" t="s">
        <v>3197</v>
      </c>
      <c r="E218" s="631" t="s">
        <v>1676</v>
      </c>
      <c r="F218" s="634"/>
      <c r="G218" s="634"/>
      <c r="H218" s="647">
        <v>0</v>
      </c>
      <c r="I218" s="634">
        <v>6</v>
      </c>
      <c r="J218" s="634">
        <v>243.42000000000002</v>
      </c>
      <c r="K218" s="647">
        <v>1</v>
      </c>
      <c r="L218" s="634">
        <v>6</v>
      </c>
      <c r="M218" s="635">
        <v>243.42000000000002</v>
      </c>
    </row>
    <row r="219" spans="1:13" ht="14.4" customHeight="1" x14ac:dyDescent="0.3">
      <c r="A219" s="630" t="s">
        <v>566</v>
      </c>
      <c r="B219" s="631" t="s">
        <v>3196</v>
      </c>
      <c r="C219" s="631" t="s">
        <v>1850</v>
      </c>
      <c r="D219" s="631" t="s">
        <v>1851</v>
      </c>
      <c r="E219" s="631" t="s">
        <v>1852</v>
      </c>
      <c r="F219" s="634"/>
      <c r="G219" s="634"/>
      <c r="H219" s="647">
        <v>0</v>
      </c>
      <c r="I219" s="634">
        <v>3</v>
      </c>
      <c r="J219" s="634">
        <v>608.58011461417345</v>
      </c>
      <c r="K219" s="647">
        <v>1</v>
      </c>
      <c r="L219" s="634">
        <v>3</v>
      </c>
      <c r="M219" s="635">
        <v>608.58011461417345</v>
      </c>
    </row>
    <row r="220" spans="1:13" ht="14.4" customHeight="1" x14ac:dyDescent="0.3">
      <c r="A220" s="630" t="s">
        <v>566</v>
      </c>
      <c r="B220" s="631" t="s">
        <v>3196</v>
      </c>
      <c r="C220" s="631" t="s">
        <v>1891</v>
      </c>
      <c r="D220" s="631" t="s">
        <v>1892</v>
      </c>
      <c r="E220" s="631" t="s">
        <v>1861</v>
      </c>
      <c r="F220" s="634"/>
      <c r="G220" s="634"/>
      <c r="H220" s="647">
        <v>0</v>
      </c>
      <c r="I220" s="634">
        <v>2</v>
      </c>
      <c r="J220" s="634">
        <v>358.74</v>
      </c>
      <c r="K220" s="647">
        <v>1</v>
      </c>
      <c r="L220" s="634">
        <v>2</v>
      </c>
      <c r="M220" s="635">
        <v>358.74</v>
      </c>
    </row>
    <row r="221" spans="1:13" ht="14.4" customHeight="1" x14ac:dyDescent="0.3">
      <c r="A221" s="630" t="s">
        <v>566</v>
      </c>
      <c r="B221" s="631" t="s">
        <v>3196</v>
      </c>
      <c r="C221" s="631" t="s">
        <v>1888</v>
      </c>
      <c r="D221" s="631" t="s">
        <v>1889</v>
      </c>
      <c r="E221" s="631" t="s">
        <v>1861</v>
      </c>
      <c r="F221" s="634"/>
      <c r="G221" s="634"/>
      <c r="H221" s="647">
        <v>0</v>
      </c>
      <c r="I221" s="634">
        <v>3</v>
      </c>
      <c r="J221" s="634">
        <v>538.11005765367543</v>
      </c>
      <c r="K221" s="647">
        <v>1</v>
      </c>
      <c r="L221" s="634">
        <v>3</v>
      </c>
      <c r="M221" s="635">
        <v>538.11005765367543</v>
      </c>
    </row>
    <row r="222" spans="1:13" ht="14.4" customHeight="1" x14ac:dyDescent="0.3">
      <c r="A222" s="630" t="s">
        <v>566</v>
      </c>
      <c r="B222" s="631" t="s">
        <v>3196</v>
      </c>
      <c r="C222" s="631" t="s">
        <v>2773</v>
      </c>
      <c r="D222" s="631" t="s">
        <v>2774</v>
      </c>
      <c r="E222" s="631" t="s">
        <v>1861</v>
      </c>
      <c r="F222" s="634"/>
      <c r="G222" s="634"/>
      <c r="H222" s="647">
        <v>0</v>
      </c>
      <c r="I222" s="634">
        <v>9</v>
      </c>
      <c r="J222" s="634">
        <v>1614.3300000000002</v>
      </c>
      <c r="K222" s="647">
        <v>1</v>
      </c>
      <c r="L222" s="634">
        <v>9</v>
      </c>
      <c r="M222" s="635">
        <v>1614.3300000000002</v>
      </c>
    </row>
    <row r="223" spans="1:13" ht="14.4" customHeight="1" x14ac:dyDescent="0.3">
      <c r="A223" s="630" t="s">
        <v>566</v>
      </c>
      <c r="B223" s="631" t="s">
        <v>3196</v>
      </c>
      <c r="C223" s="631" t="s">
        <v>2770</v>
      </c>
      <c r="D223" s="631" t="s">
        <v>2771</v>
      </c>
      <c r="E223" s="631" t="s">
        <v>1861</v>
      </c>
      <c r="F223" s="634"/>
      <c r="G223" s="634"/>
      <c r="H223" s="647">
        <v>0</v>
      </c>
      <c r="I223" s="634">
        <v>2</v>
      </c>
      <c r="J223" s="634">
        <v>358.74000000000012</v>
      </c>
      <c r="K223" s="647">
        <v>1</v>
      </c>
      <c r="L223" s="634">
        <v>2</v>
      </c>
      <c r="M223" s="635">
        <v>358.74000000000012</v>
      </c>
    </row>
    <row r="224" spans="1:13" ht="14.4" customHeight="1" x14ac:dyDescent="0.3">
      <c r="A224" s="630" t="s">
        <v>566</v>
      </c>
      <c r="B224" s="631" t="s">
        <v>3196</v>
      </c>
      <c r="C224" s="631" t="s">
        <v>1882</v>
      </c>
      <c r="D224" s="631" t="s">
        <v>1883</v>
      </c>
      <c r="E224" s="631" t="s">
        <v>1676</v>
      </c>
      <c r="F224" s="634"/>
      <c r="G224" s="634"/>
      <c r="H224" s="647">
        <v>0</v>
      </c>
      <c r="I224" s="634">
        <v>12</v>
      </c>
      <c r="J224" s="634">
        <v>591.00006332036605</v>
      </c>
      <c r="K224" s="647">
        <v>1</v>
      </c>
      <c r="L224" s="634">
        <v>12</v>
      </c>
      <c r="M224" s="635">
        <v>591.00006332036605</v>
      </c>
    </row>
    <row r="225" spans="1:13" ht="14.4" customHeight="1" x14ac:dyDescent="0.3">
      <c r="A225" s="630" t="s">
        <v>569</v>
      </c>
      <c r="B225" s="631" t="s">
        <v>3213</v>
      </c>
      <c r="C225" s="631" t="s">
        <v>2276</v>
      </c>
      <c r="D225" s="631" t="s">
        <v>2277</v>
      </c>
      <c r="E225" s="631" t="s">
        <v>2278</v>
      </c>
      <c r="F225" s="634"/>
      <c r="G225" s="634"/>
      <c r="H225" s="647">
        <v>0</v>
      </c>
      <c r="I225" s="634">
        <v>58</v>
      </c>
      <c r="J225" s="634">
        <v>9738.8350382328499</v>
      </c>
      <c r="K225" s="647">
        <v>1</v>
      </c>
      <c r="L225" s="634">
        <v>58</v>
      </c>
      <c r="M225" s="635">
        <v>9738.8350382328499</v>
      </c>
    </row>
    <row r="226" spans="1:13" ht="14.4" customHeight="1" x14ac:dyDescent="0.3">
      <c r="A226" s="630" t="s">
        <v>569</v>
      </c>
      <c r="B226" s="631" t="s">
        <v>3091</v>
      </c>
      <c r="C226" s="631" t="s">
        <v>2929</v>
      </c>
      <c r="D226" s="631" t="s">
        <v>2930</v>
      </c>
      <c r="E226" s="631" t="s">
        <v>3248</v>
      </c>
      <c r="F226" s="634"/>
      <c r="G226" s="634"/>
      <c r="H226" s="647">
        <v>0</v>
      </c>
      <c r="I226" s="634">
        <v>2</v>
      </c>
      <c r="J226" s="634">
        <v>73.56</v>
      </c>
      <c r="K226" s="647">
        <v>1</v>
      </c>
      <c r="L226" s="634">
        <v>2</v>
      </c>
      <c r="M226" s="635">
        <v>73.56</v>
      </c>
    </row>
    <row r="227" spans="1:13" ht="14.4" customHeight="1" x14ac:dyDescent="0.3">
      <c r="A227" s="630" t="s">
        <v>569</v>
      </c>
      <c r="B227" s="631" t="s">
        <v>3091</v>
      </c>
      <c r="C227" s="631" t="s">
        <v>1740</v>
      </c>
      <c r="D227" s="631" t="s">
        <v>1741</v>
      </c>
      <c r="E227" s="631" t="s">
        <v>1742</v>
      </c>
      <c r="F227" s="634"/>
      <c r="G227" s="634"/>
      <c r="H227" s="647">
        <v>0</v>
      </c>
      <c r="I227" s="634">
        <v>1020</v>
      </c>
      <c r="J227" s="634">
        <v>72367.156611062645</v>
      </c>
      <c r="K227" s="647">
        <v>1</v>
      </c>
      <c r="L227" s="634">
        <v>1020</v>
      </c>
      <c r="M227" s="635">
        <v>72367.156611062645</v>
      </c>
    </row>
    <row r="228" spans="1:13" ht="14.4" customHeight="1" x14ac:dyDescent="0.3">
      <c r="A228" s="630" t="s">
        <v>569</v>
      </c>
      <c r="B228" s="631" t="s">
        <v>3249</v>
      </c>
      <c r="C228" s="631" t="s">
        <v>2938</v>
      </c>
      <c r="D228" s="631" t="s">
        <v>2939</v>
      </c>
      <c r="E228" s="631" t="s">
        <v>2940</v>
      </c>
      <c r="F228" s="634"/>
      <c r="G228" s="634"/>
      <c r="H228" s="647">
        <v>0</v>
      </c>
      <c r="I228" s="634">
        <v>1</v>
      </c>
      <c r="J228" s="634">
        <v>65.23</v>
      </c>
      <c r="K228" s="647">
        <v>1</v>
      </c>
      <c r="L228" s="634">
        <v>1</v>
      </c>
      <c r="M228" s="635">
        <v>65.23</v>
      </c>
    </row>
    <row r="229" spans="1:13" ht="14.4" customHeight="1" x14ac:dyDescent="0.3">
      <c r="A229" s="630" t="s">
        <v>569</v>
      </c>
      <c r="B229" s="631" t="s">
        <v>3093</v>
      </c>
      <c r="C229" s="631" t="s">
        <v>1765</v>
      </c>
      <c r="D229" s="631" t="s">
        <v>1766</v>
      </c>
      <c r="E229" s="631" t="s">
        <v>1767</v>
      </c>
      <c r="F229" s="634"/>
      <c r="G229" s="634"/>
      <c r="H229" s="647">
        <v>0</v>
      </c>
      <c r="I229" s="634">
        <v>42</v>
      </c>
      <c r="J229" s="634">
        <v>15995.890049194759</v>
      </c>
      <c r="K229" s="647">
        <v>1</v>
      </c>
      <c r="L229" s="634">
        <v>42</v>
      </c>
      <c r="M229" s="635">
        <v>15995.890049194759</v>
      </c>
    </row>
    <row r="230" spans="1:13" ht="14.4" customHeight="1" x14ac:dyDescent="0.3">
      <c r="A230" s="630" t="s">
        <v>569</v>
      </c>
      <c r="B230" s="631" t="s">
        <v>3095</v>
      </c>
      <c r="C230" s="631" t="s">
        <v>2711</v>
      </c>
      <c r="D230" s="631" t="s">
        <v>1683</v>
      </c>
      <c r="E230" s="631" t="s">
        <v>2712</v>
      </c>
      <c r="F230" s="634"/>
      <c r="G230" s="634"/>
      <c r="H230" s="647">
        <v>0</v>
      </c>
      <c r="I230" s="634">
        <v>1</v>
      </c>
      <c r="J230" s="634">
        <v>72.569999999999965</v>
      </c>
      <c r="K230" s="647">
        <v>1</v>
      </c>
      <c r="L230" s="634">
        <v>1</v>
      </c>
      <c r="M230" s="635">
        <v>72.569999999999965</v>
      </c>
    </row>
    <row r="231" spans="1:13" ht="14.4" customHeight="1" x14ac:dyDescent="0.3">
      <c r="A231" s="630" t="s">
        <v>569</v>
      </c>
      <c r="B231" s="631" t="s">
        <v>3095</v>
      </c>
      <c r="C231" s="631" t="s">
        <v>1682</v>
      </c>
      <c r="D231" s="631" t="s">
        <v>1683</v>
      </c>
      <c r="E231" s="631" t="s">
        <v>1684</v>
      </c>
      <c r="F231" s="634"/>
      <c r="G231" s="634"/>
      <c r="H231" s="647">
        <v>0</v>
      </c>
      <c r="I231" s="634">
        <v>1</v>
      </c>
      <c r="J231" s="634">
        <v>113.30999999999999</v>
      </c>
      <c r="K231" s="647">
        <v>1</v>
      </c>
      <c r="L231" s="634">
        <v>1</v>
      </c>
      <c r="M231" s="635">
        <v>113.30999999999999</v>
      </c>
    </row>
    <row r="232" spans="1:13" ht="14.4" customHeight="1" x14ac:dyDescent="0.3">
      <c r="A232" s="630" t="s">
        <v>569</v>
      </c>
      <c r="B232" s="631" t="s">
        <v>3215</v>
      </c>
      <c r="C232" s="631" t="s">
        <v>2700</v>
      </c>
      <c r="D232" s="631" t="s">
        <v>2701</v>
      </c>
      <c r="E232" s="631" t="s">
        <v>2158</v>
      </c>
      <c r="F232" s="634"/>
      <c r="G232" s="634"/>
      <c r="H232" s="647">
        <v>0</v>
      </c>
      <c r="I232" s="634">
        <v>3</v>
      </c>
      <c r="J232" s="634">
        <v>1420.1999999999998</v>
      </c>
      <c r="K232" s="647">
        <v>1</v>
      </c>
      <c r="L232" s="634">
        <v>3</v>
      </c>
      <c r="M232" s="635">
        <v>1420.1999999999998</v>
      </c>
    </row>
    <row r="233" spans="1:13" ht="14.4" customHeight="1" x14ac:dyDescent="0.3">
      <c r="A233" s="630" t="s">
        <v>569</v>
      </c>
      <c r="B233" s="631" t="s">
        <v>3103</v>
      </c>
      <c r="C233" s="631" t="s">
        <v>1755</v>
      </c>
      <c r="D233" s="631" t="s">
        <v>1656</v>
      </c>
      <c r="E233" s="631" t="s">
        <v>1756</v>
      </c>
      <c r="F233" s="634"/>
      <c r="G233" s="634"/>
      <c r="H233" s="647">
        <v>0</v>
      </c>
      <c r="I233" s="634">
        <v>23</v>
      </c>
      <c r="J233" s="634">
        <v>8199.4915376445042</v>
      </c>
      <c r="K233" s="647">
        <v>1</v>
      </c>
      <c r="L233" s="634">
        <v>23</v>
      </c>
      <c r="M233" s="635">
        <v>8199.4915376445042</v>
      </c>
    </row>
    <row r="234" spans="1:13" ht="14.4" customHeight="1" x14ac:dyDescent="0.3">
      <c r="A234" s="630" t="s">
        <v>569</v>
      </c>
      <c r="B234" s="631" t="s">
        <v>3103</v>
      </c>
      <c r="C234" s="631" t="s">
        <v>1758</v>
      </c>
      <c r="D234" s="631" t="s">
        <v>1656</v>
      </c>
      <c r="E234" s="631" t="s">
        <v>1759</v>
      </c>
      <c r="F234" s="634"/>
      <c r="G234" s="634"/>
      <c r="H234" s="647">
        <v>0</v>
      </c>
      <c r="I234" s="634">
        <v>20</v>
      </c>
      <c r="J234" s="634">
        <v>8280</v>
      </c>
      <c r="K234" s="647">
        <v>1</v>
      </c>
      <c r="L234" s="634">
        <v>20</v>
      </c>
      <c r="M234" s="635">
        <v>8280</v>
      </c>
    </row>
    <row r="235" spans="1:13" ht="14.4" customHeight="1" x14ac:dyDescent="0.3">
      <c r="A235" s="630" t="s">
        <v>569</v>
      </c>
      <c r="B235" s="631" t="s">
        <v>3103</v>
      </c>
      <c r="C235" s="631" t="s">
        <v>1655</v>
      </c>
      <c r="D235" s="631" t="s">
        <v>1656</v>
      </c>
      <c r="E235" s="631" t="s">
        <v>1657</v>
      </c>
      <c r="F235" s="634"/>
      <c r="G235" s="634"/>
      <c r="H235" s="647">
        <v>0</v>
      </c>
      <c r="I235" s="634">
        <v>18</v>
      </c>
      <c r="J235" s="634">
        <v>8859.5967032218723</v>
      </c>
      <c r="K235" s="647">
        <v>1</v>
      </c>
      <c r="L235" s="634">
        <v>18</v>
      </c>
      <c r="M235" s="635">
        <v>8859.5967032218723</v>
      </c>
    </row>
    <row r="236" spans="1:13" ht="14.4" customHeight="1" x14ac:dyDescent="0.3">
      <c r="A236" s="630" t="s">
        <v>569</v>
      </c>
      <c r="B236" s="631" t="s">
        <v>3103</v>
      </c>
      <c r="C236" s="631" t="s">
        <v>1659</v>
      </c>
      <c r="D236" s="631" t="s">
        <v>1656</v>
      </c>
      <c r="E236" s="631" t="s">
        <v>1660</v>
      </c>
      <c r="F236" s="634"/>
      <c r="G236" s="634"/>
      <c r="H236" s="647">
        <v>0</v>
      </c>
      <c r="I236" s="634">
        <v>1</v>
      </c>
      <c r="J236" s="634">
        <v>943.00119251921865</v>
      </c>
      <c r="K236" s="647">
        <v>1</v>
      </c>
      <c r="L236" s="634">
        <v>1</v>
      </c>
      <c r="M236" s="635">
        <v>943.00119251921865</v>
      </c>
    </row>
    <row r="237" spans="1:13" ht="14.4" customHeight="1" x14ac:dyDescent="0.3">
      <c r="A237" s="630" t="s">
        <v>569</v>
      </c>
      <c r="B237" s="631" t="s">
        <v>3103</v>
      </c>
      <c r="C237" s="631" t="s">
        <v>2664</v>
      </c>
      <c r="D237" s="631" t="s">
        <v>1656</v>
      </c>
      <c r="E237" s="631" t="s">
        <v>2665</v>
      </c>
      <c r="F237" s="634"/>
      <c r="G237" s="634"/>
      <c r="H237" s="647">
        <v>0</v>
      </c>
      <c r="I237" s="634">
        <v>2</v>
      </c>
      <c r="J237" s="634">
        <v>2114.9158425803607</v>
      </c>
      <c r="K237" s="647">
        <v>1</v>
      </c>
      <c r="L237" s="634">
        <v>2</v>
      </c>
      <c r="M237" s="635">
        <v>2114.9158425803607</v>
      </c>
    </row>
    <row r="238" spans="1:13" ht="14.4" customHeight="1" x14ac:dyDescent="0.3">
      <c r="A238" s="630" t="s">
        <v>569</v>
      </c>
      <c r="B238" s="631" t="s">
        <v>3103</v>
      </c>
      <c r="C238" s="631" t="s">
        <v>2933</v>
      </c>
      <c r="D238" s="631" t="s">
        <v>1702</v>
      </c>
      <c r="E238" s="631" t="s">
        <v>1657</v>
      </c>
      <c r="F238" s="634"/>
      <c r="G238" s="634"/>
      <c r="H238" s="647">
        <v>0</v>
      </c>
      <c r="I238" s="634">
        <v>3</v>
      </c>
      <c r="J238" s="634">
        <v>4332.1267780387734</v>
      </c>
      <c r="K238" s="647">
        <v>1</v>
      </c>
      <c r="L238" s="634">
        <v>3</v>
      </c>
      <c r="M238" s="635">
        <v>4332.1267780387734</v>
      </c>
    </row>
    <row r="239" spans="1:13" ht="14.4" customHeight="1" x14ac:dyDescent="0.3">
      <c r="A239" s="630" t="s">
        <v>569</v>
      </c>
      <c r="B239" s="631" t="s">
        <v>3103</v>
      </c>
      <c r="C239" s="631" t="s">
        <v>2936</v>
      </c>
      <c r="D239" s="631" t="s">
        <v>1702</v>
      </c>
      <c r="E239" s="631" t="s">
        <v>2665</v>
      </c>
      <c r="F239" s="634"/>
      <c r="G239" s="634"/>
      <c r="H239" s="647">
        <v>0</v>
      </c>
      <c r="I239" s="634">
        <v>1</v>
      </c>
      <c r="J239" s="634">
        <v>2475.9499999999998</v>
      </c>
      <c r="K239" s="647">
        <v>1</v>
      </c>
      <c r="L239" s="634">
        <v>1</v>
      </c>
      <c r="M239" s="635">
        <v>2475.9499999999998</v>
      </c>
    </row>
    <row r="240" spans="1:13" ht="14.4" customHeight="1" x14ac:dyDescent="0.3">
      <c r="A240" s="630" t="s">
        <v>569</v>
      </c>
      <c r="B240" s="631" t="s">
        <v>3220</v>
      </c>
      <c r="C240" s="631" t="s">
        <v>2692</v>
      </c>
      <c r="D240" s="631" t="s">
        <v>2693</v>
      </c>
      <c r="E240" s="631" t="s">
        <v>2694</v>
      </c>
      <c r="F240" s="634"/>
      <c r="G240" s="634"/>
      <c r="H240" s="647">
        <v>0</v>
      </c>
      <c r="I240" s="634">
        <v>3</v>
      </c>
      <c r="J240" s="634">
        <v>405.63081649686677</v>
      </c>
      <c r="K240" s="647">
        <v>1</v>
      </c>
      <c r="L240" s="634">
        <v>3</v>
      </c>
      <c r="M240" s="635">
        <v>405.63081649686677</v>
      </c>
    </row>
    <row r="241" spans="1:13" ht="14.4" customHeight="1" x14ac:dyDescent="0.3">
      <c r="A241" s="630" t="s">
        <v>569</v>
      </c>
      <c r="B241" s="631" t="s">
        <v>3220</v>
      </c>
      <c r="C241" s="631" t="s">
        <v>2926</v>
      </c>
      <c r="D241" s="631" t="s">
        <v>2693</v>
      </c>
      <c r="E241" s="631" t="s">
        <v>3250</v>
      </c>
      <c r="F241" s="634"/>
      <c r="G241" s="634"/>
      <c r="H241" s="647">
        <v>0</v>
      </c>
      <c r="I241" s="634">
        <v>1</v>
      </c>
      <c r="J241" s="634">
        <v>94.67</v>
      </c>
      <c r="K241" s="647">
        <v>1</v>
      </c>
      <c r="L241" s="634">
        <v>1</v>
      </c>
      <c r="M241" s="635">
        <v>94.67</v>
      </c>
    </row>
    <row r="242" spans="1:13" ht="14.4" customHeight="1" x14ac:dyDescent="0.3">
      <c r="A242" s="630" t="s">
        <v>569</v>
      </c>
      <c r="B242" s="631" t="s">
        <v>3118</v>
      </c>
      <c r="C242" s="631" t="s">
        <v>1639</v>
      </c>
      <c r="D242" s="631" t="s">
        <v>3119</v>
      </c>
      <c r="E242" s="631" t="s">
        <v>3120</v>
      </c>
      <c r="F242" s="634"/>
      <c r="G242" s="634"/>
      <c r="H242" s="647">
        <v>0</v>
      </c>
      <c r="I242" s="634">
        <v>266</v>
      </c>
      <c r="J242" s="634">
        <v>9664.4727308435213</v>
      </c>
      <c r="K242" s="647">
        <v>1</v>
      </c>
      <c r="L242" s="634">
        <v>266</v>
      </c>
      <c r="M242" s="635">
        <v>9664.4727308435213</v>
      </c>
    </row>
    <row r="243" spans="1:13" ht="14.4" customHeight="1" x14ac:dyDescent="0.3">
      <c r="A243" s="630" t="s">
        <v>569</v>
      </c>
      <c r="B243" s="631" t="s">
        <v>3124</v>
      </c>
      <c r="C243" s="631" t="s">
        <v>1998</v>
      </c>
      <c r="D243" s="631" t="s">
        <v>3125</v>
      </c>
      <c r="E243" s="631" t="s">
        <v>3126</v>
      </c>
      <c r="F243" s="634"/>
      <c r="G243" s="634"/>
      <c r="H243" s="647">
        <v>0</v>
      </c>
      <c r="I243" s="634">
        <v>2</v>
      </c>
      <c r="J243" s="634">
        <v>331.98</v>
      </c>
      <c r="K243" s="647">
        <v>1</v>
      </c>
      <c r="L243" s="634">
        <v>2</v>
      </c>
      <c r="M243" s="635">
        <v>331.98</v>
      </c>
    </row>
    <row r="244" spans="1:13" ht="14.4" customHeight="1" x14ac:dyDescent="0.3">
      <c r="A244" s="630" t="s">
        <v>569</v>
      </c>
      <c r="B244" s="631" t="s">
        <v>3147</v>
      </c>
      <c r="C244" s="631" t="s">
        <v>2952</v>
      </c>
      <c r="D244" s="631" t="s">
        <v>3251</v>
      </c>
      <c r="E244" s="631" t="s">
        <v>1277</v>
      </c>
      <c r="F244" s="634"/>
      <c r="G244" s="634"/>
      <c r="H244" s="647">
        <v>0</v>
      </c>
      <c r="I244" s="634">
        <v>20</v>
      </c>
      <c r="J244" s="634">
        <v>989.00069177165869</v>
      </c>
      <c r="K244" s="647">
        <v>1</v>
      </c>
      <c r="L244" s="634">
        <v>20</v>
      </c>
      <c r="M244" s="635">
        <v>989.00069177165869</v>
      </c>
    </row>
    <row r="245" spans="1:13" ht="14.4" customHeight="1" x14ac:dyDescent="0.3">
      <c r="A245" s="630" t="s">
        <v>569</v>
      </c>
      <c r="B245" s="631" t="s">
        <v>3147</v>
      </c>
      <c r="C245" s="631" t="s">
        <v>1940</v>
      </c>
      <c r="D245" s="631" t="s">
        <v>3148</v>
      </c>
      <c r="E245" s="631" t="s">
        <v>1281</v>
      </c>
      <c r="F245" s="634"/>
      <c r="G245" s="634"/>
      <c r="H245" s="647">
        <v>0</v>
      </c>
      <c r="I245" s="634">
        <v>20</v>
      </c>
      <c r="J245" s="634">
        <v>1622.007986334771</v>
      </c>
      <c r="K245" s="647">
        <v>1</v>
      </c>
      <c r="L245" s="634">
        <v>20</v>
      </c>
      <c r="M245" s="635">
        <v>1622.007986334771</v>
      </c>
    </row>
    <row r="246" spans="1:13" ht="14.4" customHeight="1" x14ac:dyDescent="0.3">
      <c r="A246" s="630" t="s">
        <v>569</v>
      </c>
      <c r="B246" s="631" t="s">
        <v>3149</v>
      </c>
      <c r="C246" s="631" t="s">
        <v>2057</v>
      </c>
      <c r="D246" s="631" t="s">
        <v>3150</v>
      </c>
      <c r="E246" s="631" t="s">
        <v>3151</v>
      </c>
      <c r="F246" s="634"/>
      <c r="G246" s="634"/>
      <c r="H246" s="647">
        <v>0</v>
      </c>
      <c r="I246" s="634">
        <v>225</v>
      </c>
      <c r="J246" s="634">
        <v>199642.84786307032</v>
      </c>
      <c r="K246" s="647">
        <v>1</v>
      </c>
      <c r="L246" s="634">
        <v>225</v>
      </c>
      <c r="M246" s="635">
        <v>199642.84786307032</v>
      </c>
    </row>
    <row r="247" spans="1:13" ht="14.4" customHeight="1" x14ac:dyDescent="0.3">
      <c r="A247" s="630" t="s">
        <v>569</v>
      </c>
      <c r="B247" s="631" t="s">
        <v>3152</v>
      </c>
      <c r="C247" s="631" t="s">
        <v>2082</v>
      </c>
      <c r="D247" s="631" t="s">
        <v>3153</v>
      </c>
      <c r="E247" s="631" t="s">
        <v>3154</v>
      </c>
      <c r="F247" s="634"/>
      <c r="G247" s="634"/>
      <c r="H247" s="647">
        <v>0</v>
      </c>
      <c r="I247" s="634">
        <v>250</v>
      </c>
      <c r="J247" s="634">
        <v>10903.497343452262</v>
      </c>
      <c r="K247" s="647">
        <v>1</v>
      </c>
      <c r="L247" s="634">
        <v>250</v>
      </c>
      <c r="M247" s="635">
        <v>10903.497343452262</v>
      </c>
    </row>
    <row r="248" spans="1:13" ht="14.4" customHeight="1" x14ac:dyDescent="0.3">
      <c r="A248" s="630" t="s">
        <v>569</v>
      </c>
      <c r="B248" s="631" t="s">
        <v>3152</v>
      </c>
      <c r="C248" s="631" t="s">
        <v>2085</v>
      </c>
      <c r="D248" s="631" t="s">
        <v>2086</v>
      </c>
      <c r="E248" s="631" t="s">
        <v>3155</v>
      </c>
      <c r="F248" s="634"/>
      <c r="G248" s="634"/>
      <c r="H248" s="647">
        <v>0</v>
      </c>
      <c r="I248" s="634">
        <v>19</v>
      </c>
      <c r="J248" s="634">
        <v>34841.796244163575</v>
      </c>
      <c r="K248" s="647">
        <v>1</v>
      </c>
      <c r="L248" s="634">
        <v>19</v>
      </c>
      <c r="M248" s="635">
        <v>34841.796244163575</v>
      </c>
    </row>
    <row r="249" spans="1:13" ht="14.4" customHeight="1" x14ac:dyDescent="0.3">
      <c r="A249" s="630" t="s">
        <v>569</v>
      </c>
      <c r="B249" s="631" t="s">
        <v>3156</v>
      </c>
      <c r="C249" s="631" t="s">
        <v>2093</v>
      </c>
      <c r="D249" s="631" t="s">
        <v>2090</v>
      </c>
      <c r="E249" s="631" t="s">
        <v>3157</v>
      </c>
      <c r="F249" s="634"/>
      <c r="G249" s="634"/>
      <c r="H249" s="647">
        <v>0</v>
      </c>
      <c r="I249" s="634">
        <v>8</v>
      </c>
      <c r="J249" s="634">
        <v>127245.33236166692</v>
      </c>
      <c r="K249" s="647">
        <v>1</v>
      </c>
      <c r="L249" s="634">
        <v>8</v>
      </c>
      <c r="M249" s="635">
        <v>127245.33236166692</v>
      </c>
    </row>
    <row r="250" spans="1:13" ht="14.4" customHeight="1" x14ac:dyDescent="0.3">
      <c r="A250" s="630" t="s">
        <v>569</v>
      </c>
      <c r="B250" s="631" t="s">
        <v>3156</v>
      </c>
      <c r="C250" s="631" t="s">
        <v>2089</v>
      </c>
      <c r="D250" s="631" t="s">
        <v>2090</v>
      </c>
      <c r="E250" s="631" t="s">
        <v>2091</v>
      </c>
      <c r="F250" s="634"/>
      <c r="G250" s="634"/>
      <c r="H250" s="647">
        <v>0</v>
      </c>
      <c r="I250" s="634">
        <v>55</v>
      </c>
      <c r="J250" s="634">
        <v>164576.22016067302</v>
      </c>
      <c r="K250" s="647">
        <v>1</v>
      </c>
      <c r="L250" s="634">
        <v>55</v>
      </c>
      <c r="M250" s="635">
        <v>164576.22016067302</v>
      </c>
    </row>
    <row r="251" spans="1:13" ht="14.4" customHeight="1" x14ac:dyDescent="0.3">
      <c r="A251" s="630" t="s">
        <v>569</v>
      </c>
      <c r="B251" s="631" t="s">
        <v>3158</v>
      </c>
      <c r="C251" s="631" t="s">
        <v>1807</v>
      </c>
      <c r="D251" s="631" t="s">
        <v>1808</v>
      </c>
      <c r="E251" s="631" t="s">
        <v>3159</v>
      </c>
      <c r="F251" s="634"/>
      <c r="G251" s="634"/>
      <c r="H251" s="647">
        <v>0</v>
      </c>
      <c r="I251" s="634">
        <v>7</v>
      </c>
      <c r="J251" s="634">
        <v>7445.3566658236587</v>
      </c>
      <c r="K251" s="647">
        <v>1</v>
      </c>
      <c r="L251" s="634">
        <v>7</v>
      </c>
      <c r="M251" s="635">
        <v>7445.3566658236587</v>
      </c>
    </row>
    <row r="252" spans="1:13" ht="14.4" customHeight="1" x14ac:dyDescent="0.3">
      <c r="A252" s="630" t="s">
        <v>569</v>
      </c>
      <c r="B252" s="631" t="s">
        <v>3161</v>
      </c>
      <c r="C252" s="631" t="s">
        <v>1463</v>
      </c>
      <c r="D252" s="631" t="s">
        <v>1464</v>
      </c>
      <c r="E252" s="631" t="s">
        <v>1465</v>
      </c>
      <c r="F252" s="634">
        <v>5.0019317999999995</v>
      </c>
      <c r="G252" s="634">
        <v>601.833312285646</v>
      </c>
      <c r="H252" s="647">
        <v>1</v>
      </c>
      <c r="I252" s="634"/>
      <c r="J252" s="634"/>
      <c r="K252" s="647">
        <v>0</v>
      </c>
      <c r="L252" s="634">
        <v>5.0019317999999995</v>
      </c>
      <c r="M252" s="635">
        <v>601.833312285646</v>
      </c>
    </row>
    <row r="253" spans="1:13" ht="14.4" customHeight="1" x14ac:dyDescent="0.3">
      <c r="A253" s="630" t="s">
        <v>569</v>
      </c>
      <c r="B253" s="631" t="s">
        <v>3162</v>
      </c>
      <c r="C253" s="631" t="s">
        <v>1522</v>
      </c>
      <c r="D253" s="631" t="s">
        <v>1523</v>
      </c>
      <c r="E253" s="631" t="s">
        <v>1524</v>
      </c>
      <c r="F253" s="634"/>
      <c r="G253" s="634"/>
      <c r="H253" s="647">
        <v>0</v>
      </c>
      <c r="I253" s="634">
        <v>30.282256000000004</v>
      </c>
      <c r="J253" s="634">
        <v>60921.336285296129</v>
      </c>
      <c r="K253" s="647">
        <v>1</v>
      </c>
      <c r="L253" s="634">
        <v>30.282256000000004</v>
      </c>
      <c r="M253" s="635">
        <v>60921.336285296129</v>
      </c>
    </row>
    <row r="254" spans="1:13" ht="14.4" customHeight="1" x14ac:dyDescent="0.3">
      <c r="A254" s="630" t="s">
        <v>569</v>
      </c>
      <c r="B254" s="631" t="s">
        <v>3163</v>
      </c>
      <c r="C254" s="631" t="s">
        <v>1602</v>
      </c>
      <c r="D254" s="631" t="s">
        <v>1456</v>
      </c>
      <c r="E254" s="631" t="s">
        <v>1603</v>
      </c>
      <c r="F254" s="634">
        <v>4.5430000000000001</v>
      </c>
      <c r="G254" s="634">
        <v>1123.25675</v>
      </c>
      <c r="H254" s="647">
        <v>1</v>
      </c>
      <c r="I254" s="634"/>
      <c r="J254" s="634"/>
      <c r="K254" s="647">
        <v>0</v>
      </c>
      <c r="L254" s="634">
        <v>4.5430000000000001</v>
      </c>
      <c r="M254" s="635">
        <v>1123.25675</v>
      </c>
    </row>
    <row r="255" spans="1:13" ht="14.4" customHeight="1" x14ac:dyDescent="0.3">
      <c r="A255" s="630" t="s">
        <v>569</v>
      </c>
      <c r="B255" s="631" t="s">
        <v>3163</v>
      </c>
      <c r="C255" s="631" t="s">
        <v>1455</v>
      </c>
      <c r="D255" s="631" t="s">
        <v>1456</v>
      </c>
      <c r="E255" s="631" t="s">
        <v>1457</v>
      </c>
      <c r="F255" s="634">
        <v>11.145999999999999</v>
      </c>
      <c r="G255" s="634">
        <v>4358.0860000000002</v>
      </c>
      <c r="H255" s="647">
        <v>1</v>
      </c>
      <c r="I255" s="634"/>
      <c r="J255" s="634"/>
      <c r="K255" s="647">
        <v>0</v>
      </c>
      <c r="L255" s="634">
        <v>11.145999999999999</v>
      </c>
      <c r="M255" s="635">
        <v>4358.0860000000002</v>
      </c>
    </row>
    <row r="256" spans="1:13" ht="14.4" customHeight="1" x14ac:dyDescent="0.3">
      <c r="A256" s="630" t="s">
        <v>569</v>
      </c>
      <c r="B256" s="631" t="s">
        <v>3163</v>
      </c>
      <c r="C256" s="631" t="s">
        <v>1604</v>
      </c>
      <c r="D256" s="631" t="s">
        <v>1456</v>
      </c>
      <c r="E256" s="631" t="s">
        <v>1605</v>
      </c>
      <c r="F256" s="634">
        <v>3.8149999999999995</v>
      </c>
      <c r="G256" s="634">
        <v>2847.3252500000003</v>
      </c>
      <c r="H256" s="647">
        <v>1</v>
      </c>
      <c r="I256" s="634"/>
      <c r="J256" s="634"/>
      <c r="K256" s="647">
        <v>0</v>
      </c>
      <c r="L256" s="634">
        <v>3.8149999999999995</v>
      </c>
      <c r="M256" s="635">
        <v>2847.3252500000003</v>
      </c>
    </row>
    <row r="257" spans="1:13" ht="14.4" customHeight="1" x14ac:dyDescent="0.3">
      <c r="A257" s="630" t="s">
        <v>569</v>
      </c>
      <c r="B257" s="631" t="s">
        <v>3163</v>
      </c>
      <c r="C257" s="631" t="s">
        <v>1423</v>
      </c>
      <c r="D257" s="631" t="s">
        <v>1424</v>
      </c>
      <c r="E257" s="631" t="s">
        <v>1425</v>
      </c>
      <c r="F257" s="634"/>
      <c r="G257" s="634"/>
      <c r="H257" s="647">
        <v>0</v>
      </c>
      <c r="I257" s="634">
        <v>1</v>
      </c>
      <c r="J257" s="634">
        <v>84.605500000000006</v>
      </c>
      <c r="K257" s="647">
        <v>1</v>
      </c>
      <c r="L257" s="634">
        <v>1</v>
      </c>
      <c r="M257" s="635">
        <v>84.605500000000006</v>
      </c>
    </row>
    <row r="258" spans="1:13" ht="14.4" customHeight="1" x14ac:dyDescent="0.3">
      <c r="A258" s="630" t="s">
        <v>569</v>
      </c>
      <c r="B258" s="631" t="s">
        <v>3164</v>
      </c>
      <c r="C258" s="631" t="s">
        <v>1774</v>
      </c>
      <c r="D258" s="631" t="s">
        <v>1775</v>
      </c>
      <c r="E258" s="631" t="s">
        <v>1776</v>
      </c>
      <c r="F258" s="634"/>
      <c r="G258" s="634"/>
      <c r="H258" s="647">
        <v>0</v>
      </c>
      <c r="I258" s="634">
        <v>7.2030212000000002</v>
      </c>
      <c r="J258" s="634">
        <v>797.836705195636</v>
      </c>
      <c r="K258" s="647">
        <v>1</v>
      </c>
      <c r="L258" s="634">
        <v>7.2030212000000002</v>
      </c>
      <c r="M258" s="635">
        <v>797.836705195636</v>
      </c>
    </row>
    <row r="259" spans="1:13" ht="14.4" customHeight="1" x14ac:dyDescent="0.3">
      <c r="A259" s="630" t="s">
        <v>569</v>
      </c>
      <c r="B259" s="631" t="s">
        <v>3164</v>
      </c>
      <c r="C259" s="631" t="s">
        <v>1778</v>
      </c>
      <c r="D259" s="631" t="s">
        <v>1775</v>
      </c>
      <c r="E259" s="631" t="s">
        <v>3165</v>
      </c>
      <c r="F259" s="634"/>
      <c r="G259" s="634"/>
      <c r="H259" s="647">
        <v>0</v>
      </c>
      <c r="I259" s="634">
        <v>35.745012700000004</v>
      </c>
      <c r="J259" s="634">
        <v>8842.3619386309038</v>
      </c>
      <c r="K259" s="647">
        <v>1</v>
      </c>
      <c r="L259" s="634">
        <v>35.745012700000004</v>
      </c>
      <c r="M259" s="635">
        <v>8842.3619386309038</v>
      </c>
    </row>
    <row r="260" spans="1:13" ht="14.4" customHeight="1" x14ac:dyDescent="0.3">
      <c r="A260" s="630" t="s">
        <v>569</v>
      </c>
      <c r="B260" s="631" t="s">
        <v>3167</v>
      </c>
      <c r="C260" s="631" t="s">
        <v>1324</v>
      </c>
      <c r="D260" s="631" t="s">
        <v>1325</v>
      </c>
      <c r="E260" s="631" t="s">
        <v>1326</v>
      </c>
      <c r="F260" s="634"/>
      <c r="G260" s="634"/>
      <c r="H260" s="647">
        <v>0</v>
      </c>
      <c r="I260" s="634">
        <v>3</v>
      </c>
      <c r="J260" s="634">
        <v>5171.5499999999993</v>
      </c>
      <c r="K260" s="647">
        <v>1</v>
      </c>
      <c r="L260" s="634">
        <v>3</v>
      </c>
      <c r="M260" s="635">
        <v>5171.5499999999993</v>
      </c>
    </row>
    <row r="261" spans="1:13" ht="14.4" customHeight="1" x14ac:dyDescent="0.3">
      <c r="A261" s="630" t="s">
        <v>569</v>
      </c>
      <c r="B261" s="631" t="s">
        <v>3252</v>
      </c>
      <c r="C261" s="631" t="s">
        <v>2945</v>
      </c>
      <c r="D261" s="631" t="s">
        <v>2946</v>
      </c>
      <c r="E261" s="631" t="s">
        <v>2947</v>
      </c>
      <c r="F261" s="634"/>
      <c r="G261" s="634"/>
      <c r="H261" s="647">
        <v>0</v>
      </c>
      <c r="I261" s="634">
        <v>3</v>
      </c>
      <c r="J261" s="634">
        <v>3271.98993176773</v>
      </c>
      <c r="K261" s="647">
        <v>1</v>
      </c>
      <c r="L261" s="634">
        <v>3</v>
      </c>
      <c r="M261" s="635">
        <v>3271.98993176773</v>
      </c>
    </row>
    <row r="262" spans="1:13" ht="14.4" customHeight="1" x14ac:dyDescent="0.3">
      <c r="A262" s="630" t="s">
        <v>569</v>
      </c>
      <c r="B262" s="631" t="s">
        <v>3172</v>
      </c>
      <c r="C262" s="631" t="s">
        <v>1662</v>
      </c>
      <c r="D262" s="631" t="s">
        <v>1663</v>
      </c>
      <c r="E262" s="631" t="s">
        <v>1664</v>
      </c>
      <c r="F262" s="634"/>
      <c r="G262" s="634"/>
      <c r="H262" s="647">
        <v>0</v>
      </c>
      <c r="I262" s="634">
        <v>3</v>
      </c>
      <c r="J262" s="634">
        <v>121.04999999999995</v>
      </c>
      <c r="K262" s="647">
        <v>1</v>
      </c>
      <c r="L262" s="634">
        <v>3</v>
      </c>
      <c r="M262" s="635">
        <v>121.04999999999995</v>
      </c>
    </row>
    <row r="263" spans="1:13" ht="14.4" customHeight="1" x14ac:dyDescent="0.3">
      <c r="A263" s="630" t="s">
        <v>569</v>
      </c>
      <c r="B263" s="631" t="s">
        <v>3172</v>
      </c>
      <c r="C263" s="631" t="s">
        <v>1666</v>
      </c>
      <c r="D263" s="631" t="s">
        <v>1667</v>
      </c>
      <c r="E263" s="631" t="s">
        <v>1668</v>
      </c>
      <c r="F263" s="634"/>
      <c r="G263" s="634"/>
      <c r="H263" s="647">
        <v>0</v>
      </c>
      <c r="I263" s="634">
        <v>3</v>
      </c>
      <c r="J263" s="634">
        <v>184.40999999999997</v>
      </c>
      <c r="K263" s="647">
        <v>1</v>
      </c>
      <c r="L263" s="634">
        <v>3</v>
      </c>
      <c r="M263" s="635">
        <v>184.40999999999997</v>
      </c>
    </row>
    <row r="264" spans="1:13" ht="14.4" customHeight="1" x14ac:dyDescent="0.3">
      <c r="A264" s="630" t="s">
        <v>569</v>
      </c>
      <c r="B264" s="631" t="s">
        <v>3172</v>
      </c>
      <c r="C264" s="631" t="s">
        <v>1670</v>
      </c>
      <c r="D264" s="631" t="s">
        <v>1671</v>
      </c>
      <c r="E264" s="631" t="s">
        <v>1672</v>
      </c>
      <c r="F264" s="634"/>
      <c r="G264" s="634"/>
      <c r="H264" s="647">
        <v>0</v>
      </c>
      <c r="I264" s="634">
        <v>5</v>
      </c>
      <c r="J264" s="634">
        <v>293.95996220462337</v>
      </c>
      <c r="K264" s="647">
        <v>1</v>
      </c>
      <c r="L264" s="634">
        <v>5</v>
      </c>
      <c r="M264" s="635">
        <v>293.95996220462337</v>
      </c>
    </row>
    <row r="265" spans="1:13" ht="14.4" customHeight="1" x14ac:dyDescent="0.3">
      <c r="A265" s="630" t="s">
        <v>569</v>
      </c>
      <c r="B265" s="631" t="s">
        <v>3182</v>
      </c>
      <c r="C265" s="631" t="s">
        <v>1769</v>
      </c>
      <c r="D265" s="631" t="s">
        <v>1652</v>
      </c>
      <c r="E265" s="631" t="s">
        <v>3184</v>
      </c>
      <c r="F265" s="634"/>
      <c r="G265" s="634"/>
      <c r="H265" s="647">
        <v>0</v>
      </c>
      <c r="I265" s="634">
        <v>5</v>
      </c>
      <c r="J265" s="634">
        <v>810.84000000000015</v>
      </c>
      <c r="K265" s="647">
        <v>1</v>
      </c>
      <c r="L265" s="634">
        <v>5</v>
      </c>
      <c r="M265" s="635">
        <v>810.84000000000015</v>
      </c>
    </row>
    <row r="266" spans="1:13" ht="14.4" customHeight="1" x14ac:dyDescent="0.3">
      <c r="A266" s="630" t="s">
        <v>569</v>
      </c>
      <c r="B266" s="631" t="s">
        <v>3182</v>
      </c>
      <c r="C266" s="631" t="s">
        <v>1651</v>
      </c>
      <c r="D266" s="631" t="s">
        <v>1652</v>
      </c>
      <c r="E266" s="631" t="s">
        <v>3185</v>
      </c>
      <c r="F266" s="634"/>
      <c r="G266" s="634"/>
      <c r="H266" s="647">
        <v>0</v>
      </c>
      <c r="I266" s="634">
        <v>2</v>
      </c>
      <c r="J266" s="634">
        <v>657</v>
      </c>
      <c r="K266" s="647">
        <v>1</v>
      </c>
      <c r="L266" s="634">
        <v>2</v>
      </c>
      <c r="M266" s="635">
        <v>657</v>
      </c>
    </row>
    <row r="267" spans="1:13" ht="14.4" customHeight="1" x14ac:dyDescent="0.3">
      <c r="A267" s="630" t="s">
        <v>569</v>
      </c>
      <c r="B267" s="631" t="s">
        <v>3186</v>
      </c>
      <c r="C267" s="631" t="s">
        <v>1726</v>
      </c>
      <c r="D267" s="631" t="s">
        <v>1727</v>
      </c>
      <c r="E267" s="631" t="s">
        <v>1728</v>
      </c>
      <c r="F267" s="634"/>
      <c r="G267" s="634"/>
      <c r="H267" s="647">
        <v>0</v>
      </c>
      <c r="I267" s="634">
        <v>1</v>
      </c>
      <c r="J267" s="634">
        <v>256.53999999999991</v>
      </c>
      <c r="K267" s="647">
        <v>1</v>
      </c>
      <c r="L267" s="634">
        <v>1</v>
      </c>
      <c r="M267" s="635">
        <v>256.53999999999991</v>
      </c>
    </row>
    <row r="268" spans="1:13" ht="14.4" customHeight="1" x14ac:dyDescent="0.3">
      <c r="A268" s="630" t="s">
        <v>569</v>
      </c>
      <c r="B268" s="631" t="s">
        <v>3186</v>
      </c>
      <c r="C268" s="631" t="s">
        <v>2742</v>
      </c>
      <c r="D268" s="631" t="s">
        <v>3242</v>
      </c>
      <c r="E268" s="631" t="s">
        <v>3243</v>
      </c>
      <c r="F268" s="634"/>
      <c r="G268" s="634"/>
      <c r="H268" s="647">
        <v>0</v>
      </c>
      <c r="I268" s="634">
        <v>2</v>
      </c>
      <c r="J268" s="634">
        <v>279.65999999999997</v>
      </c>
      <c r="K268" s="647">
        <v>1</v>
      </c>
      <c r="L268" s="634">
        <v>2</v>
      </c>
      <c r="M268" s="635">
        <v>279.65999999999997</v>
      </c>
    </row>
    <row r="269" spans="1:13" ht="14.4" customHeight="1" x14ac:dyDescent="0.3">
      <c r="A269" s="630" t="s">
        <v>569</v>
      </c>
      <c r="B269" s="631" t="s">
        <v>3244</v>
      </c>
      <c r="C269" s="631" t="s">
        <v>2941</v>
      </c>
      <c r="D269" s="631" t="s">
        <v>2942</v>
      </c>
      <c r="E269" s="631" t="s">
        <v>2943</v>
      </c>
      <c r="F269" s="634"/>
      <c r="G269" s="634"/>
      <c r="H269" s="647">
        <v>0</v>
      </c>
      <c r="I269" s="634">
        <v>1</v>
      </c>
      <c r="J269" s="634">
        <v>122.02972922886893</v>
      </c>
      <c r="K269" s="647">
        <v>1</v>
      </c>
      <c r="L269" s="634">
        <v>1</v>
      </c>
      <c r="M269" s="635">
        <v>122.02972922886893</v>
      </c>
    </row>
    <row r="270" spans="1:13" ht="14.4" customHeight="1" x14ac:dyDescent="0.3">
      <c r="A270" s="630" t="s">
        <v>569</v>
      </c>
      <c r="B270" s="631" t="s">
        <v>3191</v>
      </c>
      <c r="C270" s="631" t="s">
        <v>1705</v>
      </c>
      <c r="D270" s="631" t="s">
        <v>1636</v>
      </c>
      <c r="E270" s="631" t="s">
        <v>2672</v>
      </c>
      <c r="F270" s="634"/>
      <c r="G270" s="634"/>
      <c r="H270" s="647">
        <v>0</v>
      </c>
      <c r="I270" s="634">
        <v>3</v>
      </c>
      <c r="J270" s="634">
        <v>315.75999999999993</v>
      </c>
      <c r="K270" s="647">
        <v>1</v>
      </c>
      <c r="L270" s="634">
        <v>3</v>
      </c>
      <c r="M270" s="635">
        <v>315.75999999999993</v>
      </c>
    </row>
    <row r="271" spans="1:13" ht="14.4" customHeight="1" x14ac:dyDescent="0.3">
      <c r="A271" s="630" t="s">
        <v>569</v>
      </c>
      <c r="B271" s="631" t="s">
        <v>3191</v>
      </c>
      <c r="C271" s="631" t="s">
        <v>1752</v>
      </c>
      <c r="D271" s="631" t="s">
        <v>1636</v>
      </c>
      <c r="E271" s="631" t="s">
        <v>1753</v>
      </c>
      <c r="F271" s="634"/>
      <c r="G271" s="634"/>
      <c r="H271" s="647">
        <v>0</v>
      </c>
      <c r="I271" s="634">
        <v>3</v>
      </c>
      <c r="J271" s="634">
        <v>943.05000000000018</v>
      </c>
      <c r="K271" s="647">
        <v>1</v>
      </c>
      <c r="L271" s="634">
        <v>3</v>
      </c>
      <c r="M271" s="635">
        <v>943.05000000000018</v>
      </c>
    </row>
    <row r="272" spans="1:13" ht="14.4" customHeight="1" x14ac:dyDescent="0.3">
      <c r="A272" s="630" t="s">
        <v>569</v>
      </c>
      <c r="B272" s="631" t="s">
        <v>3195</v>
      </c>
      <c r="C272" s="631" t="s">
        <v>1787</v>
      </c>
      <c r="D272" s="631" t="s">
        <v>1788</v>
      </c>
      <c r="E272" s="631" t="s">
        <v>1789</v>
      </c>
      <c r="F272" s="634"/>
      <c r="G272" s="634"/>
      <c r="H272" s="647">
        <v>0</v>
      </c>
      <c r="I272" s="634">
        <v>8</v>
      </c>
      <c r="J272" s="634">
        <v>1384.4912487475551</v>
      </c>
      <c r="K272" s="647">
        <v>1</v>
      </c>
      <c r="L272" s="634">
        <v>8</v>
      </c>
      <c r="M272" s="635">
        <v>1384.4912487475551</v>
      </c>
    </row>
    <row r="273" spans="1:13" ht="14.4" customHeight="1" x14ac:dyDescent="0.3">
      <c r="A273" s="630" t="s">
        <v>569</v>
      </c>
      <c r="B273" s="631" t="s">
        <v>3195</v>
      </c>
      <c r="C273" s="631" t="s">
        <v>1817</v>
      </c>
      <c r="D273" s="631" t="s">
        <v>1788</v>
      </c>
      <c r="E273" s="631" t="s">
        <v>1818</v>
      </c>
      <c r="F273" s="634"/>
      <c r="G273" s="634"/>
      <c r="H273" s="647">
        <v>0</v>
      </c>
      <c r="I273" s="634">
        <v>0.33600000000000002</v>
      </c>
      <c r="J273" s="634">
        <v>209.07541120901169</v>
      </c>
      <c r="K273" s="647">
        <v>1</v>
      </c>
      <c r="L273" s="634">
        <v>0.33600000000000002</v>
      </c>
      <c r="M273" s="635">
        <v>209.07541120901169</v>
      </c>
    </row>
    <row r="274" spans="1:13" ht="14.4" customHeight="1" x14ac:dyDescent="0.3">
      <c r="A274" s="630" t="s">
        <v>575</v>
      </c>
      <c r="B274" s="631" t="s">
        <v>3253</v>
      </c>
      <c r="C274" s="631" t="s">
        <v>2988</v>
      </c>
      <c r="D274" s="631" t="s">
        <v>2989</v>
      </c>
      <c r="E274" s="631" t="s">
        <v>3254</v>
      </c>
      <c r="F274" s="634"/>
      <c r="G274" s="634"/>
      <c r="H274" s="647">
        <v>0</v>
      </c>
      <c r="I274" s="634">
        <v>210</v>
      </c>
      <c r="J274" s="634">
        <v>6204813.3869873304</v>
      </c>
      <c r="K274" s="647">
        <v>1</v>
      </c>
      <c r="L274" s="634">
        <v>210</v>
      </c>
      <c r="M274" s="635">
        <v>6204813.3869873304</v>
      </c>
    </row>
    <row r="275" spans="1:13" ht="14.4" customHeight="1" x14ac:dyDescent="0.3">
      <c r="A275" s="630" t="s">
        <v>575</v>
      </c>
      <c r="B275" s="631" t="s">
        <v>3253</v>
      </c>
      <c r="C275" s="631" t="s">
        <v>2992</v>
      </c>
      <c r="D275" s="631" t="s">
        <v>2993</v>
      </c>
      <c r="E275" s="631" t="s">
        <v>988</v>
      </c>
      <c r="F275" s="634"/>
      <c r="G275" s="634"/>
      <c r="H275" s="647">
        <v>0</v>
      </c>
      <c r="I275" s="634">
        <v>250</v>
      </c>
      <c r="J275" s="634">
        <v>14773367.704059914</v>
      </c>
      <c r="K275" s="647">
        <v>1</v>
      </c>
      <c r="L275" s="634">
        <v>250</v>
      </c>
      <c r="M275" s="635">
        <v>14773367.704059914</v>
      </c>
    </row>
    <row r="276" spans="1:13" ht="14.4" customHeight="1" x14ac:dyDescent="0.3">
      <c r="A276" s="630" t="s">
        <v>575</v>
      </c>
      <c r="B276" s="631" t="s">
        <v>3255</v>
      </c>
      <c r="C276" s="631" t="s">
        <v>2998</v>
      </c>
      <c r="D276" s="631" t="s">
        <v>2999</v>
      </c>
      <c r="E276" s="631" t="s">
        <v>3000</v>
      </c>
      <c r="F276" s="634"/>
      <c r="G276" s="634"/>
      <c r="H276" s="647">
        <v>0</v>
      </c>
      <c r="I276" s="634">
        <v>20</v>
      </c>
      <c r="J276" s="634">
        <v>1359134.4</v>
      </c>
      <c r="K276" s="647">
        <v>1</v>
      </c>
      <c r="L276" s="634">
        <v>20</v>
      </c>
      <c r="M276" s="635">
        <v>1359134.4</v>
      </c>
    </row>
    <row r="277" spans="1:13" ht="14.4" customHeight="1" thickBot="1" x14ac:dyDescent="0.35">
      <c r="A277" s="636" t="s">
        <v>575</v>
      </c>
      <c r="B277" s="637" t="s">
        <v>3255</v>
      </c>
      <c r="C277" s="637" t="s">
        <v>2995</v>
      </c>
      <c r="D277" s="637" t="s">
        <v>2996</v>
      </c>
      <c r="E277" s="637" t="s">
        <v>2997</v>
      </c>
      <c r="F277" s="640"/>
      <c r="G277" s="640"/>
      <c r="H277" s="648">
        <v>0</v>
      </c>
      <c r="I277" s="640">
        <v>10</v>
      </c>
      <c r="J277" s="640">
        <v>892485.82144923508</v>
      </c>
      <c r="K277" s="648">
        <v>1</v>
      </c>
      <c r="L277" s="640">
        <v>10</v>
      </c>
      <c r="M277" s="641">
        <v>892485.82144923508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32</v>
      </c>
      <c r="B5" s="615" t="s">
        <v>554</v>
      </c>
      <c r="C5" s="618">
        <v>6886023.0699999966</v>
      </c>
      <c r="D5" s="618">
        <v>3173</v>
      </c>
      <c r="E5" s="618">
        <v>4576940.3399999961</v>
      </c>
      <c r="F5" s="663">
        <v>0.66467107261666469</v>
      </c>
      <c r="G5" s="618">
        <v>1809</v>
      </c>
      <c r="H5" s="663">
        <v>0.57012291207059562</v>
      </c>
      <c r="I5" s="618">
        <v>2309082.7300000004</v>
      </c>
      <c r="J5" s="663">
        <v>0.33532892738333531</v>
      </c>
      <c r="K5" s="618">
        <v>1364</v>
      </c>
      <c r="L5" s="663">
        <v>0.42987708792940432</v>
      </c>
      <c r="M5" s="618" t="s">
        <v>74</v>
      </c>
      <c r="N5" s="280"/>
    </row>
    <row r="6" spans="1:14" ht="14.4" customHeight="1" x14ac:dyDescent="0.3">
      <c r="A6" s="614">
        <v>32</v>
      </c>
      <c r="B6" s="615" t="s">
        <v>3257</v>
      </c>
      <c r="C6" s="618">
        <v>6881023.0699999966</v>
      </c>
      <c r="D6" s="618">
        <v>3157.5</v>
      </c>
      <c r="E6" s="618">
        <v>4576940.3399999961</v>
      </c>
      <c r="F6" s="663">
        <v>0.6651540466351028</v>
      </c>
      <c r="G6" s="618">
        <v>1802</v>
      </c>
      <c r="H6" s="663">
        <v>0.57070467141726045</v>
      </c>
      <c r="I6" s="618">
        <v>2304082.7300000004</v>
      </c>
      <c r="J6" s="663">
        <v>0.3348459533648972</v>
      </c>
      <c r="K6" s="618">
        <v>1355.5</v>
      </c>
      <c r="L6" s="663">
        <v>0.4292953285827395</v>
      </c>
      <c r="M6" s="618" t="s">
        <v>1</v>
      </c>
      <c r="N6" s="280"/>
    </row>
    <row r="7" spans="1:14" ht="14.4" customHeight="1" x14ac:dyDescent="0.3">
      <c r="A7" s="614">
        <v>32</v>
      </c>
      <c r="B7" s="615" t="s">
        <v>3258</v>
      </c>
      <c r="C7" s="618">
        <v>0</v>
      </c>
      <c r="D7" s="618">
        <v>10.5</v>
      </c>
      <c r="E7" s="618">
        <v>0</v>
      </c>
      <c r="F7" s="663" t="s">
        <v>555</v>
      </c>
      <c r="G7" s="618">
        <v>7</v>
      </c>
      <c r="H7" s="663">
        <v>0.66666666666666663</v>
      </c>
      <c r="I7" s="618">
        <v>0</v>
      </c>
      <c r="J7" s="663" t="s">
        <v>555</v>
      </c>
      <c r="K7" s="618">
        <v>3.5</v>
      </c>
      <c r="L7" s="663">
        <v>0.33333333333333331</v>
      </c>
      <c r="M7" s="618" t="s">
        <v>1</v>
      </c>
      <c r="N7" s="280"/>
    </row>
    <row r="8" spans="1:14" ht="14.4" customHeight="1" x14ac:dyDescent="0.3">
      <c r="A8" s="614">
        <v>32</v>
      </c>
      <c r="B8" s="615" t="s">
        <v>3259</v>
      </c>
      <c r="C8" s="618">
        <v>5000</v>
      </c>
      <c r="D8" s="618">
        <v>5</v>
      </c>
      <c r="E8" s="618" t="s">
        <v>555</v>
      </c>
      <c r="F8" s="663">
        <v>0</v>
      </c>
      <c r="G8" s="618" t="s">
        <v>555</v>
      </c>
      <c r="H8" s="663">
        <v>0</v>
      </c>
      <c r="I8" s="618">
        <v>5000</v>
      </c>
      <c r="J8" s="663">
        <v>1</v>
      </c>
      <c r="K8" s="618">
        <v>5</v>
      </c>
      <c r="L8" s="663">
        <v>1</v>
      </c>
      <c r="M8" s="618" t="s">
        <v>1</v>
      </c>
      <c r="N8" s="280"/>
    </row>
    <row r="9" spans="1:14" ht="14.4" customHeight="1" x14ac:dyDescent="0.3">
      <c r="A9" s="614" t="s">
        <v>553</v>
      </c>
      <c r="B9" s="615" t="s">
        <v>3</v>
      </c>
      <c r="C9" s="618">
        <v>6886023.0699999966</v>
      </c>
      <c r="D9" s="618">
        <v>3173</v>
      </c>
      <c r="E9" s="618">
        <v>4576940.3399999961</v>
      </c>
      <c r="F9" s="663">
        <v>0.66467107261666469</v>
      </c>
      <c r="G9" s="618">
        <v>1809</v>
      </c>
      <c r="H9" s="663">
        <v>0.57012291207059562</v>
      </c>
      <c r="I9" s="618">
        <v>2309082.7300000004</v>
      </c>
      <c r="J9" s="663">
        <v>0.33532892738333531</v>
      </c>
      <c r="K9" s="618">
        <v>1364</v>
      </c>
      <c r="L9" s="663">
        <v>0.42987708792940432</v>
      </c>
      <c r="M9" s="618" t="s">
        <v>557</v>
      </c>
      <c r="N9" s="280"/>
    </row>
    <row r="11" spans="1:14" ht="14.4" customHeight="1" x14ac:dyDescent="0.3">
      <c r="A11" s="614">
        <v>32</v>
      </c>
      <c r="B11" s="615" t="s">
        <v>554</v>
      </c>
      <c r="C11" s="618" t="s">
        <v>555</v>
      </c>
      <c r="D11" s="618" t="s">
        <v>555</v>
      </c>
      <c r="E11" s="618" t="s">
        <v>555</v>
      </c>
      <c r="F11" s="663" t="s">
        <v>555</v>
      </c>
      <c r="G11" s="618" t="s">
        <v>555</v>
      </c>
      <c r="H11" s="663" t="s">
        <v>555</v>
      </c>
      <c r="I11" s="618" t="s">
        <v>555</v>
      </c>
      <c r="J11" s="663" t="s">
        <v>555</v>
      </c>
      <c r="K11" s="618" t="s">
        <v>555</v>
      </c>
      <c r="L11" s="663" t="s">
        <v>555</v>
      </c>
      <c r="M11" s="618" t="s">
        <v>74</v>
      </c>
      <c r="N11" s="280"/>
    </row>
    <row r="12" spans="1:14" ht="14.4" customHeight="1" x14ac:dyDescent="0.3">
      <c r="A12" s="614">
        <v>89301321</v>
      </c>
      <c r="B12" s="615" t="s">
        <v>3257</v>
      </c>
      <c r="C12" s="618">
        <v>464797.18999999994</v>
      </c>
      <c r="D12" s="618">
        <v>248</v>
      </c>
      <c r="E12" s="618">
        <v>347092.30999999994</v>
      </c>
      <c r="F12" s="663">
        <v>0.74676077538248453</v>
      </c>
      <c r="G12" s="618">
        <v>137</v>
      </c>
      <c r="H12" s="663">
        <v>0.55241935483870963</v>
      </c>
      <c r="I12" s="618">
        <v>117704.88</v>
      </c>
      <c r="J12" s="663">
        <v>0.25323922461751547</v>
      </c>
      <c r="K12" s="618">
        <v>111</v>
      </c>
      <c r="L12" s="663">
        <v>0.44758064516129031</v>
      </c>
      <c r="M12" s="618" t="s">
        <v>1</v>
      </c>
      <c r="N12" s="280"/>
    </row>
    <row r="13" spans="1:14" ht="14.4" customHeight="1" x14ac:dyDescent="0.3">
      <c r="A13" s="614" t="s">
        <v>3260</v>
      </c>
      <c r="B13" s="615" t="s">
        <v>3261</v>
      </c>
      <c r="C13" s="618">
        <v>464797.18999999994</v>
      </c>
      <c r="D13" s="618">
        <v>248</v>
      </c>
      <c r="E13" s="618">
        <v>347092.30999999994</v>
      </c>
      <c r="F13" s="663">
        <v>0.74676077538248453</v>
      </c>
      <c r="G13" s="618">
        <v>137</v>
      </c>
      <c r="H13" s="663">
        <v>0.55241935483870963</v>
      </c>
      <c r="I13" s="618">
        <v>117704.88</v>
      </c>
      <c r="J13" s="663">
        <v>0.25323922461751547</v>
      </c>
      <c r="K13" s="618">
        <v>111</v>
      </c>
      <c r="L13" s="663">
        <v>0.44758064516129031</v>
      </c>
      <c r="M13" s="618" t="s">
        <v>561</v>
      </c>
      <c r="N13" s="280"/>
    </row>
    <row r="14" spans="1:14" ht="14.4" customHeight="1" x14ac:dyDescent="0.3">
      <c r="A14" s="614" t="s">
        <v>555</v>
      </c>
      <c r="B14" s="615" t="s">
        <v>555</v>
      </c>
      <c r="C14" s="618" t="s">
        <v>555</v>
      </c>
      <c r="D14" s="618" t="s">
        <v>555</v>
      </c>
      <c r="E14" s="618" t="s">
        <v>555</v>
      </c>
      <c r="F14" s="663" t="s">
        <v>555</v>
      </c>
      <c r="G14" s="618" t="s">
        <v>555</v>
      </c>
      <c r="H14" s="663" t="s">
        <v>555</v>
      </c>
      <c r="I14" s="618" t="s">
        <v>555</v>
      </c>
      <c r="J14" s="663" t="s">
        <v>555</v>
      </c>
      <c r="K14" s="618" t="s">
        <v>555</v>
      </c>
      <c r="L14" s="663" t="s">
        <v>555</v>
      </c>
      <c r="M14" s="618" t="s">
        <v>562</v>
      </c>
      <c r="N14" s="280"/>
    </row>
    <row r="15" spans="1:14" ht="14.4" customHeight="1" x14ac:dyDescent="0.3">
      <c r="A15" s="614">
        <v>89301322</v>
      </c>
      <c r="B15" s="615" t="s">
        <v>3257</v>
      </c>
      <c r="C15" s="618">
        <v>6119875.2999999952</v>
      </c>
      <c r="D15" s="618">
        <v>2783.5</v>
      </c>
      <c r="E15" s="618">
        <v>3985029.509999997</v>
      </c>
      <c r="F15" s="663">
        <v>0.65116188070041237</v>
      </c>
      <c r="G15" s="618">
        <v>1577</v>
      </c>
      <c r="H15" s="663">
        <v>0.56655290102389078</v>
      </c>
      <c r="I15" s="618">
        <v>2134845.7899999986</v>
      </c>
      <c r="J15" s="663">
        <v>0.34883811929958775</v>
      </c>
      <c r="K15" s="618">
        <v>1206.5</v>
      </c>
      <c r="L15" s="663">
        <v>0.43344709897610922</v>
      </c>
      <c r="M15" s="618" t="s">
        <v>1</v>
      </c>
      <c r="N15" s="280"/>
    </row>
    <row r="16" spans="1:14" ht="14.4" customHeight="1" x14ac:dyDescent="0.3">
      <c r="A16" s="614">
        <v>89301322</v>
      </c>
      <c r="B16" s="615" t="s">
        <v>3258</v>
      </c>
      <c r="C16" s="618">
        <v>0</v>
      </c>
      <c r="D16" s="618">
        <v>10.5</v>
      </c>
      <c r="E16" s="618">
        <v>0</v>
      </c>
      <c r="F16" s="663" t="s">
        <v>555</v>
      </c>
      <c r="G16" s="618">
        <v>7</v>
      </c>
      <c r="H16" s="663">
        <v>0.66666666666666663</v>
      </c>
      <c r="I16" s="618">
        <v>0</v>
      </c>
      <c r="J16" s="663" t="s">
        <v>555</v>
      </c>
      <c r="K16" s="618">
        <v>3.5</v>
      </c>
      <c r="L16" s="663">
        <v>0.33333333333333331</v>
      </c>
      <c r="M16" s="618" t="s">
        <v>1</v>
      </c>
      <c r="N16" s="280"/>
    </row>
    <row r="17" spans="1:14" ht="14.4" customHeight="1" x14ac:dyDescent="0.3">
      <c r="A17" s="614">
        <v>89301322</v>
      </c>
      <c r="B17" s="615" t="s">
        <v>3259</v>
      </c>
      <c r="C17" s="618">
        <v>5000</v>
      </c>
      <c r="D17" s="618">
        <v>5</v>
      </c>
      <c r="E17" s="618" t="s">
        <v>555</v>
      </c>
      <c r="F17" s="663">
        <v>0</v>
      </c>
      <c r="G17" s="618" t="s">
        <v>555</v>
      </c>
      <c r="H17" s="663">
        <v>0</v>
      </c>
      <c r="I17" s="618">
        <v>5000</v>
      </c>
      <c r="J17" s="663">
        <v>1</v>
      </c>
      <c r="K17" s="618">
        <v>5</v>
      </c>
      <c r="L17" s="663">
        <v>1</v>
      </c>
      <c r="M17" s="618" t="s">
        <v>1</v>
      </c>
      <c r="N17" s="280"/>
    </row>
    <row r="18" spans="1:14" ht="14.4" customHeight="1" x14ac:dyDescent="0.3">
      <c r="A18" s="614" t="s">
        <v>3262</v>
      </c>
      <c r="B18" s="615" t="s">
        <v>3263</v>
      </c>
      <c r="C18" s="618">
        <v>6124875.2999999952</v>
      </c>
      <c r="D18" s="618">
        <v>2799</v>
      </c>
      <c r="E18" s="618">
        <v>3985029.509999997</v>
      </c>
      <c r="F18" s="663">
        <v>0.65063030915911058</v>
      </c>
      <c r="G18" s="618">
        <v>1584</v>
      </c>
      <c r="H18" s="663">
        <v>0.56591639871382637</v>
      </c>
      <c r="I18" s="618">
        <v>2139845.7899999986</v>
      </c>
      <c r="J18" s="663">
        <v>0.34936969084088948</v>
      </c>
      <c r="K18" s="618">
        <v>1215</v>
      </c>
      <c r="L18" s="663">
        <v>0.43408360128617363</v>
      </c>
      <c r="M18" s="618" t="s">
        <v>561</v>
      </c>
      <c r="N18" s="280"/>
    </row>
    <row r="19" spans="1:14" ht="14.4" customHeight="1" x14ac:dyDescent="0.3">
      <c r="A19" s="614" t="s">
        <v>555</v>
      </c>
      <c r="B19" s="615" t="s">
        <v>555</v>
      </c>
      <c r="C19" s="618" t="s">
        <v>555</v>
      </c>
      <c r="D19" s="618" t="s">
        <v>555</v>
      </c>
      <c r="E19" s="618" t="s">
        <v>555</v>
      </c>
      <c r="F19" s="663" t="s">
        <v>555</v>
      </c>
      <c r="G19" s="618" t="s">
        <v>555</v>
      </c>
      <c r="H19" s="663" t="s">
        <v>555</v>
      </c>
      <c r="I19" s="618" t="s">
        <v>555</v>
      </c>
      <c r="J19" s="663" t="s">
        <v>555</v>
      </c>
      <c r="K19" s="618" t="s">
        <v>555</v>
      </c>
      <c r="L19" s="663" t="s">
        <v>555</v>
      </c>
      <c r="M19" s="618" t="s">
        <v>562</v>
      </c>
      <c r="N19" s="280"/>
    </row>
    <row r="20" spans="1:14" ht="14.4" customHeight="1" x14ac:dyDescent="0.3">
      <c r="A20" s="614">
        <v>89301323</v>
      </c>
      <c r="B20" s="615" t="s">
        <v>3257</v>
      </c>
      <c r="C20" s="618">
        <v>127304.97000000006</v>
      </c>
      <c r="D20" s="618">
        <v>89</v>
      </c>
      <c r="E20" s="618">
        <v>89260.790000000052</v>
      </c>
      <c r="F20" s="663">
        <v>0.70115715042389948</v>
      </c>
      <c r="G20" s="618">
        <v>60</v>
      </c>
      <c r="H20" s="663">
        <v>0.6741573033707865</v>
      </c>
      <c r="I20" s="618">
        <v>38044.180000000015</v>
      </c>
      <c r="J20" s="663">
        <v>0.29884284957610058</v>
      </c>
      <c r="K20" s="618">
        <v>29</v>
      </c>
      <c r="L20" s="663">
        <v>0.3258426966292135</v>
      </c>
      <c r="M20" s="618" t="s">
        <v>1</v>
      </c>
      <c r="N20" s="280"/>
    </row>
    <row r="21" spans="1:14" ht="14.4" customHeight="1" x14ac:dyDescent="0.3">
      <c r="A21" s="614" t="s">
        <v>3264</v>
      </c>
      <c r="B21" s="615" t="s">
        <v>3265</v>
      </c>
      <c r="C21" s="618">
        <v>127304.97000000006</v>
      </c>
      <c r="D21" s="618">
        <v>89</v>
      </c>
      <c r="E21" s="618">
        <v>89260.790000000052</v>
      </c>
      <c r="F21" s="663">
        <v>0.70115715042389948</v>
      </c>
      <c r="G21" s="618">
        <v>60</v>
      </c>
      <c r="H21" s="663">
        <v>0.6741573033707865</v>
      </c>
      <c r="I21" s="618">
        <v>38044.180000000015</v>
      </c>
      <c r="J21" s="663">
        <v>0.29884284957610058</v>
      </c>
      <c r="K21" s="618">
        <v>29</v>
      </c>
      <c r="L21" s="663">
        <v>0.3258426966292135</v>
      </c>
      <c r="M21" s="618" t="s">
        <v>561</v>
      </c>
      <c r="N21" s="280"/>
    </row>
    <row r="22" spans="1:14" ht="14.4" customHeight="1" x14ac:dyDescent="0.3">
      <c r="A22" s="614" t="s">
        <v>555</v>
      </c>
      <c r="B22" s="615" t="s">
        <v>555</v>
      </c>
      <c r="C22" s="618" t="s">
        <v>555</v>
      </c>
      <c r="D22" s="618" t="s">
        <v>555</v>
      </c>
      <c r="E22" s="618" t="s">
        <v>555</v>
      </c>
      <c r="F22" s="663" t="s">
        <v>555</v>
      </c>
      <c r="G22" s="618" t="s">
        <v>555</v>
      </c>
      <c r="H22" s="663" t="s">
        <v>555</v>
      </c>
      <c r="I22" s="618" t="s">
        <v>555</v>
      </c>
      <c r="J22" s="663" t="s">
        <v>555</v>
      </c>
      <c r="K22" s="618" t="s">
        <v>555</v>
      </c>
      <c r="L22" s="663" t="s">
        <v>555</v>
      </c>
      <c r="M22" s="618" t="s">
        <v>562</v>
      </c>
      <c r="N22" s="280"/>
    </row>
    <row r="23" spans="1:14" ht="14.4" customHeight="1" x14ac:dyDescent="0.3">
      <c r="A23" s="614">
        <v>89301324</v>
      </c>
      <c r="B23" s="615" t="s">
        <v>3257</v>
      </c>
      <c r="C23" s="618">
        <v>169045.61</v>
      </c>
      <c r="D23" s="618">
        <v>37</v>
      </c>
      <c r="E23" s="618">
        <v>155557.72999999998</v>
      </c>
      <c r="F23" s="663">
        <v>0.92021159259918073</v>
      </c>
      <c r="G23" s="618">
        <v>28</v>
      </c>
      <c r="H23" s="663">
        <v>0.7567567567567568</v>
      </c>
      <c r="I23" s="618">
        <v>13487.880000000001</v>
      </c>
      <c r="J23" s="663">
        <v>7.9788407400819231E-2</v>
      </c>
      <c r="K23" s="618">
        <v>9</v>
      </c>
      <c r="L23" s="663">
        <v>0.24324324324324326</v>
      </c>
      <c r="M23" s="618" t="s">
        <v>1</v>
      </c>
      <c r="N23" s="280"/>
    </row>
    <row r="24" spans="1:14" ht="14.4" customHeight="1" x14ac:dyDescent="0.3">
      <c r="A24" s="614" t="s">
        <v>3266</v>
      </c>
      <c r="B24" s="615" t="s">
        <v>3267</v>
      </c>
      <c r="C24" s="618">
        <v>169045.61</v>
      </c>
      <c r="D24" s="618">
        <v>37</v>
      </c>
      <c r="E24" s="618">
        <v>155557.72999999998</v>
      </c>
      <c r="F24" s="663">
        <v>0.92021159259918073</v>
      </c>
      <c r="G24" s="618">
        <v>28</v>
      </c>
      <c r="H24" s="663">
        <v>0.7567567567567568</v>
      </c>
      <c r="I24" s="618">
        <v>13487.880000000001</v>
      </c>
      <c r="J24" s="663">
        <v>7.9788407400819231E-2</v>
      </c>
      <c r="K24" s="618">
        <v>9</v>
      </c>
      <c r="L24" s="663">
        <v>0.24324324324324326</v>
      </c>
      <c r="M24" s="618" t="s">
        <v>561</v>
      </c>
      <c r="N24" s="280"/>
    </row>
    <row r="25" spans="1:14" ht="14.4" customHeight="1" x14ac:dyDescent="0.3">
      <c r="A25" s="614" t="s">
        <v>555</v>
      </c>
      <c r="B25" s="615" t="s">
        <v>555</v>
      </c>
      <c r="C25" s="618" t="s">
        <v>555</v>
      </c>
      <c r="D25" s="618" t="s">
        <v>555</v>
      </c>
      <c r="E25" s="618" t="s">
        <v>555</v>
      </c>
      <c r="F25" s="663" t="s">
        <v>555</v>
      </c>
      <c r="G25" s="618" t="s">
        <v>555</v>
      </c>
      <c r="H25" s="663" t="s">
        <v>555</v>
      </c>
      <c r="I25" s="618" t="s">
        <v>555</v>
      </c>
      <c r="J25" s="663" t="s">
        <v>555</v>
      </c>
      <c r="K25" s="618" t="s">
        <v>555</v>
      </c>
      <c r="L25" s="663" t="s">
        <v>555</v>
      </c>
      <c r="M25" s="618" t="s">
        <v>562</v>
      </c>
      <c r="N25" s="280"/>
    </row>
    <row r="26" spans="1:14" ht="14.4" customHeight="1" x14ac:dyDescent="0.3">
      <c r="A26" s="614" t="s">
        <v>553</v>
      </c>
      <c r="B26" s="615" t="s">
        <v>556</v>
      </c>
      <c r="C26" s="618">
        <v>6886023.0699999947</v>
      </c>
      <c r="D26" s="618">
        <v>3173</v>
      </c>
      <c r="E26" s="618">
        <v>4576940.3399999961</v>
      </c>
      <c r="F26" s="663">
        <v>0.66467107261666492</v>
      </c>
      <c r="G26" s="618">
        <v>1809</v>
      </c>
      <c r="H26" s="663">
        <v>0.57012291207059562</v>
      </c>
      <c r="I26" s="618">
        <v>2309082.7299999986</v>
      </c>
      <c r="J26" s="663">
        <v>0.33532892738333514</v>
      </c>
      <c r="K26" s="618">
        <v>1364</v>
      </c>
      <c r="L26" s="663">
        <v>0.42987708792940432</v>
      </c>
      <c r="M26" s="618" t="s">
        <v>557</v>
      </c>
      <c r="N26" s="280"/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6">
    <cfRule type="expression" dxfId="44" priority="4">
      <formula>AND(LEFT(M11,6)&lt;&gt;"mezera",M11&lt;&gt;"")</formula>
    </cfRule>
  </conditionalFormatting>
  <conditionalFormatting sqref="A11:A26">
    <cfRule type="expression" dxfId="43" priority="2">
      <formula>AND(M11&lt;&gt;"",M11&lt;&gt;"mezeraKL")</formula>
    </cfRule>
  </conditionalFormatting>
  <conditionalFormatting sqref="F11:F26">
    <cfRule type="cellIs" dxfId="42" priority="1" operator="lessThan">
      <formula>0.6</formula>
    </cfRule>
  </conditionalFormatting>
  <conditionalFormatting sqref="B11:L26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6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3268</v>
      </c>
      <c r="B5" s="670">
        <v>444390.92000000004</v>
      </c>
      <c r="C5" s="625">
        <v>1</v>
      </c>
      <c r="D5" s="673">
        <v>220</v>
      </c>
      <c r="E5" s="681" t="s">
        <v>3268</v>
      </c>
      <c r="F5" s="670">
        <v>280153.69</v>
      </c>
      <c r="G5" s="646">
        <v>0.63042172418824394</v>
      </c>
      <c r="H5" s="628">
        <v>120</v>
      </c>
      <c r="I5" s="678">
        <v>0.54545454545454541</v>
      </c>
      <c r="J5" s="684">
        <v>164237.23000000001</v>
      </c>
      <c r="K5" s="646">
        <v>0.36957827581175601</v>
      </c>
      <c r="L5" s="628">
        <v>100</v>
      </c>
      <c r="M5" s="678">
        <v>0.45454545454545453</v>
      </c>
    </row>
    <row r="6" spans="1:13" ht="14.4" customHeight="1" x14ac:dyDescent="0.3">
      <c r="A6" s="666" t="s">
        <v>3269</v>
      </c>
      <c r="B6" s="671">
        <v>1031923.54</v>
      </c>
      <c r="C6" s="631">
        <v>1</v>
      </c>
      <c r="D6" s="674">
        <v>277</v>
      </c>
      <c r="E6" s="682" t="s">
        <v>3269</v>
      </c>
      <c r="F6" s="671">
        <v>596680.88</v>
      </c>
      <c r="G6" s="647">
        <v>0.57822198726080032</v>
      </c>
      <c r="H6" s="634">
        <v>156</v>
      </c>
      <c r="I6" s="679">
        <v>0.56317689530685922</v>
      </c>
      <c r="J6" s="685">
        <v>435242.66</v>
      </c>
      <c r="K6" s="647">
        <v>0.42177801273919963</v>
      </c>
      <c r="L6" s="634">
        <v>121</v>
      </c>
      <c r="M6" s="679">
        <v>0.43682310469314078</v>
      </c>
    </row>
    <row r="7" spans="1:13" ht="14.4" customHeight="1" x14ac:dyDescent="0.3">
      <c r="A7" s="666" t="s">
        <v>3270</v>
      </c>
      <c r="B7" s="671">
        <v>189686.09</v>
      </c>
      <c r="C7" s="631">
        <v>1</v>
      </c>
      <c r="D7" s="674">
        <v>111</v>
      </c>
      <c r="E7" s="682" t="s">
        <v>3270</v>
      </c>
      <c r="F7" s="671">
        <v>124820.84</v>
      </c>
      <c r="G7" s="647">
        <v>0.65803897375922504</v>
      </c>
      <c r="H7" s="634">
        <v>51</v>
      </c>
      <c r="I7" s="679">
        <v>0.45945945945945948</v>
      </c>
      <c r="J7" s="685">
        <v>64865.25</v>
      </c>
      <c r="K7" s="647">
        <v>0.34196102624077496</v>
      </c>
      <c r="L7" s="634">
        <v>60</v>
      </c>
      <c r="M7" s="679">
        <v>0.54054054054054057</v>
      </c>
    </row>
    <row r="8" spans="1:13" ht="14.4" customHeight="1" x14ac:dyDescent="0.3">
      <c r="A8" s="666" t="s">
        <v>3271</v>
      </c>
      <c r="B8" s="671">
        <v>216714.7</v>
      </c>
      <c r="C8" s="631">
        <v>1</v>
      </c>
      <c r="D8" s="674">
        <v>113</v>
      </c>
      <c r="E8" s="682" t="s">
        <v>3271</v>
      </c>
      <c r="F8" s="671">
        <v>126139.41000000002</v>
      </c>
      <c r="G8" s="647">
        <v>0.58205285566692067</v>
      </c>
      <c r="H8" s="634">
        <v>44</v>
      </c>
      <c r="I8" s="679">
        <v>0.38938053097345132</v>
      </c>
      <c r="J8" s="685">
        <v>90575.290000000008</v>
      </c>
      <c r="K8" s="647">
        <v>0.41794714433307939</v>
      </c>
      <c r="L8" s="634">
        <v>69</v>
      </c>
      <c r="M8" s="679">
        <v>0.61061946902654862</v>
      </c>
    </row>
    <row r="9" spans="1:13" ht="14.4" customHeight="1" x14ac:dyDescent="0.3">
      <c r="A9" s="666" t="s">
        <v>3272</v>
      </c>
      <c r="B9" s="671">
        <v>144050.89000000004</v>
      </c>
      <c r="C9" s="631">
        <v>1</v>
      </c>
      <c r="D9" s="674">
        <v>102</v>
      </c>
      <c r="E9" s="682" t="s">
        <v>3272</v>
      </c>
      <c r="F9" s="671">
        <v>109729.05000000003</v>
      </c>
      <c r="G9" s="647">
        <v>0.76173809130925885</v>
      </c>
      <c r="H9" s="634">
        <v>52</v>
      </c>
      <c r="I9" s="679">
        <v>0.50980392156862742</v>
      </c>
      <c r="J9" s="685">
        <v>34321.840000000004</v>
      </c>
      <c r="K9" s="647">
        <v>0.23826190869074113</v>
      </c>
      <c r="L9" s="634">
        <v>50</v>
      </c>
      <c r="M9" s="679">
        <v>0.49019607843137253</v>
      </c>
    </row>
    <row r="10" spans="1:13" ht="14.4" customHeight="1" x14ac:dyDescent="0.3">
      <c r="A10" s="666" t="s">
        <v>3273</v>
      </c>
      <c r="B10" s="671">
        <v>368.44</v>
      </c>
      <c r="C10" s="631">
        <v>1</v>
      </c>
      <c r="D10" s="674">
        <v>1</v>
      </c>
      <c r="E10" s="682" t="s">
        <v>3273</v>
      </c>
      <c r="F10" s="671">
        <v>368.44</v>
      </c>
      <c r="G10" s="647">
        <v>1</v>
      </c>
      <c r="H10" s="634">
        <v>1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3274</v>
      </c>
      <c r="B11" s="671">
        <v>190837.48</v>
      </c>
      <c r="C11" s="631">
        <v>1</v>
      </c>
      <c r="D11" s="674">
        <v>64</v>
      </c>
      <c r="E11" s="682" t="s">
        <v>3274</v>
      </c>
      <c r="F11" s="671">
        <v>159697.70000000001</v>
      </c>
      <c r="G11" s="647">
        <v>0.83682565919440988</v>
      </c>
      <c r="H11" s="634">
        <v>41</v>
      </c>
      <c r="I11" s="679">
        <v>0.640625</v>
      </c>
      <c r="J11" s="685">
        <v>31139.78</v>
      </c>
      <c r="K11" s="647">
        <v>0.16317434080559018</v>
      </c>
      <c r="L11" s="634">
        <v>23</v>
      </c>
      <c r="M11" s="679">
        <v>0.359375</v>
      </c>
    </row>
    <row r="12" spans="1:13" ht="14.4" customHeight="1" x14ac:dyDescent="0.3">
      <c r="A12" s="666" t="s">
        <v>3275</v>
      </c>
      <c r="B12" s="671">
        <v>385270.6999999999</v>
      </c>
      <c r="C12" s="631">
        <v>1</v>
      </c>
      <c r="D12" s="674">
        <v>79</v>
      </c>
      <c r="E12" s="682" t="s">
        <v>3275</v>
      </c>
      <c r="F12" s="671">
        <v>109959.28000000004</v>
      </c>
      <c r="G12" s="647">
        <v>0.28540784440654343</v>
      </c>
      <c r="H12" s="634">
        <v>44</v>
      </c>
      <c r="I12" s="679">
        <v>0.55696202531645567</v>
      </c>
      <c r="J12" s="685">
        <v>275311.41999999987</v>
      </c>
      <c r="K12" s="647">
        <v>0.71459215559345657</v>
      </c>
      <c r="L12" s="634">
        <v>35</v>
      </c>
      <c r="M12" s="679">
        <v>0.44303797468354428</v>
      </c>
    </row>
    <row r="13" spans="1:13" ht="14.4" customHeight="1" x14ac:dyDescent="0.3">
      <c r="A13" s="666" t="s">
        <v>3276</v>
      </c>
      <c r="B13" s="671">
        <v>753.7</v>
      </c>
      <c r="C13" s="631">
        <v>1</v>
      </c>
      <c r="D13" s="674">
        <v>3</v>
      </c>
      <c r="E13" s="682" t="s">
        <v>3276</v>
      </c>
      <c r="F13" s="671"/>
      <c r="G13" s="647">
        <v>0</v>
      </c>
      <c r="H13" s="634"/>
      <c r="I13" s="679">
        <v>0</v>
      </c>
      <c r="J13" s="685">
        <v>753.7</v>
      </c>
      <c r="K13" s="647">
        <v>1</v>
      </c>
      <c r="L13" s="634">
        <v>3</v>
      </c>
      <c r="M13" s="679">
        <v>1</v>
      </c>
    </row>
    <row r="14" spans="1:13" ht="14.4" customHeight="1" x14ac:dyDescent="0.3">
      <c r="A14" s="666" t="s">
        <v>3277</v>
      </c>
      <c r="B14" s="671">
        <v>124831.14</v>
      </c>
      <c r="C14" s="631">
        <v>1</v>
      </c>
      <c r="D14" s="674">
        <v>57</v>
      </c>
      <c r="E14" s="682" t="s">
        <v>3277</v>
      </c>
      <c r="F14" s="671">
        <v>112332.97</v>
      </c>
      <c r="G14" s="647">
        <v>0.8998793890691057</v>
      </c>
      <c r="H14" s="634">
        <v>44</v>
      </c>
      <c r="I14" s="679">
        <v>0.77192982456140347</v>
      </c>
      <c r="J14" s="685">
        <v>12498.17</v>
      </c>
      <c r="K14" s="647">
        <v>0.10012061093089433</v>
      </c>
      <c r="L14" s="634">
        <v>13</v>
      </c>
      <c r="M14" s="679">
        <v>0.22807017543859648</v>
      </c>
    </row>
    <row r="15" spans="1:13" ht="14.4" customHeight="1" x14ac:dyDescent="0.3">
      <c r="A15" s="666" t="s">
        <v>3278</v>
      </c>
      <c r="B15" s="671">
        <v>116504.37000000001</v>
      </c>
      <c r="C15" s="631">
        <v>1</v>
      </c>
      <c r="D15" s="674">
        <v>95</v>
      </c>
      <c r="E15" s="682" t="s">
        <v>3278</v>
      </c>
      <c r="F15" s="671">
        <v>50163.11</v>
      </c>
      <c r="G15" s="647">
        <v>0.43056848425513994</v>
      </c>
      <c r="H15" s="634">
        <v>42</v>
      </c>
      <c r="I15" s="679">
        <v>0.44210526315789472</v>
      </c>
      <c r="J15" s="685">
        <v>66341.260000000009</v>
      </c>
      <c r="K15" s="647">
        <v>0.56943151574486006</v>
      </c>
      <c r="L15" s="634">
        <v>53</v>
      </c>
      <c r="M15" s="679">
        <v>0.55789473684210522</v>
      </c>
    </row>
    <row r="16" spans="1:13" ht="14.4" customHeight="1" x14ac:dyDescent="0.3">
      <c r="A16" s="666" t="s">
        <v>3279</v>
      </c>
      <c r="B16" s="671">
        <v>436837.90999999992</v>
      </c>
      <c r="C16" s="631">
        <v>1</v>
      </c>
      <c r="D16" s="674">
        <v>277</v>
      </c>
      <c r="E16" s="682" t="s">
        <v>3279</v>
      </c>
      <c r="F16" s="671">
        <v>271062.33999999991</v>
      </c>
      <c r="G16" s="647">
        <v>0.62051011094710151</v>
      </c>
      <c r="H16" s="634">
        <v>169</v>
      </c>
      <c r="I16" s="679">
        <v>0.61010830324909748</v>
      </c>
      <c r="J16" s="685">
        <v>165775.57</v>
      </c>
      <c r="K16" s="647">
        <v>0.37948988905289843</v>
      </c>
      <c r="L16" s="634">
        <v>108</v>
      </c>
      <c r="M16" s="679">
        <v>0.38989169675090252</v>
      </c>
    </row>
    <row r="17" spans="1:13" ht="14.4" customHeight="1" x14ac:dyDescent="0.3">
      <c r="A17" s="666" t="s">
        <v>3280</v>
      </c>
      <c r="B17" s="671">
        <v>561394.65000000014</v>
      </c>
      <c r="C17" s="631">
        <v>1</v>
      </c>
      <c r="D17" s="674">
        <v>357</v>
      </c>
      <c r="E17" s="682" t="s">
        <v>3280</v>
      </c>
      <c r="F17" s="671">
        <v>361562.81000000006</v>
      </c>
      <c r="G17" s="647">
        <v>0.6440439181242642</v>
      </c>
      <c r="H17" s="634">
        <v>207</v>
      </c>
      <c r="I17" s="679">
        <v>0.57983193277310929</v>
      </c>
      <c r="J17" s="685">
        <v>199831.84000000008</v>
      </c>
      <c r="K17" s="647">
        <v>0.3559560818757358</v>
      </c>
      <c r="L17" s="634">
        <v>150</v>
      </c>
      <c r="M17" s="679">
        <v>0.42016806722689076</v>
      </c>
    </row>
    <row r="18" spans="1:13" ht="14.4" customHeight="1" x14ac:dyDescent="0.3">
      <c r="A18" s="666" t="s">
        <v>3281</v>
      </c>
      <c r="B18" s="671">
        <v>518286.64000000007</v>
      </c>
      <c r="C18" s="631">
        <v>1</v>
      </c>
      <c r="D18" s="674">
        <v>271</v>
      </c>
      <c r="E18" s="682" t="s">
        <v>3281</v>
      </c>
      <c r="F18" s="671">
        <v>424724.20000000007</v>
      </c>
      <c r="G18" s="647">
        <v>0.81947742276358893</v>
      </c>
      <c r="H18" s="634">
        <v>170</v>
      </c>
      <c r="I18" s="679">
        <v>0.62730627306273068</v>
      </c>
      <c r="J18" s="685">
        <v>93562.439999999988</v>
      </c>
      <c r="K18" s="647">
        <v>0.18052257723641107</v>
      </c>
      <c r="L18" s="634">
        <v>101</v>
      </c>
      <c r="M18" s="679">
        <v>0.37269372693726938</v>
      </c>
    </row>
    <row r="19" spans="1:13" ht="14.4" customHeight="1" x14ac:dyDescent="0.3">
      <c r="A19" s="666" t="s">
        <v>3282</v>
      </c>
      <c r="B19" s="671">
        <v>581907.68999999994</v>
      </c>
      <c r="C19" s="631">
        <v>1</v>
      </c>
      <c r="D19" s="674">
        <v>123</v>
      </c>
      <c r="E19" s="682" t="s">
        <v>3282</v>
      </c>
      <c r="F19" s="671">
        <v>354761.81999999989</v>
      </c>
      <c r="G19" s="647">
        <v>0.60965308776036264</v>
      </c>
      <c r="H19" s="634">
        <v>58</v>
      </c>
      <c r="I19" s="679">
        <v>0.47154471544715448</v>
      </c>
      <c r="J19" s="685">
        <v>227145.87</v>
      </c>
      <c r="K19" s="647">
        <v>0.39034691223963719</v>
      </c>
      <c r="L19" s="634">
        <v>65</v>
      </c>
      <c r="M19" s="679">
        <v>0.52845528455284552</v>
      </c>
    </row>
    <row r="20" spans="1:13" ht="14.4" customHeight="1" x14ac:dyDescent="0.3">
      <c r="A20" s="666" t="s">
        <v>3283</v>
      </c>
      <c r="B20" s="671">
        <v>221352.29</v>
      </c>
      <c r="C20" s="631">
        <v>1</v>
      </c>
      <c r="D20" s="674">
        <v>123</v>
      </c>
      <c r="E20" s="682" t="s">
        <v>3283</v>
      </c>
      <c r="F20" s="671">
        <v>194115.66</v>
      </c>
      <c r="G20" s="647">
        <v>0.87695347538532353</v>
      </c>
      <c r="H20" s="634">
        <v>89</v>
      </c>
      <c r="I20" s="679">
        <v>0.72357723577235777</v>
      </c>
      <c r="J20" s="685">
        <v>27236.63</v>
      </c>
      <c r="K20" s="647">
        <v>0.12304652461467645</v>
      </c>
      <c r="L20" s="634">
        <v>34</v>
      </c>
      <c r="M20" s="679">
        <v>0.27642276422764228</v>
      </c>
    </row>
    <row r="21" spans="1:13" ht="14.4" customHeight="1" x14ac:dyDescent="0.3">
      <c r="A21" s="666" t="s">
        <v>3284</v>
      </c>
      <c r="B21" s="671">
        <v>219225.46999999997</v>
      </c>
      <c r="C21" s="631">
        <v>1</v>
      </c>
      <c r="D21" s="674">
        <v>240</v>
      </c>
      <c r="E21" s="682" t="s">
        <v>3284</v>
      </c>
      <c r="F21" s="671">
        <v>159923.80999999997</v>
      </c>
      <c r="G21" s="647">
        <v>0.72949466136393726</v>
      </c>
      <c r="H21" s="634">
        <v>138</v>
      </c>
      <c r="I21" s="679">
        <v>0.57499999999999996</v>
      </c>
      <c r="J21" s="685">
        <v>59301.659999999989</v>
      </c>
      <c r="K21" s="647">
        <v>0.27050533863606269</v>
      </c>
      <c r="L21" s="634">
        <v>102</v>
      </c>
      <c r="M21" s="679">
        <v>0.42499999999999999</v>
      </c>
    </row>
    <row r="22" spans="1:13" ht="14.4" customHeight="1" x14ac:dyDescent="0.3">
      <c r="A22" s="666" t="s">
        <v>3285</v>
      </c>
      <c r="B22" s="671">
        <v>199480.84000000003</v>
      </c>
      <c r="C22" s="631">
        <v>1</v>
      </c>
      <c r="D22" s="674">
        <v>93</v>
      </c>
      <c r="E22" s="682" t="s">
        <v>3285</v>
      </c>
      <c r="F22" s="671">
        <v>147799.41000000003</v>
      </c>
      <c r="G22" s="647">
        <v>0.74092033099519738</v>
      </c>
      <c r="H22" s="634">
        <v>57</v>
      </c>
      <c r="I22" s="679">
        <v>0.61290322580645162</v>
      </c>
      <c r="J22" s="685">
        <v>51681.430000000008</v>
      </c>
      <c r="K22" s="647">
        <v>0.25907966900480267</v>
      </c>
      <c r="L22" s="634">
        <v>36</v>
      </c>
      <c r="M22" s="679">
        <v>0.38709677419354838</v>
      </c>
    </row>
    <row r="23" spans="1:13" ht="14.4" customHeight="1" x14ac:dyDescent="0.3">
      <c r="A23" s="666" t="s">
        <v>3286</v>
      </c>
      <c r="B23" s="671">
        <v>192293.93000000005</v>
      </c>
      <c r="C23" s="631">
        <v>1</v>
      </c>
      <c r="D23" s="674">
        <v>118</v>
      </c>
      <c r="E23" s="682" t="s">
        <v>3286</v>
      </c>
      <c r="F23" s="671">
        <v>107239.59000000004</v>
      </c>
      <c r="G23" s="647">
        <v>0.55768577822503296</v>
      </c>
      <c r="H23" s="634">
        <v>68</v>
      </c>
      <c r="I23" s="679">
        <v>0.57627118644067798</v>
      </c>
      <c r="J23" s="685">
        <v>85054.34</v>
      </c>
      <c r="K23" s="647">
        <v>0.44231422177496699</v>
      </c>
      <c r="L23" s="634">
        <v>50</v>
      </c>
      <c r="M23" s="679">
        <v>0.42372881355932202</v>
      </c>
    </row>
    <row r="24" spans="1:13" ht="14.4" customHeight="1" x14ac:dyDescent="0.3">
      <c r="A24" s="666" t="s">
        <v>3287</v>
      </c>
      <c r="B24" s="671">
        <v>212502.49</v>
      </c>
      <c r="C24" s="631">
        <v>1</v>
      </c>
      <c r="D24" s="674">
        <v>134</v>
      </c>
      <c r="E24" s="682" t="s">
        <v>3287</v>
      </c>
      <c r="F24" s="671">
        <v>171851.93999999997</v>
      </c>
      <c r="G24" s="647">
        <v>0.80870553563866465</v>
      </c>
      <c r="H24" s="634">
        <v>79</v>
      </c>
      <c r="I24" s="679">
        <v>0.58955223880597019</v>
      </c>
      <c r="J24" s="685">
        <v>40650.550000000003</v>
      </c>
      <c r="K24" s="647">
        <v>0.19129446436133526</v>
      </c>
      <c r="L24" s="634">
        <v>55</v>
      </c>
      <c r="M24" s="679">
        <v>0.41044776119402987</v>
      </c>
    </row>
    <row r="25" spans="1:13" ht="14.4" customHeight="1" x14ac:dyDescent="0.3">
      <c r="A25" s="666" t="s">
        <v>3288</v>
      </c>
      <c r="B25" s="671">
        <v>162485.62</v>
      </c>
      <c r="C25" s="631">
        <v>1</v>
      </c>
      <c r="D25" s="674">
        <v>85</v>
      </c>
      <c r="E25" s="682" t="s">
        <v>3288</v>
      </c>
      <c r="F25" s="671">
        <v>118769.09</v>
      </c>
      <c r="G25" s="647">
        <v>0.7309513912677319</v>
      </c>
      <c r="H25" s="634">
        <v>39</v>
      </c>
      <c r="I25" s="679">
        <v>0.45882352941176469</v>
      </c>
      <c r="J25" s="685">
        <v>43716.529999999992</v>
      </c>
      <c r="K25" s="647">
        <v>0.2690486087322681</v>
      </c>
      <c r="L25" s="634">
        <v>46</v>
      </c>
      <c r="M25" s="679">
        <v>0.54117647058823526</v>
      </c>
    </row>
    <row r="26" spans="1:13" ht="14.4" customHeight="1" x14ac:dyDescent="0.3">
      <c r="A26" s="666" t="s">
        <v>3289</v>
      </c>
      <c r="B26" s="671">
        <v>51101.149999999994</v>
      </c>
      <c r="C26" s="631">
        <v>1</v>
      </c>
      <c r="D26" s="674">
        <v>52</v>
      </c>
      <c r="E26" s="682" t="s">
        <v>3289</v>
      </c>
      <c r="F26" s="671">
        <v>29632.27</v>
      </c>
      <c r="G26" s="647">
        <v>0.57987481690725162</v>
      </c>
      <c r="H26" s="634">
        <v>25</v>
      </c>
      <c r="I26" s="679">
        <v>0.48076923076923078</v>
      </c>
      <c r="J26" s="685">
        <v>21468.879999999997</v>
      </c>
      <c r="K26" s="647">
        <v>0.42012518309274838</v>
      </c>
      <c r="L26" s="634">
        <v>27</v>
      </c>
      <c r="M26" s="679">
        <v>0.51923076923076927</v>
      </c>
    </row>
    <row r="27" spans="1:13" ht="14.4" customHeight="1" x14ac:dyDescent="0.3">
      <c r="A27" s="666" t="s">
        <v>3290</v>
      </c>
      <c r="B27" s="671">
        <v>663721.80999999994</v>
      </c>
      <c r="C27" s="631">
        <v>1</v>
      </c>
      <c r="D27" s="674">
        <v>163</v>
      </c>
      <c r="E27" s="682" t="s">
        <v>3290</v>
      </c>
      <c r="F27" s="671">
        <v>558598.65999999992</v>
      </c>
      <c r="G27" s="647">
        <v>0.84161564616959017</v>
      </c>
      <c r="H27" s="634">
        <v>108</v>
      </c>
      <c r="I27" s="679">
        <v>0.66257668711656437</v>
      </c>
      <c r="J27" s="685">
        <v>105123.15</v>
      </c>
      <c r="K27" s="647">
        <v>0.15838435383040977</v>
      </c>
      <c r="L27" s="634">
        <v>55</v>
      </c>
      <c r="M27" s="679">
        <v>0.33742331288343558</v>
      </c>
    </row>
    <row r="28" spans="1:13" ht="14.4" customHeight="1" x14ac:dyDescent="0.3">
      <c r="A28" s="666" t="s">
        <v>3291</v>
      </c>
      <c r="B28" s="671">
        <v>16420.759999999998</v>
      </c>
      <c r="C28" s="631">
        <v>1</v>
      </c>
      <c r="D28" s="674">
        <v>14</v>
      </c>
      <c r="E28" s="682" t="s">
        <v>3291</v>
      </c>
      <c r="F28" s="671">
        <v>6853.37</v>
      </c>
      <c r="G28" s="647">
        <v>0.41736009782738437</v>
      </c>
      <c r="H28" s="634">
        <v>7</v>
      </c>
      <c r="I28" s="679">
        <v>0.5</v>
      </c>
      <c r="J28" s="685">
        <v>9567.39</v>
      </c>
      <c r="K28" s="647">
        <v>0.58263990217261563</v>
      </c>
      <c r="L28" s="634">
        <v>7</v>
      </c>
      <c r="M28" s="679">
        <v>0.5</v>
      </c>
    </row>
    <row r="29" spans="1:13" ht="14.4" customHeight="1" thickBot="1" x14ac:dyDescent="0.35">
      <c r="A29" s="667" t="s">
        <v>3292</v>
      </c>
      <c r="B29" s="672">
        <v>3679.85</v>
      </c>
      <c r="C29" s="637">
        <v>1</v>
      </c>
      <c r="D29" s="675">
        <v>1</v>
      </c>
      <c r="E29" s="683" t="s">
        <v>3292</v>
      </c>
      <c r="F29" s="672"/>
      <c r="G29" s="648">
        <v>0</v>
      </c>
      <c r="H29" s="640"/>
      <c r="I29" s="680">
        <v>0</v>
      </c>
      <c r="J29" s="686">
        <v>3679.85</v>
      </c>
      <c r="K29" s="648">
        <v>1</v>
      </c>
      <c r="L29" s="640">
        <v>1</v>
      </c>
      <c r="M29" s="68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3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4688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6886023.0699999938</v>
      </c>
      <c r="N3" s="70">
        <f>SUBTOTAL(9,N7:N1048576)</f>
        <v>7102</v>
      </c>
      <c r="O3" s="70">
        <f>SUBTOTAL(9,O7:O1048576)</f>
        <v>3173</v>
      </c>
      <c r="P3" s="70">
        <f>SUBTOTAL(9,P7:P1048576)</f>
        <v>4576940.3399999961</v>
      </c>
      <c r="Q3" s="71">
        <f>IF(M3=0,0,P3/M3)</f>
        <v>0.66467107261666503</v>
      </c>
      <c r="R3" s="70">
        <f>SUBTOTAL(9,R7:R1048576)</f>
        <v>4118</v>
      </c>
      <c r="S3" s="71">
        <f>IF(N3=0,0,R3/N3)</f>
        <v>0.579836665727964</v>
      </c>
      <c r="T3" s="70">
        <f>SUBTOTAL(9,T7:T1048576)</f>
        <v>1809</v>
      </c>
      <c r="U3" s="72">
        <f>IF(O3=0,0,T3/O3)</f>
        <v>0.57012291207059562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32</v>
      </c>
      <c r="B7" s="625" t="s">
        <v>554</v>
      </c>
      <c r="C7" s="625">
        <v>89301321</v>
      </c>
      <c r="D7" s="692" t="s">
        <v>4684</v>
      </c>
      <c r="E7" s="693" t="s">
        <v>3269</v>
      </c>
      <c r="F7" s="625" t="s">
        <v>3257</v>
      </c>
      <c r="G7" s="625" t="s">
        <v>3293</v>
      </c>
      <c r="H7" s="625" t="s">
        <v>1626</v>
      </c>
      <c r="I7" s="625" t="s">
        <v>1755</v>
      </c>
      <c r="J7" s="625" t="s">
        <v>1656</v>
      </c>
      <c r="K7" s="625" t="s">
        <v>1756</v>
      </c>
      <c r="L7" s="626">
        <v>468.96</v>
      </c>
      <c r="M7" s="626">
        <v>468.96</v>
      </c>
      <c r="N7" s="625">
        <v>1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32</v>
      </c>
      <c r="B8" s="696" t="s">
        <v>554</v>
      </c>
      <c r="C8" s="696">
        <v>89301321</v>
      </c>
      <c r="D8" s="697" t="s">
        <v>4684</v>
      </c>
      <c r="E8" s="698" t="s">
        <v>3269</v>
      </c>
      <c r="F8" s="696" t="s">
        <v>3257</v>
      </c>
      <c r="G8" s="696" t="s">
        <v>3294</v>
      </c>
      <c r="H8" s="696" t="s">
        <v>555</v>
      </c>
      <c r="I8" s="696" t="s">
        <v>3295</v>
      </c>
      <c r="J8" s="696" t="s">
        <v>3296</v>
      </c>
      <c r="K8" s="696" t="s">
        <v>720</v>
      </c>
      <c r="L8" s="699">
        <v>314.89999999999998</v>
      </c>
      <c r="M8" s="699">
        <v>314.89999999999998</v>
      </c>
      <c r="N8" s="696">
        <v>1</v>
      </c>
      <c r="O8" s="700">
        <v>1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32</v>
      </c>
      <c r="B9" s="696" t="s">
        <v>554</v>
      </c>
      <c r="C9" s="696">
        <v>89301321</v>
      </c>
      <c r="D9" s="697" t="s">
        <v>4684</v>
      </c>
      <c r="E9" s="698" t="s">
        <v>3269</v>
      </c>
      <c r="F9" s="696" t="s">
        <v>3257</v>
      </c>
      <c r="G9" s="696" t="s">
        <v>3297</v>
      </c>
      <c r="H9" s="696" t="s">
        <v>555</v>
      </c>
      <c r="I9" s="696" t="s">
        <v>1137</v>
      </c>
      <c r="J9" s="696" t="s">
        <v>3298</v>
      </c>
      <c r="K9" s="696" t="s">
        <v>3299</v>
      </c>
      <c r="L9" s="699">
        <v>91.52</v>
      </c>
      <c r="M9" s="699">
        <v>183.04</v>
      </c>
      <c r="N9" s="696">
        <v>2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32</v>
      </c>
      <c r="B10" s="696" t="s">
        <v>554</v>
      </c>
      <c r="C10" s="696">
        <v>89301321</v>
      </c>
      <c r="D10" s="697" t="s">
        <v>4684</v>
      </c>
      <c r="E10" s="698" t="s">
        <v>3272</v>
      </c>
      <c r="F10" s="696" t="s">
        <v>3257</v>
      </c>
      <c r="G10" s="696" t="s">
        <v>3300</v>
      </c>
      <c r="H10" s="696" t="s">
        <v>555</v>
      </c>
      <c r="I10" s="696" t="s">
        <v>1318</v>
      </c>
      <c r="J10" s="696" t="s">
        <v>1319</v>
      </c>
      <c r="K10" s="696" t="s">
        <v>3301</v>
      </c>
      <c r="L10" s="699">
        <v>1354.54</v>
      </c>
      <c r="M10" s="699">
        <v>1354.54</v>
      </c>
      <c r="N10" s="696">
        <v>1</v>
      </c>
      <c r="O10" s="700">
        <v>0.5</v>
      </c>
      <c r="P10" s="699">
        <v>1354.54</v>
      </c>
      <c r="Q10" s="701">
        <v>1</v>
      </c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32</v>
      </c>
      <c r="B11" s="696" t="s">
        <v>554</v>
      </c>
      <c r="C11" s="696">
        <v>89301321</v>
      </c>
      <c r="D11" s="697" t="s">
        <v>4684</v>
      </c>
      <c r="E11" s="698" t="s">
        <v>3272</v>
      </c>
      <c r="F11" s="696" t="s">
        <v>3257</v>
      </c>
      <c r="G11" s="696" t="s">
        <v>3300</v>
      </c>
      <c r="H11" s="696" t="s">
        <v>555</v>
      </c>
      <c r="I11" s="696" t="s">
        <v>3302</v>
      </c>
      <c r="J11" s="696" t="s">
        <v>1172</v>
      </c>
      <c r="K11" s="696" t="s">
        <v>3303</v>
      </c>
      <c r="L11" s="699">
        <v>0</v>
      </c>
      <c r="M11" s="699">
        <v>0</v>
      </c>
      <c r="N11" s="696">
        <v>1</v>
      </c>
      <c r="O11" s="700">
        <v>0.5</v>
      </c>
      <c r="P11" s="699"/>
      <c r="Q11" s="701"/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32</v>
      </c>
      <c r="B12" s="696" t="s">
        <v>554</v>
      </c>
      <c r="C12" s="696">
        <v>89301321</v>
      </c>
      <c r="D12" s="697" t="s">
        <v>4684</v>
      </c>
      <c r="E12" s="698" t="s">
        <v>3272</v>
      </c>
      <c r="F12" s="696" t="s">
        <v>3257</v>
      </c>
      <c r="G12" s="696" t="s">
        <v>3300</v>
      </c>
      <c r="H12" s="696" t="s">
        <v>555</v>
      </c>
      <c r="I12" s="696" t="s">
        <v>3304</v>
      </c>
      <c r="J12" s="696" t="s">
        <v>1172</v>
      </c>
      <c r="K12" s="696" t="s">
        <v>3303</v>
      </c>
      <c r="L12" s="699">
        <v>0</v>
      </c>
      <c r="M12" s="699">
        <v>0</v>
      </c>
      <c r="N12" s="696">
        <v>1</v>
      </c>
      <c r="O12" s="700">
        <v>0.5</v>
      </c>
      <c r="P12" s="699">
        <v>0</v>
      </c>
      <c r="Q12" s="701"/>
      <c r="R12" s="696">
        <v>1</v>
      </c>
      <c r="S12" s="701">
        <v>1</v>
      </c>
      <c r="T12" s="700">
        <v>0.5</v>
      </c>
      <c r="U12" s="702">
        <v>1</v>
      </c>
    </row>
    <row r="13" spans="1:21" ht="14.4" customHeight="1" x14ac:dyDescent="0.3">
      <c r="A13" s="695">
        <v>32</v>
      </c>
      <c r="B13" s="696" t="s">
        <v>554</v>
      </c>
      <c r="C13" s="696">
        <v>89301321</v>
      </c>
      <c r="D13" s="697" t="s">
        <v>4684</v>
      </c>
      <c r="E13" s="698" t="s">
        <v>3272</v>
      </c>
      <c r="F13" s="696" t="s">
        <v>3257</v>
      </c>
      <c r="G13" s="696" t="s">
        <v>3305</v>
      </c>
      <c r="H13" s="696" t="s">
        <v>555</v>
      </c>
      <c r="I13" s="696" t="s">
        <v>979</v>
      </c>
      <c r="J13" s="696" t="s">
        <v>980</v>
      </c>
      <c r="K13" s="696" t="s">
        <v>981</v>
      </c>
      <c r="L13" s="699">
        <v>95.25</v>
      </c>
      <c r="M13" s="699">
        <v>571.5</v>
      </c>
      <c r="N13" s="696">
        <v>6</v>
      </c>
      <c r="O13" s="700">
        <v>4.5</v>
      </c>
      <c r="P13" s="699">
        <v>190.5</v>
      </c>
      <c r="Q13" s="701">
        <v>0.33333333333333331</v>
      </c>
      <c r="R13" s="696">
        <v>2</v>
      </c>
      <c r="S13" s="701">
        <v>0.33333333333333331</v>
      </c>
      <c r="T13" s="700">
        <v>2</v>
      </c>
      <c r="U13" s="702">
        <v>0.44444444444444442</v>
      </c>
    </row>
    <row r="14" spans="1:21" ht="14.4" customHeight="1" x14ac:dyDescent="0.3">
      <c r="A14" s="695">
        <v>32</v>
      </c>
      <c r="B14" s="696" t="s">
        <v>554</v>
      </c>
      <c r="C14" s="696">
        <v>89301321</v>
      </c>
      <c r="D14" s="697" t="s">
        <v>4684</v>
      </c>
      <c r="E14" s="698" t="s">
        <v>3272</v>
      </c>
      <c r="F14" s="696" t="s">
        <v>3257</v>
      </c>
      <c r="G14" s="696" t="s">
        <v>3305</v>
      </c>
      <c r="H14" s="696" t="s">
        <v>555</v>
      </c>
      <c r="I14" s="696" t="s">
        <v>650</v>
      </c>
      <c r="J14" s="696" t="s">
        <v>651</v>
      </c>
      <c r="K14" s="696" t="s">
        <v>3306</v>
      </c>
      <c r="L14" s="699">
        <v>85.72</v>
      </c>
      <c r="M14" s="699">
        <v>257.15999999999997</v>
      </c>
      <c r="N14" s="696">
        <v>3</v>
      </c>
      <c r="O14" s="700">
        <v>2</v>
      </c>
      <c r="P14" s="699">
        <v>85.72</v>
      </c>
      <c r="Q14" s="701">
        <v>0.33333333333333337</v>
      </c>
      <c r="R14" s="696">
        <v>1</v>
      </c>
      <c r="S14" s="701">
        <v>0.33333333333333331</v>
      </c>
      <c r="T14" s="700">
        <v>0.5</v>
      </c>
      <c r="U14" s="702">
        <v>0.25</v>
      </c>
    </row>
    <row r="15" spans="1:21" ht="14.4" customHeight="1" x14ac:dyDescent="0.3">
      <c r="A15" s="695">
        <v>32</v>
      </c>
      <c r="B15" s="696" t="s">
        <v>554</v>
      </c>
      <c r="C15" s="696">
        <v>89301321</v>
      </c>
      <c r="D15" s="697" t="s">
        <v>4684</v>
      </c>
      <c r="E15" s="698" t="s">
        <v>3272</v>
      </c>
      <c r="F15" s="696" t="s">
        <v>3257</v>
      </c>
      <c r="G15" s="696" t="s">
        <v>3305</v>
      </c>
      <c r="H15" s="696" t="s">
        <v>555</v>
      </c>
      <c r="I15" s="696" t="s">
        <v>3307</v>
      </c>
      <c r="J15" s="696" t="s">
        <v>651</v>
      </c>
      <c r="K15" s="696" t="s">
        <v>3308</v>
      </c>
      <c r="L15" s="699">
        <v>285.75</v>
      </c>
      <c r="M15" s="699">
        <v>285.75</v>
      </c>
      <c r="N15" s="696">
        <v>1</v>
      </c>
      <c r="O15" s="700">
        <v>0.5</v>
      </c>
      <c r="P15" s="699">
        <v>285.75</v>
      </c>
      <c r="Q15" s="701">
        <v>1</v>
      </c>
      <c r="R15" s="696">
        <v>1</v>
      </c>
      <c r="S15" s="701">
        <v>1</v>
      </c>
      <c r="T15" s="700">
        <v>0.5</v>
      </c>
      <c r="U15" s="702">
        <v>1</v>
      </c>
    </row>
    <row r="16" spans="1:21" ht="14.4" customHeight="1" x14ac:dyDescent="0.3">
      <c r="A16" s="695">
        <v>32</v>
      </c>
      <c r="B16" s="696" t="s">
        <v>554</v>
      </c>
      <c r="C16" s="696">
        <v>89301321</v>
      </c>
      <c r="D16" s="697" t="s">
        <v>4684</v>
      </c>
      <c r="E16" s="698" t="s">
        <v>3272</v>
      </c>
      <c r="F16" s="696" t="s">
        <v>3257</v>
      </c>
      <c r="G16" s="696" t="s">
        <v>3309</v>
      </c>
      <c r="H16" s="696" t="s">
        <v>1626</v>
      </c>
      <c r="I16" s="696" t="s">
        <v>2682</v>
      </c>
      <c r="J16" s="696" t="s">
        <v>3240</v>
      </c>
      <c r="K16" s="696" t="s">
        <v>3241</v>
      </c>
      <c r="L16" s="699">
        <v>6.98</v>
      </c>
      <c r="M16" s="699">
        <v>6.98</v>
      </c>
      <c r="N16" s="696">
        <v>1</v>
      </c>
      <c r="O16" s="700">
        <v>0.5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32</v>
      </c>
      <c r="B17" s="696" t="s">
        <v>554</v>
      </c>
      <c r="C17" s="696">
        <v>89301321</v>
      </c>
      <c r="D17" s="697" t="s">
        <v>4684</v>
      </c>
      <c r="E17" s="698" t="s">
        <v>3272</v>
      </c>
      <c r="F17" s="696" t="s">
        <v>3257</v>
      </c>
      <c r="G17" s="696" t="s">
        <v>3310</v>
      </c>
      <c r="H17" s="696" t="s">
        <v>1626</v>
      </c>
      <c r="I17" s="696" t="s">
        <v>1998</v>
      </c>
      <c r="J17" s="696" t="s">
        <v>3125</v>
      </c>
      <c r="K17" s="696" t="s">
        <v>3126</v>
      </c>
      <c r="L17" s="699">
        <v>333.31</v>
      </c>
      <c r="M17" s="699">
        <v>666.62</v>
      </c>
      <c r="N17" s="696">
        <v>2</v>
      </c>
      <c r="O17" s="700">
        <v>1</v>
      </c>
      <c r="P17" s="699">
        <v>666.62</v>
      </c>
      <c r="Q17" s="701">
        <v>1</v>
      </c>
      <c r="R17" s="696">
        <v>2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32</v>
      </c>
      <c r="B18" s="696" t="s">
        <v>554</v>
      </c>
      <c r="C18" s="696">
        <v>89301321</v>
      </c>
      <c r="D18" s="697" t="s">
        <v>4684</v>
      </c>
      <c r="E18" s="698" t="s">
        <v>3272</v>
      </c>
      <c r="F18" s="696" t="s">
        <v>3257</v>
      </c>
      <c r="G18" s="696" t="s">
        <v>3310</v>
      </c>
      <c r="H18" s="696" t="s">
        <v>1626</v>
      </c>
      <c r="I18" s="696" t="s">
        <v>1998</v>
      </c>
      <c r="J18" s="696" t="s">
        <v>3125</v>
      </c>
      <c r="K18" s="696" t="s">
        <v>3126</v>
      </c>
      <c r="L18" s="699">
        <v>156.86000000000001</v>
      </c>
      <c r="M18" s="699">
        <v>156.86000000000001</v>
      </c>
      <c r="N18" s="696">
        <v>1</v>
      </c>
      <c r="O18" s="700">
        <v>1</v>
      </c>
      <c r="P18" s="699">
        <v>156.86000000000001</v>
      </c>
      <c r="Q18" s="701">
        <v>1</v>
      </c>
      <c r="R18" s="696">
        <v>1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32</v>
      </c>
      <c r="B19" s="696" t="s">
        <v>554</v>
      </c>
      <c r="C19" s="696">
        <v>89301321</v>
      </c>
      <c r="D19" s="697" t="s">
        <v>4684</v>
      </c>
      <c r="E19" s="698" t="s">
        <v>3272</v>
      </c>
      <c r="F19" s="696" t="s">
        <v>3257</v>
      </c>
      <c r="G19" s="696" t="s">
        <v>3311</v>
      </c>
      <c r="H19" s="696" t="s">
        <v>1626</v>
      </c>
      <c r="I19" s="696" t="s">
        <v>2674</v>
      </c>
      <c r="J19" s="696" t="s">
        <v>2675</v>
      </c>
      <c r="K19" s="696" t="s">
        <v>2676</v>
      </c>
      <c r="L19" s="699">
        <v>146.63</v>
      </c>
      <c r="M19" s="699">
        <v>146.63</v>
      </c>
      <c r="N19" s="696">
        <v>1</v>
      </c>
      <c r="O19" s="700">
        <v>0.5</v>
      </c>
      <c r="P19" s="699">
        <v>146.63</v>
      </c>
      <c r="Q19" s="701">
        <v>1</v>
      </c>
      <c r="R19" s="696">
        <v>1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32</v>
      </c>
      <c r="B20" s="696" t="s">
        <v>554</v>
      </c>
      <c r="C20" s="696">
        <v>89301321</v>
      </c>
      <c r="D20" s="697" t="s">
        <v>4684</v>
      </c>
      <c r="E20" s="698" t="s">
        <v>3272</v>
      </c>
      <c r="F20" s="696" t="s">
        <v>3257</v>
      </c>
      <c r="G20" s="696" t="s">
        <v>3312</v>
      </c>
      <c r="H20" s="696" t="s">
        <v>555</v>
      </c>
      <c r="I20" s="696" t="s">
        <v>842</v>
      </c>
      <c r="J20" s="696" t="s">
        <v>3313</v>
      </c>
      <c r="K20" s="696" t="s">
        <v>3314</v>
      </c>
      <c r="L20" s="699">
        <v>0</v>
      </c>
      <c r="M20" s="699">
        <v>0</v>
      </c>
      <c r="N20" s="696">
        <v>1</v>
      </c>
      <c r="O20" s="700">
        <v>1</v>
      </c>
      <c r="P20" s="699">
        <v>0</v>
      </c>
      <c r="Q20" s="701"/>
      <c r="R20" s="696">
        <v>1</v>
      </c>
      <c r="S20" s="701">
        <v>1</v>
      </c>
      <c r="T20" s="700">
        <v>1</v>
      </c>
      <c r="U20" s="702">
        <v>1</v>
      </c>
    </row>
    <row r="21" spans="1:21" ht="14.4" customHeight="1" x14ac:dyDescent="0.3">
      <c r="A21" s="695">
        <v>32</v>
      </c>
      <c r="B21" s="696" t="s">
        <v>554</v>
      </c>
      <c r="C21" s="696">
        <v>89301321</v>
      </c>
      <c r="D21" s="697" t="s">
        <v>4684</v>
      </c>
      <c r="E21" s="698" t="s">
        <v>3272</v>
      </c>
      <c r="F21" s="696" t="s">
        <v>3257</v>
      </c>
      <c r="G21" s="696" t="s">
        <v>3312</v>
      </c>
      <c r="H21" s="696" t="s">
        <v>555</v>
      </c>
      <c r="I21" s="696" t="s">
        <v>3315</v>
      </c>
      <c r="J21" s="696" t="s">
        <v>3313</v>
      </c>
      <c r="K21" s="696" t="s">
        <v>3314</v>
      </c>
      <c r="L21" s="699">
        <v>0</v>
      </c>
      <c r="M21" s="699">
        <v>0</v>
      </c>
      <c r="N21" s="696">
        <v>1</v>
      </c>
      <c r="O21" s="700">
        <v>0.5</v>
      </c>
      <c r="P21" s="699"/>
      <c r="Q21" s="701"/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32</v>
      </c>
      <c r="B22" s="696" t="s">
        <v>554</v>
      </c>
      <c r="C22" s="696">
        <v>89301321</v>
      </c>
      <c r="D22" s="697" t="s">
        <v>4684</v>
      </c>
      <c r="E22" s="698" t="s">
        <v>3272</v>
      </c>
      <c r="F22" s="696" t="s">
        <v>3257</v>
      </c>
      <c r="G22" s="696" t="s">
        <v>3316</v>
      </c>
      <c r="H22" s="696" t="s">
        <v>1626</v>
      </c>
      <c r="I22" s="696" t="s">
        <v>2006</v>
      </c>
      <c r="J22" s="696" t="s">
        <v>2007</v>
      </c>
      <c r="K22" s="696" t="s">
        <v>3131</v>
      </c>
      <c r="L22" s="699">
        <v>184.22</v>
      </c>
      <c r="M22" s="699">
        <v>184.22</v>
      </c>
      <c r="N22" s="696">
        <v>1</v>
      </c>
      <c r="O22" s="700">
        <v>1</v>
      </c>
      <c r="P22" s="699">
        <v>184.22</v>
      </c>
      <c r="Q22" s="701">
        <v>1</v>
      </c>
      <c r="R22" s="696">
        <v>1</v>
      </c>
      <c r="S22" s="701">
        <v>1</v>
      </c>
      <c r="T22" s="700">
        <v>1</v>
      </c>
      <c r="U22" s="702">
        <v>1</v>
      </c>
    </row>
    <row r="23" spans="1:21" ht="14.4" customHeight="1" x14ac:dyDescent="0.3">
      <c r="A23" s="695">
        <v>32</v>
      </c>
      <c r="B23" s="696" t="s">
        <v>554</v>
      </c>
      <c r="C23" s="696">
        <v>89301321</v>
      </c>
      <c r="D23" s="697" t="s">
        <v>4684</v>
      </c>
      <c r="E23" s="698" t="s">
        <v>3272</v>
      </c>
      <c r="F23" s="696" t="s">
        <v>3257</v>
      </c>
      <c r="G23" s="696" t="s">
        <v>3317</v>
      </c>
      <c r="H23" s="696" t="s">
        <v>1626</v>
      </c>
      <c r="I23" s="696" t="s">
        <v>1736</v>
      </c>
      <c r="J23" s="696" t="s">
        <v>1737</v>
      </c>
      <c r="K23" s="696" t="s">
        <v>3183</v>
      </c>
      <c r="L23" s="699">
        <v>162.13</v>
      </c>
      <c r="M23" s="699">
        <v>162.13</v>
      </c>
      <c r="N23" s="696">
        <v>1</v>
      </c>
      <c r="O23" s="700">
        <v>0.5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32</v>
      </c>
      <c r="B24" s="696" t="s">
        <v>554</v>
      </c>
      <c r="C24" s="696">
        <v>89301321</v>
      </c>
      <c r="D24" s="697" t="s">
        <v>4684</v>
      </c>
      <c r="E24" s="698" t="s">
        <v>3272</v>
      </c>
      <c r="F24" s="696" t="s">
        <v>3257</v>
      </c>
      <c r="G24" s="696" t="s">
        <v>3318</v>
      </c>
      <c r="H24" s="696" t="s">
        <v>555</v>
      </c>
      <c r="I24" s="696" t="s">
        <v>1488</v>
      </c>
      <c r="J24" s="696" t="s">
        <v>3319</v>
      </c>
      <c r="K24" s="696" t="s">
        <v>3320</v>
      </c>
      <c r="L24" s="699">
        <v>1012.96</v>
      </c>
      <c r="M24" s="699">
        <v>1012.96</v>
      </c>
      <c r="N24" s="696">
        <v>1</v>
      </c>
      <c r="O24" s="700">
        <v>0.5</v>
      </c>
      <c r="P24" s="699">
        <v>1012.96</v>
      </c>
      <c r="Q24" s="701">
        <v>1</v>
      </c>
      <c r="R24" s="696">
        <v>1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32</v>
      </c>
      <c r="B25" s="696" t="s">
        <v>554</v>
      </c>
      <c r="C25" s="696">
        <v>89301321</v>
      </c>
      <c r="D25" s="697" t="s">
        <v>4684</v>
      </c>
      <c r="E25" s="698" t="s">
        <v>3272</v>
      </c>
      <c r="F25" s="696" t="s">
        <v>3257</v>
      </c>
      <c r="G25" s="696" t="s">
        <v>3321</v>
      </c>
      <c r="H25" s="696" t="s">
        <v>1626</v>
      </c>
      <c r="I25" s="696" t="s">
        <v>2085</v>
      </c>
      <c r="J25" s="696" t="s">
        <v>2086</v>
      </c>
      <c r="K25" s="696" t="s">
        <v>3155</v>
      </c>
      <c r="L25" s="699">
        <v>3127.19</v>
      </c>
      <c r="M25" s="699">
        <v>12508.76</v>
      </c>
      <c r="N25" s="696">
        <v>4</v>
      </c>
      <c r="O25" s="700">
        <v>2.5</v>
      </c>
      <c r="P25" s="699">
        <v>3127.19</v>
      </c>
      <c r="Q25" s="701">
        <v>0.25</v>
      </c>
      <c r="R25" s="696">
        <v>1</v>
      </c>
      <c r="S25" s="701">
        <v>0.25</v>
      </c>
      <c r="T25" s="700">
        <v>0.5</v>
      </c>
      <c r="U25" s="702">
        <v>0.2</v>
      </c>
    </row>
    <row r="26" spans="1:21" ht="14.4" customHeight="1" x14ac:dyDescent="0.3">
      <c r="A26" s="695">
        <v>32</v>
      </c>
      <c r="B26" s="696" t="s">
        <v>554</v>
      </c>
      <c r="C26" s="696">
        <v>89301321</v>
      </c>
      <c r="D26" s="697" t="s">
        <v>4684</v>
      </c>
      <c r="E26" s="698" t="s">
        <v>3272</v>
      </c>
      <c r="F26" s="696" t="s">
        <v>3257</v>
      </c>
      <c r="G26" s="696" t="s">
        <v>3322</v>
      </c>
      <c r="H26" s="696" t="s">
        <v>1626</v>
      </c>
      <c r="I26" s="696" t="s">
        <v>3323</v>
      </c>
      <c r="J26" s="696" t="s">
        <v>3324</v>
      </c>
      <c r="K26" s="696" t="s">
        <v>3325</v>
      </c>
      <c r="L26" s="699">
        <v>561.54</v>
      </c>
      <c r="M26" s="699">
        <v>561.54</v>
      </c>
      <c r="N26" s="696">
        <v>1</v>
      </c>
      <c r="O26" s="700">
        <v>0.5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32</v>
      </c>
      <c r="B27" s="696" t="s">
        <v>554</v>
      </c>
      <c r="C27" s="696">
        <v>89301321</v>
      </c>
      <c r="D27" s="697" t="s">
        <v>4684</v>
      </c>
      <c r="E27" s="698" t="s">
        <v>3272</v>
      </c>
      <c r="F27" s="696" t="s">
        <v>3257</v>
      </c>
      <c r="G27" s="696" t="s">
        <v>3326</v>
      </c>
      <c r="H27" s="696" t="s">
        <v>1626</v>
      </c>
      <c r="I27" s="696" t="s">
        <v>3327</v>
      </c>
      <c r="J27" s="696" t="s">
        <v>3328</v>
      </c>
      <c r="K27" s="696" t="s">
        <v>3329</v>
      </c>
      <c r="L27" s="699">
        <v>1359.61</v>
      </c>
      <c r="M27" s="699">
        <v>1359.61</v>
      </c>
      <c r="N27" s="696">
        <v>1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32</v>
      </c>
      <c r="B28" s="696" t="s">
        <v>554</v>
      </c>
      <c r="C28" s="696">
        <v>89301321</v>
      </c>
      <c r="D28" s="697" t="s">
        <v>4684</v>
      </c>
      <c r="E28" s="698" t="s">
        <v>3272</v>
      </c>
      <c r="F28" s="696" t="s">
        <v>3257</v>
      </c>
      <c r="G28" s="696" t="s">
        <v>3330</v>
      </c>
      <c r="H28" s="696" t="s">
        <v>555</v>
      </c>
      <c r="I28" s="696" t="s">
        <v>3331</v>
      </c>
      <c r="J28" s="696" t="s">
        <v>3332</v>
      </c>
      <c r="K28" s="696" t="s">
        <v>3333</v>
      </c>
      <c r="L28" s="699">
        <v>0</v>
      </c>
      <c r="M28" s="699">
        <v>0</v>
      </c>
      <c r="N28" s="696">
        <v>1</v>
      </c>
      <c r="O28" s="700">
        <v>0.5</v>
      </c>
      <c r="P28" s="699">
        <v>0</v>
      </c>
      <c r="Q28" s="701"/>
      <c r="R28" s="696">
        <v>1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32</v>
      </c>
      <c r="B29" s="696" t="s">
        <v>554</v>
      </c>
      <c r="C29" s="696">
        <v>89301321</v>
      </c>
      <c r="D29" s="697" t="s">
        <v>4684</v>
      </c>
      <c r="E29" s="698" t="s">
        <v>3272</v>
      </c>
      <c r="F29" s="696" t="s">
        <v>3257</v>
      </c>
      <c r="G29" s="696" t="s">
        <v>3334</v>
      </c>
      <c r="H29" s="696" t="s">
        <v>555</v>
      </c>
      <c r="I29" s="696" t="s">
        <v>3335</v>
      </c>
      <c r="J29" s="696" t="s">
        <v>3336</v>
      </c>
      <c r="K29" s="696" t="s">
        <v>3337</v>
      </c>
      <c r="L29" s="699">
        <v>0</v>
      </c>
      <c r="M29" s="699">
        <v>0</v>
      </c>
      <c r="N29" s="696">
        <v>1</v>
      </c>
      <c r="O29" s="700">
        <v>0.5</v>
      </c>
      <c r="P29" s="699">
        <v>0</v>
      </c>
      <c r="Q29" s="701"/>
      <c r="R29" s="696">
        <v>1</v>
      </c>
      <c r="S29" s="701">
        <v>1</v>
      </c>
      <c r="T29" s="700">
        <v>0.5</v>
      </c>
      <c r="U29" s="702">
        <v>1</v>
      </c>
    </row>
    <row r="30" spans="1:21" ht="14.4" customHeight="1" x14ac:dyDescent="0.3">
      <c r="A30" s="695">
        <v>32</v>
      </c>
      <c r="B30" s="696" t="s">
        <v>554</v>
      </c>
      <c r="C30" s="696">
        <v>89301321</v>
      </c>
      <c r="D30" s="697" t="s">
        <v>4684</v>
      </c>
      <c r="E30" s="698" t="s">
        <v>3272</v>
      </c>
      <c r="F30" s="696" t="s">
        <v>3257</v>
      </c>
      <c r="G30" s="696" t="s">
        <v>3338</v>
      </c>
      <c r="H30" s="696" t="s">
        <v>555</v>
      </c>
      <c r="I30" s="696" t="s">
        <v>2078</v>
      </c>
      <c r="J30" s="696" t="s">
        <v>2079</v>
      </c>
      <c r="K30" s="696" t="s">
        <v>3155</v>
      </c>
      <c r="L30" s="699">
        <v>614.78</v>
      </c>
      <c r="M30" s="699">
        <v>614.78</v>
      </c>
      <c r="N30" s="696">
        <v>1</v>
      </c>
      <c r="O30" s="700">
        <v>0.5</v>
      </c>
      <c r="P30" s="699">
        <v>614.78</v>
      </c>
      <c r="Q30" s="701">
        <v>1</v>
      </c>
      <c r="R30" s="696">
        <v>1</v>
      </c>
      <c r="S30" s="701">
        <v>1</v>
      </c>
      <c r="T30" s="700">
        <v>0.5</v>
      </c>
      <c r="U30" s="702">
        <v>1</v>
      </c>
    </row>
    <row r="31" spans="1:21" ht="14.4" customHeight="1" x14ac:dyDescent="0.3">
      <c r="A31" s="695">
        <v>32</v>
      </c>
      <c r="B31" s="696" t="s">
        <v>554</v>
      </c>
      <c r="C31" s="696">
        <v>89301321</v>
      </c>
      <c r="D31" s="697" t="s">
        <v>4684</v>
      </c>
      <c r="E31" s="698" t="s">
        <v>3272</v>
      </c>
      <c r="F31" s="696" t="s">
        <v>3257</v>
      </c>
      <c r="G31" s="696" t="s">
        <v>3338</v>
      </c>
      <c r="H31" s="696" t="s">
        <v>555</v>
      </c>
      <c r="I31" s="696" t="s">
        <v>3339</v>
      </c>
      <c r="J31" s="696" t="s">
        <v>2079</v>
      </c>
      <c r="K31" s="696" t="s">
        <v>2751</v>
      </c>
      <c r="L31" s="699">
        <v>0</v>
      </c>
      <c r="M31" s="699">
        <v>0</v>
      </c>
      <c r="N31" s="696">
        <v>2</v>
      </c>
      <c r="O31" s="700">
        <v>0.5</v>
      </c>
      <c r="P31" s="699"/>
      <c r="Q31" s="701"/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32</v>
      </c>
      <c r="B32" s="696" t="s">
        <v>554</v>
      </c>
      <c r="C32" s="696">
        <v>89301321</v>
      </c>
      <c r="D32" s="697" t="s">
        <v>4684</v>
      </c>
      <c r="E32" s="698" t="s">
        <v>3272</v>
      </c>
      <c r="F32" s="696" t="s">
        <v>3257</v>
      </c>
      <c r="G32" s="696" t="s">
        <v>3340</v>
      </c>
      <c r="H32" s="696" t="s">
        <v>555</v>
      </c>
      <c r="I32" s="696" t="s">
        <v>3341</v>
      </c>
      <c r="J32" s="696" t="s">
        <v>960</v>
      </c>
      <c r="K32" s="696" t="s">
        <v>3342</v>
      </c>
      <c r="L32" s="699">
        <v>0</v>
      </c>
      <c r="M32" s="699">
        <v>0</v>
      </c>
      <c r="N32" s="696">
        <v>1</v>
      </c>
      <c r="O32" s="700">
        <v>0.5</v>
      </c>
      <c r="P32" s="699">
        <v>0</v>
      </c>
      <c r="Q32" s="701"/>
      <c r="R32" s="696">
        <v>1</v>
      </c>
      <c r="S32" s="701">
        <v>1</v>
      </c>
      <c r="T32" s="700">
        <v>0.5</v>
      </c>
      <c r="U32" s="702">
        <v>1</v>
      </c>
    </row>
    <row r="33" spans="1:21" ht="14.4" customHeight="1" x14ac:dyDescent="0.3">
      <c r="A33" s="695">
        <v>32</v>
      </c>
      <c r="B33" s="696" t="s">
        <v>554</v>
      </c>
      <c r="C33" s="696">
        <v>89301321</v>
      </c>
      <c r="D33" s="697" t="s">
        <v>4684</v>
      </c>
      <c r="E33" s="698" t="s">
        <v>3272</v>
      </c>
      <c r="F33" s="696" t="s">
        <v>3257</v>
      </c>
      <c r="G33" s="696" t="s">
        <v>3343</v>
      </c>
      <c r="H33" s="696" t="s">
        <v>1626</v>
      </c>
      <c r="I33" s="696" t="s">
        <v>3344</v>
      </c>
      <c r="J33" s="696" t="s">
        <v>2042</v>
      </c>
      <c r="K33" s="696" t="s">
        <v>3345</v>
      </c>
      <c r="L33" s="699">
        <v>87.6</v>
      </c>
      <c r="M33" s="699">
        <v>87.6</v>
      </c>
      <c r="N33" s="696">
        <v>1</v>
      </c>
      <c r="O33" s="700">
        <v>1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32</v>
      </c>
      <c r="B34" s="696" t="s">
        <v>554</v>
      </c>
      <c r="C34" s="696">
        <v>89301321</v>
      </c>
      <c r="D34" s="697" t="s">
        <v>4684</v>
      </c>
      <c r="E34" s="698" t="s">
        <v>3272</v>
      </c>
      <c r="F34" s="696" t="s">
        <v>3257</v>
      </c>
      <c r="G34" s="696" t="s">
        <v>3346</v>
      </c>
      <c r="H34" s="696" t="s">
        <v>555</v>
      </c>
      <c r="I34" s="696" t="s">
        <v>3347</v>
      </c>
      <c r="J34" s="696" t="s">
        <v>3348</v>
      </c>
      <c r="K34" s="696" t="s">
        <v>3170</v>
      </c>
      <c r="L34" s="699">
        <v>0</v>
      </c>
      <c r="M34" s="699">
        <v>0</v>
      </c>
      <c r="N34" s="696">
        <v>1</v>
      </c>
      <c r="O34" s="700">
        <v>0.5</v>
      </c>
      <c r="P34" s="699">
        <v>0</v>
      </c>
      <c r="Q34" s="701"/>
      <c r="R34" s="696">
        <v>1</v>
      </c>
      <c r="S34" s="701">
        <v>1</v>
      </c>
      <c r="T34" s="700">
        <v>0.5</v>
      </c>
      <c r="U34" s="702">
        <v>1</v>
      </c>
    </row>
    <row r="35" spans="1:21" ht="14.4" customHeight="1" x14ac:dyDescent="0.3">
      <c r="A35" s="695">
        <v>32</v>
      </c>
      <c r="B35" s="696" t="s">
        <v>554</v>
      </c>
      <c r="C35" s="696">
        <v>89301321</v>
      </c>
      <c r="D35" s="697" t="s">
        <v>4684</v>
      </c>
      <c r="E35" s="698" t="s">
        <v>3272</v>
      </c>
      <c r="F35" s="696" t="s">
        <v>3257</v>
      </c>
      <c r="G35" s="696" t="s">
        <v>3349</v>
      </c>
      <c r="H35" s="696" t="s">
        <v>555</v>
      </c>
      <c r="I35" s="696" t="s">
        <v>814</v>
      </c>
      <c r="J35" s="696" t="s">
        <v>3350</v>
      </c>
      <c r="K35" s="696" t="s">
        <v>3351</v>
      </c>
      <c r="L35" s="699">
        <v>91.14</v>
      </c>
      <c r="M35" s="699">
        <v>91.14</v>
      </c>
      <c r="N35" s="696">
        <v>1</v>
      </c>
      <c r="O35" s="700">
        <v>1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32</v>
      </c>
      <c r="B36" s="696" t="s">
        <v>554</v>
      </c>
      <c r="C36" s="696">
        <v>89301321</v>
      </c>
      <c r="D36" s="697" t="s">
        <v>4684</v>
      </c>
      <c r="E36" s="698" t="s">
        <v>3272</v>
      </c>
      <c r="F36" s="696" t="s">
        <v>3257</v>
      </c>
      <c r="G36" s="696" t="s">
        <v>3352</v>
      </c>
      <c r="H36" s="696" t="s">
        <v>555</v>
      </c>
      <c r="I36" s="696" t="s">
        <v>1083</v>
      </c>
      <c r="J36" s="696" t="s">
        <v>3353</v>
      </c>
      <c r="K36" s="696" t="s">
        <v>3354</v>
      </c>
      <c r="L36" s="699">
        <v>86.76</v>
      </c>
      <c r="M36" s="699">
        <v>86.76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32</v>
      </c>
      <c r="B37" s="696" t="s">
        <v>554</v>
      </c>
      <c r="C37" s="696">
        <v>89301321</v>
      </c>
      <c r="D37" s="697" t="s">
        <v>4684</v>
      </c>
      <c r="E37" s="698" t="s">
        <v>3272</v>
      </c>
      <c r="F37" s="696" t="s">
        <v>3257</v>
      </c>
      <c r="G37" s="696" t="s">
        <v>3355</v>
      </c>
      <c r="H37" s="696" t="s">
        <v>555</v>
      </c>
      <c r="I37" s="696" t="s">
        <v>3356</v>
      </c>
      <c r="J37" s="696" t="s">
        <v>3357</v>
      </c>
      <c r="K37" s="696" t="s">
        <v>3358</v>
      </c>
      <c r="L37" s="699">
        <v>0</v>
      </c>
      <c r="M37" s="699">
        <v>0</v>
      </c>
      <c r="N37" s="696">
        <v>1</v>
      </c>
      <c r="O37" s="700">
        <v>0.5</v>
      </c>
      <c r="P37" s="699">
        <v>0</v>
      </c>
      <c r="Q37" s="701"/>
      <c r="R37" s="696">
        <v>1</v>
      </c>
      <c r="S37" s="701">
        <v>1</v>
      </c>
      <c r="T37" s="700">
        <v>0.5</v>
      </c>
      <c r="U37" s="702">
        <v>1</v>
      </c>
    </row>
    <row r="38" spans="1:21" ht="14.4" customHeight="1" x14ac:dyDescent="0.3">
      <c r="A38" s="695">
        <v>32</v>
      </c>
      <c r="B38" s="696" t="s">
        <v>554</v>
      </c>
      <c r="C38" s="696">
        <v>89301321</v>
      </c>
      <c r="D38" s="697" t="s">
        <v>4684</v>
      </c>
      <c r="E38" s="698" t="s">
        <v>3272</v>
      </c>
      <c r="F38" s="696" t="s">
        <v>3257</v>
      </c>
      <c r="G38" s="696" t="s">
        <v>3293</v>
      </c>
      <c r="H38" s="696" t="s">
        <v>1626</v>
      </c>
      <c r="I38" s="696" t="s">
        <v>1755</v>
      </c>
      <c r="J38" s="696" t="s">
        <v>1656</v>
      </c>
      <c r="K38" s="696" t="s">
        <v>1756</v>
      </c>
      <c r="L38" s="699">
        <v>468.96</v>
      </c>
      <c r="M38" s="699">
        <v>937.92</v>
      </c>
      <c r="N38" s="696">
        <v>2</v>
      </c>
      <c r="O38" s="700">
        <v>0.5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32</v>
      </c>
      <c r="B39" s="696" t="s">
        <v>554</v>
      </c>
      <c r="C39" s="696">
        <v>89301321</v>
      </c>
      <c r="D39" s="697" t="s">
        <v>4684</v>
      </c>
      <c r="E39" s="698" t="s">
        <v>3272</v>
      </c>
      <c r="F39" s="696" t="s">
        <v>3257</v>
      </c>
      <c r="G39" s="696" t="s">
        <v>3359</v>
      </c>
      <c r="H39" s="696" t="s">
        <v>1626</v>
      </c>
      <c r="I39" s="696" t="s">
        <v>2021</v>
      </c>
      <c r="J39" s="696" t="s">
        <v>2022</v>
      </c>
      <c r="K39" s="696" t="s">
        <v>3143</v>
      </c>
      <c r="L39" s="699">
        <v>69.86</v>
      </c>
      <c r="M39" s="699">
        <v>69.86</v>
      </c>
      <c r="N39" s="696">
        <v>1</v>
      </c>
      <c r="O39" s="700">
        <v>1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32</v>
      </c>
      <c r="B40" s="696" t="s">
        <v>554</v>
      </c>
      <c r="C40" s="696">
        <v>89301321</v>
      </c>
      <c r="D40" s="697" t="s">
        <v>4684</v>
      </c>
      <c r="E40" s="698" t="s">
        <v>3272</v>
      </c>
      <c r="F40" s="696" t="s">
        <v>3257</v>
      </c>
      <c r="G40" s="696" t="s">
        <v>3294</v>
      </c>
      <c r="H40" s="696" t="s">
        <v>555</v>
      </c>
      <c r="I40" s="696" t="s">
        <v>3295</v>
      </c>
      <c r="J40" s="696" t="s">
        <v>3296</v>
      </c>
      <c r="K40" s="696" t="s">
        <v>720</v>
      </c>
      <c r="L40" s="699">
        <v>314.89999999999998</v>
      </c>
      <c r="M40" s="699">
        <v>629.79999999999995</v>
      </c>
      <c r="N40" s="696">
        <v>2</v>
      </c>
      <c r="O40" s="700">
        <v>1</v>
      </c>
      <c r="P40" s="699">
        <v>629.79999999999995</v>
      </c>
      <c r="Q40" s="701">
        <v>1</v>
      </c>
      <c r="R40" s="696">
        <v>2</v>
      </c>
      <c r="S40" s="701">
        <v>1</v>
      </c>
      <c r="T40" s="700">
        <v>1</v>
      </c>
      <c r="U40" s="702">
        <v>1</v>
      </c>
    </row>
    <row r="41" spans="1:21" ht="14.4" customHeight="1" x14ac:dyDescent="0.3">
      <c r="A41" s="695">
        <v>32</v>
      </c>
      <c r="B41" s="696" t="s">
        <v>554</v>
      </c>
      <c r="C41" s="696">
        <v>89301321</v>
      </c>
      <c r="D41" s="697" t="s">
        <v>4684</v>
      </c>
      <c r="E41" s="698" t="s">
        <v>3272</v>
      </c>
      <c r="F41" s="696" t="s">
        <v>3257</v>
      </c>
      <c r="G41" s="696" t="s">
        <v>3294</v>
      </c>
      <c r="H41" s="696" t="s">
        <v>555</v>
      </c>
      <c r="I41" s="696" t="s">
        <v>3360</v>
      </c>
      <c r="J41" s="696" t="s">
        <v>719</v>
      </c>
      <c r="K41" s="696" t="s">
        <v>3361</v>
      </c>
      <c r="L41" s="699">
        <v>48.98</v>
      </c>
      <c r="M41" s="699">
        <v>48.98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32</v>
      </c>
      <c r="B42" s="696" t="s">
        <v>554</v>
      </c>
      <c r="C42" s="696">
        <v>89301321</v>
      </c>
      <c r="D42" s="697" t="s">
        <v>4684</v>
      </c>
      <c r="E42" s="698" t="s">
        <v>3272</v>
      </c>
      <c r="F42" s="696" t="s">
        <v>3257</v>
      </c>
      <c r="G42" s="696" t="s">
        <v>3294</v>
      </c>
      <c r="H42" s="696" t="s">
        <v>555</v>
      </c>
      <c r="I42" s="696" t="s">
        <v>718</v>
      </c>
      <c r="J42" s="696" t="s">
        <v>719</v>
      </c>
      <c r="K42" s="696" t="s">
        <v>3362</v>
      </c>
      <c r="L42" s="699">
        <v>314.89999999999998</v>
      </c>
      <c r="M42" s="699">
        <v>1574.5</v>
      </c>
      <c r="N42" s="696">
        <v>5</v>
      </c>
      <c r="O42" s="700">
        <v>2.5</v>
      </c>
      <c r="P42" s="699">
        <v>629.79999999999995</v>
      </c>
      <c r="Q42" s="701">
        <v>0.39999999999999997</v>
      </c>
      <c r="R42" s="696">
        <v>2</v>
      </c>
      <c r="S42" s="701">
        <v>0.4</v>
      </c>
      <c r="T42" s="700">
        <v>1</v>
      </c>
      <c r="U42" s="702">
        <v>0.4</v>
      </c>
    </row>
    <row r="43" spans="1:21" ht="14.4" customHeight="1" x14ac:dyDescent="0.3">
      <c r="A43" s="695">
        <v>32</v>
      </c>
      <c r="B43" s="696" t="s">
        <v>554</v>
      </c>
      <c r="C43" s="696">
        <v>89301321</v>
      </c>
      <c r="D43" s="697" t="s">
        <v>4684</v>
      </c>
      <c r="E43" s="698" t="s">
        <v>3272</v>
      </c>
      <c r="F43" s="696" t="s">
        <v>3257</v>
      </c>
      <c r="G43" s="696" t="s">
        <v>3297</v>
      </c>
      <c r="H43" s="696" t="s">
        <v>555</v>
      </c>
      <c r="I43" s="696" t="s">
        <v>1137</v>
      </c>
      <c r="J43" s="696" t="s">
        <v>3298</v>
      </c>
      <c r="K43" s="696" t="s">
        <v>3299</v>
      </c>
      <c r="L43" s="699">
        <v>91.52</v>
      </c>
      <c r="M43" s="699">
        <v>732.16</v>
      </c>
      <c r="N43" s="696">
        <v>8</v>
      </c>
      <c r="O43" s="700">
        <v>3.5</v>
      </c>
      <c r="P43" s="699">
        <v>549.12</v>
      </c>
      <c r="Q43" s="701">
        <v>0.75</v>
      </c>
      <c r="R43" s="696">
        <v>6</v>
      </c>
      <c r="S43" s="701">
        <v>0.75</v>
      </c>
      <c r="T43" s="700">
        <v>2.5</v>
      </c>
      <c r="U43" s="702">
        <v>0.7142857142857143</v>
      </c>
    </row>
    <row r="44" spans="1:21" ht="14.4" customHeight="1" x14ac:dyDescent="0.3">
      <c r="A44" s="695">
        <v>32</v>
      </c>
      <c r="B44" s="696" t="s">
        <v>554</v>
      </c>
      <c r="C44" s="696">
        <v>89301321</v>
      </c>
      <c r="D44" s="697" t="s">
        <v>4684</v>
      </c>
      <c r="E44" s="698" t="s">
        <v>3272</v>
      </c>
      <c r="F44" s="696" t="s">
        <v>3257</v>
      </c>
      <c r="G44" s="696" t="s">
        <v>3363</v>
      </c>
      <c r="H44" s="696" t="s">
        <v>555</v>
      </c>
      <c r="I44" s="696" t="s">
        <v>971</v>
      </c>
      <c r="J44" s="696" t="s">
        <v>2269</v>
      </c>
      <c r="K44" s="696" t="s">
        <v>3364</v>
      </c>
      <c r="L44" s="699">
        <v>0</v>
      </c>
      <c r="M44" s="699">
        <v>0</v>
      </c>
      <c r="N44" s="696">
        <v>1</v>
      </c>
      <c r="O44" s="700">
        <v>0.5</v>
      </c>
      <c r="P44" s="699">
        <v>0</v>
      </c>
      <c r="Q44" s="701"/>
      <c r="R44" s="696">
        <v>1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32</v>
      </c>
      <c r="B45" s="696" t="s">
        <v>554</v>
      </c>
      <c r="C45" s="696">
        <v>89301321</v>
      </c>
      <c r="D45" s="697" t="s">
        <v>4684</v>
      </c>
      <c r="E45" s="698" t="s">
        <v>3272</v>
      </c>
      <c r="F45" s="696" t="s">
        <v>3257</v>
      </c>
      <c r="G45" s="696" t="s">
        <v>3365</v>
      </c>
      <c r="H45" s="696" t="s">
        <v>555</v>
      </c>
      <c r="I45" s="696" t="s">
        <v>1962</v>
      </c>
      <c r="J45" s="696" t="s">
        <v>1963</v>
      </c>
      <c r="K45" s="696" t="s">
        <v>3366</v>
      </c>
      <c r="L45" s="699">
        <v>53.54</v>
      </c>
      <c r="M45" s="699">
        <v>107.08</v>
      </c>
      <c r="N45" s="696">
        <v>2</v>
      </c>
      <c r="O45" s="700">
        <v>1</v>
      </c>
      <c r="P45" s="699">
        <v>53.54</v>
      </c>
      <c r="Q45" s="701">
        <v>0.5</v>
      </c>
      <c r="R45" s="696">
        <v>1</v>
      </c>
      <c r="S45" s="701">
        <v>0.5</v>
      </c>
      <c r="T45" s="700">
        <v>0.5</v>
      </c>
      <c r="U45" s="702">
        <v>0.5</v>
      </c>
    </row>
    <row r="46" spans="1:21" ht="14.4" customHeight="1" x14ac:dyDescent="0.3">
      <c r="A46" s="695">
        <v>32</v>
      </c>
      <c r="B46" s="696" t="s">
        <v>554</v>
      </c>
      <c r="C46" s="696">
        <v>89301321</v>
      </c>
      <c r="D46" s="697" t="s">
        <v>4684</v>
      </c>
      <c r="E46" s="698" t="s">
        <v>3272</v>
      </c>
      <c r="F46" s="696" t="s">
        <v>3257</v>
      </c>
      <c r="G46" s="696" t="s">
        <v>3367</v>
      </c>
      <c r="H46" s="696" t="s">
        <v>555</v>
      </c>
      <c r="I46" s="696" t="s">
        <v>2231</v>
      </c>
      <c r="J46" s="696" t="s">
        <v>866</v>
      </c>
      <c r="K46" s="696" t="s">
        <v>3368</v>
      </c>
      <c r="L46" s="699">
        <v>57.85</v>
      </c>
      <c r="M46" s="699">
        <v>115.7</v>
      </c>
      <c r="N46" s="696">
        <v>2</v>
      </c>
      <c r="O46" s="700">
        <v>1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32</v>
      </c>
      <c r="B47" s="696" t="s">
        <v>554</v>
      </c>
      <c r="C47" s="696">
        <v>89301321</v>
      </c>
      <c r="D47" s="697" t="s">
        <v>4684</v>
      </c>
      <c r="E47" s="698" t="s">
        <v>3272</v>
      </c>
      <c r="F47" s="696" t="s">
        <v>3257</v>
      </c>
      <c r="G47" s="696" t="s">
        <v>3369</v>
      </c>
      <c r="H47" s="696" t="s">
        <v>555</v>
      </c>
      <c r="I47" s="696" t="s">
        <v>1402</v>
      </c>
      <c r="J47" s="696" t="s">
        <v>1403</v>
      </c>
      <c r="K47" s="696" t="s">
        <v>1404</v>
      </c>
      <c r="L47" s="699">
        <v>64.13</v>
      </c>
      <c r="M47" s="699">
        <v>64.13</v>
      </c>
      <c r="N47" s="696">
        <v>1</v>
      </c>
      <c r="O47" s="700">
        <v>0.5</v>
      </c>
      <c r="P47" s="699">
        <v>64.13</v>
      </c>
      <c r="Q47" s="701">
        <v>1</v>
      </c>
      <c r="R47" s="696">
        <v>1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32</v>
      </c>
      <c r="B48" s="696" t="s">
        <v>554</v>
      </c>
      <c r="C48" s="696">
        <v>89301321</v>
      </c>
      <c r="D48" s="697" t="s">
        <v>4684</v>
      </c>
      <c r="E48" s="698" t="s">
        <v>3272</v>
      </c>
      <c r="F48" s="696" t="s">
        <v>3257</v>
      </c>
      <c r="G48" s="696" t="s">
        <v>3370</v>
      </c>
      <c r="H48" s="696" t="s">
        <v>555</v>
      </c>
      <c r="I48" s="696" t="s">
        <v>1328</v>
      </c>
      <c r="J48" s="696" t="s">
        <v>1329</v>
      </c>
      <c r="K48" s="696" t="s">
        <v>3371</v>
      </c>
      <c r="L48" s="699">
        <v>34140.99</v>
      </c>
      <c r="M48" s="699">
        <v>68281.98</v>
      </c>
      <c r="N48" s="696">
        <v>2</v>
      </c>
      <c r="O48" s="700">
        <v>1</v>
      </c>
      <c r="P48" s="699">
        <v>68281.98</v>
      </c>
      <c r="Q48" s="701">
        <v>1</v>
      </c>
      <c r="R48" s="696">
        <v>2</v>
      </c>
      <c r="S48" s="701">
        <v>1</v>
      </c>
      <c r="T48" s="700">
        <v>1</v>
      </c>
      <c r="U48" s="702">
        <v>1</v>
      </c>
    </row>
    <row r="49" spans="1:21" ht="14.4" customHeight="1" x14ac:dyDescent="0.3">
      <c r="A49" s="695">
        <v>32</v>
      </c>
      <c r="B49" s="696" t="s">
        <v>554</v>
      </c>
      <c r="C49" s="696">
        <v>89301321</v>
      </c>
      <c r="D49" s="697" t="s">
        <v>4684</v>
      </c>
      <c r="E49" s="698" t="s">
        <v>3272</v>
      </c>
      <c r="F49" s="696" t="s">
        <v>3257</v>
      </c>
      <c r="G49" s="696" t="s">
        <v>3372</v>
      </c>
      <c r="H49" s="696" t="s">
        <v>555</v>
      </c>
      <c r="I49" s="696" t="s">
        <v>1052</v>
      </c>
      <c r="J49" s="696" t="s">
        <v>1053</v>
      </c>
      <c r="K49" s="696" t="s">
        <v>1054</v>
      </c>
      <c r="L49" s="699">
        <v>286.63</v>
      </c>
      <c r="M49" s="699">
        <v>286.63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32</v>
      </c>
      <c r="B50" s="696" t="s">
        <v>554</v>
      </c>
      <c r="C50" s="696">
        <v>89301321</v>
      </c>
      <c r="D50" s="697" t="s">
        <v>4684</v>
      </c>
      <c r="E50" s="698" t="s">
        <v>3272</v>
      </c>
      <c r="F50" s="696" t="s">
        <v>3257</v>
      </c>
      <c r="G50" s="696" t="s">
        <v>3373</v>
      </c>
      <c r="H50" s="696" t="s">
        <v>1626</v>
      </c>
      <c r="I50" s="696" t="s">
        <v>2718</v>
      </c>
      <c r="J50" s="696" t="s">
        <v>3217</v>
      </c>
      <c r="K50" s="696" t="s">
        <v>3218</v>
      </c>
      <c r="L50" s="699">
        <v>156.25</v>
      </c>
      <c r="M50" s="699">
        <v>312.5</v>
      </c>
      <c r="N50" s="696">
        <v>2</v>
      </c>
      <c r="O50" s="700">
        <v>1.5</v>
      </c>
      <c r="P50" s="699">
        <v>156.25</v>
      </c>
      <c r="Q50" s="701">
        <v>0.5</v>
      </c>
      <c r="R50" s="696">
        <v>1</v>
      </c>
      <c r="S50" s="701">
        <v>0.5</v>
      </c>
      <c r="T50" s="700">
        <v>0.5</v>
      </c>
      <c r="U50" s="702">
        <v>0.33333333333333331</v>
      </c>
    </row>
    <row r="51" spans="1:21" ht="14.4" customHeight="1" x14ac:dyDescent="0.3">
      <c r="A51" s="695">
        <v>32</v>
      </c>
      <c r="B51" s="696" t="s">
        <v>554</v>
      </c>
      <c r="C51" s="696">
        <v>89301321</v>
      </c>
      <c r="D51" s="697" t="s">
        <v>4684</v>
      </c>
      <c r="E51" s="698" t="s">
        <v>3273</v>
      </c>
      <c r="F51" s="696" t="s">
        <v>3257</v>
      </c>
      <c r="G51" s="696" t="s">
        <v>3316</v>
      </c>
      <c r="H51" s="696" t="s">
        <v>1626</v>
      </c>
      <c r="I51" s="696" t="s">
        <v>2006</v>
      </c>
      <c r="J51" s="696" t="s">
        <v>2007</v>
      </c>
      <c r="K51" s="696" t="s">
        <v>3131</v>
      </c>
      <c r="L51" s="699">
        <v>184.22</v>
      </c>
      <c r="M51" s="699">
        <v>368.44</v>
      </c>
      <c r="N51" s="696">
        <v>2</v>
      </c>
      <c r="O51" s="700">
        <v>1</v>
      </c>
      <c r="P51" s="699">
        <v>368.44</v>
      </c>
      <c r="Q51" s="701">
        <v>1</v>
      </c>
      <c r="R51" s="696">
        <v>2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32</v>
      </c>
      <c r="B52" s="696" t="s">
        <v>554</v>
      </c>
      <c r="C52" s="696">
        <v>89301321</v>
      </c>
      <c r="D52" s="697" t="s">
        <v>4684</v>
      </c>
      <c r="E52" s="698" t="s">
        <v>3276</v>
      </c>
      <c r="F52" s="696" t="s">
        <v>3257</v>
      </c>
      <c r="G52" s="696" t="s">
        <v>3305</v>
      </c>
      <c r="H52" s="696" t="s">
        <v>555</v>
      </c>
      <c r="I52" s="696" t="s">
        <v>979</v>
      </c>
      <c r="J52" s="696" t="s">
        <v>980</v>
      </c>
      <c r="K52" s="696" t="s">
        <v>981</v>
      </c>
      <c r="L52" s="699">
        <v>95.25</v>
      </c>
      <c r="M52" s="699">
        <v>95.25</v>
      </c>
      <c r="N52" s="696">
        <v>1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32</v>
      </c>
      <c r="B53" s="696" t="s">
        <v>554</v>
      </c>
      <c r="C53" s="696">
        <v>89301321</v>
      </c>
      <c r="D53" s="697" t="s">
        <v>4684</v>
      </c>
      <c r="E53" s="698" t="s">
        <v>3276</v>
      </c>
      <c r="F53" s="696" t="s">
        <v>3257</v>
      </c>
      <c r="G53" s="696" t="s">
        <v>3310</v>
      </c>
      <c r="H53" s="696" t="s">
        <v>555</v>
      </c>
      <c r="I53" s="696" t="s">
        <v>3374</v>
      </c>
      <c r="J53" s="696" t="s">
        <v>3375</v>
      </c>
      <c r="K53" s="696" t="s">
        <v>3376</v>
      </c>
      <c r="L53" s="699">
        <v>0</v>
      </c>
      <c r="M53" s="699">
        <v>0</v>
      </c>
      <c r="N53" s="696">
        <v>1</v>
      </c>
      <c r="O53" s="700">
        <v>0.5</v>
      </c>
      <c r="P53" s="699"/>
      <c r="Q53" s="701"/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32</v>
      </c>
      <c r="B54" s="696" t="s">
        <v>554</v>
      </c>
      <c r="C54" s="696">
        <v>89301321</v>
      </c>
      <c r="D54" s="697" t="s">
        <v>4684</v>
      </c>
      <c r="E54" s="698" t="s">
        <v>3276</v>
      </c>
      <c r="F54" s="696" t="s">
        <v>3257</v>
      </c>
      <c r="G54" s="696" t="s">
        <v>3293</v>
      </c>
      <c r="H54" s="696" t="s">
        <v>1626</v>
      </c>
      <c r="I54" s="696" t="s">
        <v>1755</v>
      </c>
      <c r="J54" s="696" t="s">
        <v>1656</v>
      </c>
      <c r="K54" s="696" t="s">
        <v>1756</v>
      </c>
      <c r="L54" s="699">
        <v>468.96</v>
      </c>
      <c r="M54" s="699">
        <v>468.96</v>
      </c>
      <c r="N54" s="696">
        <v>1</v>
      </c>
      <c r="O54" s="700">
        <v>1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32</v>
      </c>
      <c r="B55" s="696" t="s">
        <v>554</v>
      </c>
      <c r="C55" s="696">
        <v>89301321</v>
      </c>
      <c r="D55" s="697" t="s">
        <v>4684</v>
      </c>
      <c r="E55" s="698" t="s">
        <v>3276</v>
      </c>
      <c r="F55" s="696" t="s">
        <v>3257</v>
      </c>
      <c r="G55" s="696" t="s">
        <v>3294</v>
      </c>
      <c r="H55" s="696" t="s">
        <v>555</v>
      </c>
      <c r="I55" s="696" t="s">
        <v>3377</v>
      </c>
      <c r="J55" s="696" t="s">
        <v>719</v>
      </c>
      <c r="K55" s="696" t="s">
        <v>3378</v>
      </c>
      <c r="L55" s="699">
        <v>97.97</v>
      </c>
      <c r="M55" s="699">
        <v>97.97</v>
      </c>
      <c r="N55" s="696">
        <v>1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32</v>
      </c>
      <c r="B56" s="696" t="s">
        <v>554</v>
      </c>
      <c r="C56" s="696">
        <v>89301321</v>
      </c>
      <c r="D56" s="697" t="s">
        <v>4684</v>
      </c>
      <c r="E56" s="698" t="s">
        <v>3276</v>
      </c>
      <c r="F56" s="696" t="s">
        <v>3257</v>
      </c>
      <c r="G56" s="696" t="s">
        <v>3297</v>
      </c>
      <c r="H56" s="696" t="s">
        <v>555</v>
      </c>
      <c r="I56" s="696" t="s">
        <v>1137</v>
      </c>
      <c r="J56" s="696" t="s">
        <v>3298</v>
      </c>
      <c r="K56" s="696" t="s">
        <v>3299</v>
      </c>
      <c r="L56" s="699">
        <v>91.52</v>
      </c>
      <c r="M56" s="699">
        <v>91.52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32</v>
      </c>
      <c r="B57" s="696" t="s">
        <v>554</v>
      </c>
      <c r="C57" s="696">
        <v>89301321</v>
      </c>
      <c r="D57" s="697" t="s">
        <v>4684</v>
      </c>
      <c r="E57" s="698" t="s">
        <v>3277</v>
      </c>
      <c r="F57" s="696" t="s">
        <v>3257</v>
      </c>
      <c r="G57" s="696" t="s">
        <v>3300</v>
      </c>
      <c r="H57" s="696" t="s">
        <v>555</v>
      </c>
      <c r="I57" s="696" t="s">
        <v>1318</v>
      </c>
      <c r="J57" s="696" t="s">
        <v>1319</v>
      </c>
      <c r="K57" s="696" t="s">
        <v>3301</v>
      </c>
      <c r="L57" s="699">
        <v>1354.54</v>
      </c>
      <c r="M57" s="699">
        <v>1354.54</v>
      </c>
      <c r="N57" s="696">
        <v>1</v>
      </c>
      <c r="O57" s="700">
        <v>1</v>
      </c>
      <c r="P57" s="699">
        <v>1354.54</v>
      </c>
      <c r="Q57" s="701">
        <v>1</v>
      </c>
      <c r="R57" s="696">
        <v>1</v>
      </c>
      <c r="S57" s="701">
        <v>1</v>
      </c>
      <c r="T57" s="700">
        <v>1</v>
      </c>
      <c r="U57" s="702">
        <v>1</v>
      </c>
    </row>
    <row r="58" spans="1:21" ht="14.4" customHeight="1" x14ac:dyDescent="0.3">
      <c r="A58" s="695">
        <v>32</v>
      </c>
      <c r="B58" s="696" t="s">
        <v>554</v>
      </c>
      <c r="C58" s="696">
        <v>89301321</v>
      </c>
      <c r="D58" s="697" t="s">
        <v>4684</v>
      </c>
      <c r="E58" s="698" t="s">
        <v>3277</v>
      </c>
      <c r="F58" s="696" t="s">
        <v>3257</v>
      </c>
      <c r="G58" s="696" t="s">
        <v>3305</v>
      </c>
      <c r="H58" s="696" t="s">
        <v>555</v>
      </c>
      <c r="I58" s="696" t="s">
        <v>3379</v>
      </c>
      <c r="J58" s="696" t="s">
        <v>980</v>
      </c>
      <c r="K58" s="696" t="s">
        <v>3380</v>
      </c>
      <c r="L58" s="699">
        <v>0</v>
      </c>
      <c r="M58" s="699">
        <v>0</v>
      </c>
      <c r="N58" s="696">
        <v>2</v>
      </c>
      <c r="O58" s="700">
        <v>1</v>
      </c>
      <c r="P58" s="699">
        <v>0</v>
      </c>
      <c r="Q58" s="701"/>
      <c r="R58" s="696">
        <v>1</v>
      </c>
      <c r="S58" s="701">
        <v>0.5</v>
      </c>
      <c r="T58" s="700">
        <v>0.5</v>
      </c>
      <c r="U58" s="702">
        <v>0.5</v>
      </c>
    </row>
    <row r="59" spans="1:21" ht="14.4" customHeight="1" x14ac:dyDescent="0.3">
      <c r="A59" s="695">
        <v>32</v>
      </c>
      <c r="B59" s="696" t="s">
        <v>554</v>
      </c>
      <c r="C59" s="696">
        <v>89301321</v>
      </c>
      <c r="D59" s="697" t="s">
        <v>4684</v>
      </c>
      <c r="E59" s="698" t="s">
        <v>3277</v>
      </c>
      <c r="F59" s="696" t="s">
        <v>3257</v>
      </c>
      <c r="G59" s="696" t="s">
        <v>3305</v>
      </c>
      <c r="H59" s="696" t="s">
        <v>555</v>
      </c>
      <c r="I59" s="696" t="s">
        <v>979</v>
      </c>
      <c r="J59" s="696" t="s">
        <v>980</v>
      </c>
      <c r="K59" s="696" t="s">
        <v>981</v>
      </c>
      <c r="L59" s="699">
        <v>95.25</v>
      </c>
      <c r="M59" s="699">
        <v>95.25</v>
      </c>
      <c r="N59" s="696">
        <v>1</v>
      </c>
      <c r="O59" s="700">
        <v>1</v>
      </c>
      <c r="P59" s="699">
        <v>95.25</v>
      </c>
      <c r="Q59" s="701">
        <v>1</v>
      </c>
      <c r="R59" s="696">
        <v>1</v>
      </c>
      <c r="S59" s="701">
        <v>1</v>
      </c>
      <c r="T59" s="700">
        <v>1</v>
      </c>
      <c r="U59" s="702">
        <v>1</v>
      </c>
    </row>
    <row r="60" spans="1:21" ht="14.4" customHeight="1" x14ac:dyDescent="0.3">
      <c r="A60" s="695">
        <v>32</v>
      </c>
      <c r="B60" s="696" t="s">
        <v>554</v>
      </c>
      <c r="C60" s="696">
        <v>89301321</v>
      </c>
      <c r="D60" s="697" t="s">
        <v>4684</v>
      </c>
      <c r="E60" s="698" t="s">
        <v>3277</v>
      </c>
      <c r="F60" s="696" t="s">
        <v>3257</v>
      </c>
      <c r="G60" s="696" t="s">
        <v>3305</v>
      </c>
      <c r="H60" s="696" t="s">
        <v>555</v>
      </c>
      <c r="I60" s="696" t="s">
        <v>3381</v>
      </c>
      <c r="J60" s="696" t="s">
        <v>3382</v>
      </c>
      <c r="K60" s="696" t="s">
        <v>981</v>
      </c>
      <c r="L60" s="699">
        <v>95.25</v>
      </c>
      <c r="M60" s="699">
        <v>95.25</v>
      </c>
      <c r="N60" s="696">
        <v>1</v>
      </c>
      <c r="O60" s="700">
        <v>0.5</v>
      </c>
      <c r="P60" s="699">
        <v>95.25</v>
      </c>
      <c r="Q60" s="701">
        <v>1</v>
      </c>
      <c r="R60" s="696">
        <v>1</v>
      </c>
      <c r="S60" s="701">
        <v>1</v>
      </c>
      <c r="T60" s="700">
        <v>0.5</v>
      </c>
      <c r="U60" s="702">
        <v>1</v>
      </c>
    </row>
    <row r="61" spans="1:21" ht="14.4" customHeight="1" x14ac:dyDescent="0.3">
      <c r="A61" s="695">
        <v>32</v>
      </c>
      <c r="B61" s="696" t="s">
        <v>554</v>
      </c>
      <c r="C61" s="696">
        <v>89301321</v>
      </c>
      <c r="D61" s="697" t="s">
        <v>4684</v>
      </c>
      <c r="E61" s="698" t="s">
        <v>3277</v>
      </c>
      <c r="F61" s="696" t="s">
        <v>3257</v>
      </c>
      <c r="G61" s="696" t="s">
        <v>3305</v>
      </c>
      <c r="H61" s="696" t="s">
        <v>555</v>
      </c>
      <c r="I61" s="696" t="s">
        <v>650</v>
      </c>
      <c r="J61" s="696" t="s">
        <v>651</v>
      </c>
      <c r="K61" s="696" t="s">
        <v>3306</v>
      </c>
      <c r="L61" s="699">
        <v>85.72</v>
      </c>
      <c r="M61" s="699">
        <v>342.88</v>
      </c>
      <c r="N61" s="696">
        <v>4</v>
      </c>
      <c r="O61" s="700">
        <v>2</v>
      </c>
      <c r="P61" s="699">
        <v>257.15999999999997</v>
      </c>
      <c r="Q61" s="701">
        <v>0.74999999999999989</v>
      </c>
      <c r="R61" s="696">
        <v>3</v>
      </c>
      <c r="S61" s="701">
        <v>0.75</v>
      </c>
      <c r="T61" s="700">
        <v>1.5</v>
      </c>
      <c r="U61" s="702">
        <v>0.75</v>
      </c>
    </row>
    <row r="62" spans="1:21" ht="14.4" customHeight="1" x14ac:dyDescent="0.3">
      <c r="A62" s="695">
        <v>32</v>
      </c>
      <c r="B62" s="696" t="s">
        <v>554</v>
      </c>
      <c r="C62" s="696">
        <v>89301321</v>
      </c>
      <c r="D62" s="697" t="s">
        <v>4684</v>
      </c>
      <c r="E62" s="698" t="s">
        <v>3277</v>
      </c>
      <c r="F62" s="696" t="s">
        <v>3257</v>
      </c>
      <c r="G62" s="696" t="s">
        <v>3305</v>
      </c>
      <c r="H62" s="696" t="s">
        <v>555</v>
      </c>
      <c r="I62" s="696" t="s">
        <v>3307</v>
      </c>
      <c r="J62" s="696" t="s">
        <v>651</v>
      </c>
      <c r="K62" s="696" t="s">
        <v>3308</v>
      </c>
      <c r="L62" s="699">
        <v>285.75</v>
      </c>
      <c r="M62" s="699">
        <v>571.5</v>
      </c>
      <c r="N62" s="696">
        <v>2</v>
      </c>
      <c r="O62" s="700">
        <v>1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32</v>
      </c>
      <c r="B63" s="696" t="s">
        <v>554</v>
      </c>
      <c r="C63" s="696">
        <v>89301321</v>
      </c>
      <c r="D63" s="697" t="s">
        <v>4684</v>
      </c>
      <c r="E63" s="698" t="s">
        <v>3277</v>
      </c>
      <c r="F63" s="696" t="s">
        <v>3257</v>
      </c>
      <c r="G63" s="696" t="s">
        <v>3305</v>
      </c>
      <c r="H63" s="696" t="s">
        <v>555</v>
      </c>
      <c r="I63" s="696" t="s">
        <v>3383</v>
      </c>
      <c r="J63" s="696" t="s">
        <v>3382</v>
      </c>
      <c r="K63" s="696" t="s">
        <v>3380</v>
      </c>
      <c r="L63" s="699">
        <v>47.63</v>
      </c>
      <c r="M63" s="699">
        <v>190.52</v>
      </c>
      <c r="N63" s="696">
        <v>4</v>
      </c>
      <c r="O63" s="700">
        <v>2.5</v>
      </c>
      <c r="P63" s="699">
        <v>190.52</v>
      </c>
      <c r="Q63" s="701">
        <v>1</v>
      </c>
      <c r="R63" s="696">
        <v>4</v>
      </c>
      <c r="S63" s="701">
        <v>1</v>
      </c>
      <c r="T63" s="700">
        <v>2.5</v>
      </c>
      <c r="U63" s="702">
        <v>1</v>
      </c>
    </row>
    <row r="64" spans="1:21" ht="14.4" customHeight="1" x14ac:dyDescent="0.3">
      <c r="A64" s="695">
        <v>32</v>
      </c>
      <c r="B64" s="696" t="s">
        <v>554</v>
      </c>
      <c r="C64" s="696">
        <v>89301321</v>
      </c>
      <c r="D64" s="697" t="s">
        <v>4684</v>
      </c>
      <c r="E64" s="698" t="s">
        <v>3277</v>
      </c>
      <c r="F64" s="696" t="s">
        <v>3257</v>
      </c>
      <c r="G64" s="696" t="s">
        <v>3384</v>
      </c>
      <c r="H64" s="696" t="s">
        <v>555</v>
      </c>
      <c r="I64" s="696" t="s">
        <v>941</v>
      </c>
      <c r="J64" s="696" t="s">
        <v>942</v>
      </c>
      <c r="K64" s="696" t="s">
        <v>943</v>
      </c>
      <c r="L64" s="699">
        <v>0</v>
      </c>
      <c r="M64" s="699">
        <v>0</v>
      </c>
      <c r="N64" s="696">
        <v>1</v>
      </c>
      <c r="O64" s="700">
        <v>0.5</v>
      </c>
      <c r="P64" s="699">
        <v>0</v>
      </c>
      <c r="Q64" s="701"/>
      <c r="R64" s="696">
        <v>1</v>
      </c>
      <c r="S64" s="701">
        <v>1</v>
      </c>
      <c r="T64" s="700">
        <v>0.5</v>
      </c>
      <c r="U64" s="702">
        <v>1</v>
      </c>
    </row>
    <row r="65" spans="1:21" ht="14.4" customHeight="1" x14ac:dyDescent="0.3">
      <c r="A65" s="695">
        <v>32</v>
      </c>
      <c r="B65" s="696" t="s">
        <v>554</v>
      </c>
      <c r="C65" s="696">
        <v>89301321</v>
      </c>
      <c r="D65" s="697" t="s">
        <v>4684</v>
      </c>
      <c r="E65" s="698" t="s">
        <v>3277</v>
      </c>
      <c r="F65" s="696" t="s">
        <v>3257</v>
      </c>
      <c r="G65" s="696" t="s">
        <v>3310</v>
      </c>
      <c r="H65" s="696" t="s">
        <v>555</v>
      </c>
      <c r="I65" s="696" t="s">
        <v>3385</v>
      </c>
      <c r="J65" s="696" t="s">
        <v>3375</v>
      </c>
      <c r="K65" s="696" t="s">
        <v>3126</v>
      </c>
      <c r="L65" s="699">
        <v>333.31</v>
      </c>
      <c r="M65" s="699">
        <v>333.31</v>
      </c>
      <c r="N65" s="696">
        <v>1</v>
      </c>
      <c r="O65" s="700">
        <v>0.5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32</v>
      </c>
      <c r="B66" s="696" t="s">
        <v>554</v>
      </c>
      <c r="C66" s="696">
        <v>89301321</v>
      </c>
      <c r="D66" s="697" t="s">
        <v>4684</v>
      </c>
      <c r="E66" s="698" t="s">
        <v>3277</v>
      </c>
      <c r="F66" s="696" t="s">
        <v>3257</v>
      </c>
      <c r="G66" s="696" t="s">
        <v>3310</v>
      </c>
      <c r="H66" s="696" t="s">
        <v>1626</v>
      </c>
      <c r="I66" s="696" t="s">
        <v>1998</v>
      </c>
      <c r="J66" s="696" t="s">
        <v>3125</v>
      </c>
      <c r="K66" s="696" t="s">
        <v>3126</v>
      </c>
      <c r="L66" s="699">
        <v>333.31</v>
      </c>
      <c r="M66" s="699">
        <v>333.31</v>
      </c>
      <c r="N66" s="696">
        <v>1</v>
      </c>
      <c r="O66" s="700">
        <v>0.5</v>
      </c>
      <c r="P66" s="699">
        <v>333.31</v>
      </c>
      <c r="Q66" s="701">
        <v>1</v>
      </c>
      <c r="R66" s="696">
        <v>1</v>
      </c>
      <c r="S66" s="701">
        <v>1</v>
      </c>
      <c r="T66" s="700">
        <v>0.5</v>
      </c>
      <c r="U66" s="702">
        <v>1</v>
      </c>
    </row>
    <row r="67" spans="1:21" ht="14.4" customHeight="1" x14ac:dyDescent="0.3">
      <c r="A67" s="695">
        <v>32</v>
      </c>
      <c r="B67" s="696" t="s">
        <v>554</v>
      </c>
      <c r="C67" s="696">
        <v>89301321</v>
      </c>
      <c r="D67" s="697" t="s">
        <v>4684</v>
      </c>
      <c r="E67" s="698" t="s">
        <v>3277</v>
      </c>
      <c r="F67" s="696" t="s">
        <v>3257</v>
      </c>
      <c r="G67" s="696" t="s">
        <v>3310</v>
      </c>
      <c r="H67" s="696" t="s">
        <v>1626</v>
      </c>
      <c r="I67" s="696" t="s">
        <v>1998</v>
      </c>
      <c r="J67" s="696" t="s">
        <v>3125</v>
      </c>
      <c r="K67" s="696" t="s">
        <v>3126</v>
      </c>
      <c r="L67" s="699">
        <v>156.86000000000001</v>
      </c>
      <c r="M67" s="699">
        <v>156.86000000000001</v>
      </c>
      <c r="N67" s="696">
        <v>1</v>
      </c>
      <c r="O67" s="700">
        <v>0.5</v>
      </c>
      <c r="P67" s="699">
        <v>156.86000000000001</v>
      </c>
      <c r="Q67" s="701">
        <v>1</v>
      </c>
      <c r="R67" s="696">
        <v>1</v>
      </c>
      <c r="S67" s="701">
        <v>1</v>
      </c>
      <c r="T67" s="700">
        <v>0.5</v>
      </c>
      <c r="U67" s="702">
        <v>1</v>
      </c>
    </row>
    <row r="68" spans="1:21" ht="14.4" customHeight="1" x14ac:dyDescent="0.3">
      <c r="A68" s="695">
        <v>32</v>
      </c>
      <c r="B68" s="696" t="s">
        <v>554</v>
      </c>
      <c r="C68" s="696">
        <v>89301321</v>
      </c>
      <c r="D68" s="697" t="s">
        <v>4684</v>
      </c>
      <c r="E68" s="698" t="s">
        <v>3277</v>
      </c>
      <c r="F68" s="696" t="s">
        <v>3257</v>
      </c>
      <c r="G68" s="696" t="s">
        <v>3386</v>
      </c>
      <c r="H68" s="696" t="s">
        <v>555</v>
      </c>
      <c r="I68" s="696" t="s">
        <v>3387</v>
      </c>
      <c r="J68" s="696" t="s">
        <v>3388</v>
      </c>
      <c r="K68" s="696" t="s">
        <v>3389</v>
      </c>
      <c r="L68" s="699">
        <v>1789.73</v>
      </c>
      <c r="M68" s="699">
        <v>1789.73</v>
      </c>
      <c r="N68" s="696">
        <v>1</v>
      </c>
      <c r="O68" s="700">
        <v>0.5</v>
      </c>
      <c r="P68" s="699">
        <v>1789.73</v>
      </c>
      <c r="Q68" s="701">
        <v>1</v>
      </c>
      <c r="R68" s="696">
        <v>1</v>
      </c>
      <c r="S68" s="701">
        <v>1</v>
      </c>
      <c r="T68" s="700">
        <v>0.5</v>
      </c>
      <c r="U68" s="702">
        <v>1</v>
      </c>
    </row>
    <row r="69" spans="1:21" ht="14.4" customHeight="1" x14ac:dyDescent="0.3">
      <c r="A69" s="695">
        <v>32</v>
      </c>
      <c r="B69" s="696" t="s">
        <v>554</v>
      </c>
      <c r="C69" s="696">
        <v>89301321</v>
      </c>
      <c r="D69" s="697" t="s">
        <v>4684</v>
      </c>
      <c r="E69" s="698" t="s">
        <v>3277</v>
      </c>
      <c r="F69" s="696" t="s">
        <v>3257</v>
      </c>
      <c r="G69" s="696" t="s">
        <v>3312</v>
      </c>
      <c r="H69" s="696" t="s">
        <v>555</v>
      </c>
      <c r="I69" s="696" t="s">
        <v>842</v>
      </c>
      <c r="J69" s="696" t="s">
        <v>3313</v>
      </c>
      <c r="K69" s="696" t="s">
        <v>3314</v>
      </c>
      <c r="L69" s="699">
        <v>0</v>
      </c>
      <c r="M69" s="699">
        <v>0</v>
      </c>
      <c r="N69" s="696">
        <v>2</v>
      </c>
      <c r="O69" s="700">
        <v>1.5</v>
      </c>
      <c r="P69" s="699">
        <v>0</v>
      </c>
      <c r="Q69" s="701"/>
      <c r="R69" s="696">
        <v>1</v>
      </c>
      <c r="S69" s="701">
        <v>0.5</v>
      </c>
      <c r="T69" s="700">
        <v>1</v>
      </c>
      <c r="U69" s="702">
        <v>0.66666666666666663</v>
      </c>
    </row>
    <row r="70" spans="1:21" ht="14.4" customHeight="1" x14ac:dyDescent="0.3">
      <c r="A70" s="695">
        <v>32</v>
      </c>
      <c r="B70" s="696" t="s">
        <v>554</v>
      </c>
      <c r="C70" s="696">
        <v>89301321</v>
      </c>
      <c r="D70" s="697" t="s">
        <v>4684</v>
      </c>
      <c r="E70" s="698" t="s">
        <v>3277</v>
      </c>
      <c r="F70" s="696" t="s">
        <v>3257</v>
      </c>
      <c r="G70" s="696" t="s">
        <v>3390</v>
      </c>
      <c r="H70" s="696" t="s">
        <v>555</v>
      </c>
      <c r="I70" s="696" t="s">
        <v>3391</v>
      </c>
      <c r="J70" s="696" t="s">
        <v>1504</v>
      </c>
      <c r="K70" s="696" t="s">
        <v>1066</v>
      </c>
      <c r="L70" s="699">
        <v>0</v>
      </c>
      <c r="M70" s="699">
        <v>0</v>
      </c>
      <c r="N70" s="696">
        <v>2</v>
      </c>
      <c r="O70" s="700">
        <v>1</v>
      </c>
      <c r="P70" s="699">
        <v>0</v>
      </c>
      <c r="Q70" s="701"/>
      <c r="R70" s="696">
        <v>2</v>
      </c>
      <c r="S70" s="701">
        <v>1</v>
      </c>
      <c r="T70" s="700">
        <v>1</v>
      </c>
      <c r="U70" s="702">
        <v>1</v>
      </c>
    </row>
    <row r="71" spans="1:21" ht="14.4" customHeight="1" x14ac:dyDescent="0.3">
      <c r="A71" s="695">
        <v>32</v>
      </c>
      <c r="B71" s="696" t="s">
        <v>554</v>
      </c>
      <c r="C71" s="696">
        <v>89301321</v>
      </c>
      <c r="D71" s="697" t="s">
        <v>4684</v>
      </c>
      <c r="E71" s="698" t="s">
        <v>3277</v>
      </c>
      <c r="F71" s="696" t="s">
        <v>3257</v>
      </c>
      <c r="G71" s="696" t="s">
        <v>3316</v>
      </c>
      <c r="H71" s="696" t="s">
        <v>555</v>
      </c>
      <c r="I71" s="696" t="s">
        <v>3392</v>
      </c>
      <c r="J71" s="696" t="s">
        <v>2007</v>
      </c>
      <c r="K71" s="696" t="s">
        <v>3131</v>
      </c>
      <c r="L71" s="699">
        <v>184.22</v>
      </c>
      <c r="M71" s="699">
        <v>184.22</v>
      </c>
      <c r="N71" s="696">
        <v>1</v>
      </c>
      <c r="O71" s="700">
        <v>0.5</v>
      </c>
      <c r="P71" s="699">
        <v>184.22</v>
      </c>
      <c r="Q71" s="701">
        <v>1</v>
      </c>
      <c r="R71" s="696">
        <v>1</v>
      </c>
      <c r="S71" s="701">
        <v>1</v>
      </c>
      <c r="T71" s="700">
        <v>0.5</v>
      </c>
      <c r="U71" s="702">
        <v>1</v>
      </c>
    </row>
    <row r="72" spans="1:21" ht="14.4" customHeight="1" x14ac:dyDescent="0.3">
      <c r="A72" s="695">
        <v>32</v>
      </c>
      <c r="B72" s="696" t="s">
        <v>554</v>
      </c>
      <c r="C72" s="696">
        <v>89301321</v>
      </c>
      <c r="D72" s="697" t="s">
        <v>4684</v>
      </c>
      <c r="E72" s="698" t="s">
        <v>3277</v>
      </c>
      <c r="F72" s="696" t="s">
        <v>3257</v>
      </c>
      <c r="G72" s="696" t="s">
        <v>3316</v>
      </c>
      <c r="H72" s="696" t="s">
        <v>1626</v>
      </c>
      <c r="I72" s="696" t="s">
        <v>2006</v>
      </c>
      <c r="J72" s="696" t="s">
        <v>2007</v>
      </c>
      <c r="K72" s="696" t="s">
        <v>3131</v>
      </c>
      <c r="L72" s="699">
        <v>184.22</v>
      </c>
      <c r="M72" s="699">
        <v>368.44</v>
      </c>
      <c r="N72" s="696">
        <v>2</v>
      </c>
      <c r="O72" s="700">
        <v>0.5</v>
      </c>
      <c r="P72" s="699">
        <v>368.44</v>
      </c>
      <c r="Q72" s="701">
        <v>1</v>
      </c>
      <c r="R72" s="696">
        <v>2</v>
      </c>
      <c r="S72" s="701">
        <v>1</v>
      </c>
      <c r="T72" s="700">
        <v>0.5</v>
      </c>
      <c r="U72" s="702">
        <v>1</v>
      </c>
    </row>
    <row r="73" spans="1:21" ht="14.4" customHeight="1" x14ac:dyDescent="0.3">
      <c r="A73" s="695">
        <v>32</v>
      </c>
      <c r="B73" s="696" t="s">
        <v>554</v>
      </c>
      <c r="C73" s="696">
        <v>89301321</v>
      </c>
      <c r="D73" s="697" t="s">
        <v>4684</v>
      </c>
      <c r="E73" s="698" t="s">
        <v>3277</v>
      </c>
      <c r="F73" s="696" t="s">
        <v>3257</v>
      </c>
      <c r="G73" s="696" t="s">
        <v>3393</v>
      </c>
      <c r="H73" s="696" t="s">
        <v>1626</v>
      </c>
      <c r="I73" s="696" t="s">
        <v>1635</v>
      </c>
      <c r="J73" s="696" t="s">
        <v>1636</v>
      </c>
      <c r="K73" s="696" t="s">
        <v>3192</v>
      </c>
      <c r="L73" s="699">
        <v>275.48</v>
      </c>
      <c r="M73" s="699">
        <v>275.48</v>
      </c>
      <c r="N73" s="696">
        <v>1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32</v>
      </c>
      <c r="B74" s="696" t="s">
        <v>554</v>
      </c>
      <c r="C74" s="696">
        <v>89301321</v>
      </c>
      <c r="D74" s="697" t="s">
        <v>4684</v>
      </c>
      <c r="E74" s="698" t="s">
        <v>3277</v>
      </c>
      <c r="F74" s="696" t="s">
        <v>3257</v>
      </c>
      <c r="G74" s="696" t="s">
        <v>3394</v>
      </c>
      <c r="H74" s="696" t="s">
        <v>555</v>
      </c>
      <c r="I74" s="696" t="s">
        <v>3395</v>
      </c>
      <c r="J74" s="696" t="s">
        <v>3396</v>
      </c>
      <c r="K74" s="696" t="s">
        <v>3131</v>
      </c>
      <c r="L74" s="699">
        <v>69.86</v>
      </c>
      <c r="M74" s="699">
        <v>139.72</v>
      </c>
      <c r="N74" s="696">
        <v>2</v>
      </c>
      <c r="O74" s="700">
        <v>1</v>
      </c>
      <c r="P74" s="699">
        <v>139.72</v>
      </c>
      <c r="Q74" s="701">
        <v>1</v>
      </c>
      <c r="R74" s="696">
        <v>2</v>
      </c>
      <c r="S74" s="701">
        <v>1</v>
      </c>
      <c r="T74" s="700">
        <v>1</v>
      </c>
      <c r="U74" s="702">
        <v>1</v>
      </c>
    </row>
    <row r="75" spans="1:21" ht="14.4" customHeight="1" x14ac:dyDescent="0.3">
      <c r="A75" s="695">
        <v>32</v>
      </c>
      <c r="B75" s="696" t="s">
        <v>554</v>
      </c>
      <c r="C75" s="696">
        <v>89301321</v>
      </c>
      <c r="D75" s="697" t="s">
        <v>4684</v>
      </c>
      <c r="E75" s="698" t="s">
        <v>3277</v>
      </c>
      <c r="F75" s="696" t="s">
        <v>3257</v>
      </c>
      <c r="G75" s="696" t="s">
        <v>3394</v>
      </c>
      <c r="H75" s="696" t="s">
        <v>1626</v>
      </c>
      <c r="I75" s="696" t="s">
        <v>2010</v>
      </c>
      <c r="J75" s="696" t="s">
        <v>2011</v>
      </c>
      <c r="K75" s="696" t="s">
        <v>3131</v>
      </c>
      <c r="L75" s="699">
        <v>69.86</v>
      </c>
      <c r="M75" s="699">
        <v>349.29999999999995</v>
      </c>
      <c r="N75" s="696">
        <v>5</v>
      </c>
      <c r="O75" s="700">
        <v>2.5</v>
      </c>
      <c r="P75" s="699">
        <v>209.57999999999998</v>
      </c>
      <c r="Q75" s="701">
        <v>0.6</v>
      </c>
      <c r="R75" s="696">
        <v>3</v>
      </c>
      <c r="S75" s="701">
        <v>0.6</v>
      </c>
      <c r="T75" s="700">
        <v>1.5</v>
      </c>
      <c r="U75" s="702">
        <v>0.6</v>
      </c>
    </row>
    <row r="76" spans="1:21" ht="14.4" customHeight="1" x14ac:dyDescent="0.3">
      <c r="A76" s="695">
        <v>32</v>
      </c>
      <c r="B76" s="696" t="s">
        <v>554</v>
      </c>
      <c r="C76" s="696">
        <v>89301321</v>
      </c>
      <c r="D76" s="697" t="s">
        <v>4684</v>
      </c>
      <c r="E76" s="698" t="s">
        <v>3277</v>
      </c>
      <c r="F76" s="696" t="s">
        <v>3257</v>
      </c>
      <c r="G76" s="696" t="s">
        <v>3394</v>
      </c>
      <c r="H76" s="696" t="s">
        <v>555</v>
      </c>
      <c r="I76" s="696" t="s">
        <v>3397</v>
      </c>
      <c r="J76" s="696" t="s">
        <v>3398</v>
      </c>
      <c r="K76" s="696" t="s">
        <v>3131</v>
      </c>
      <c r="L76" s="699">
        <v>69.86</v>
      </c>
      <c r="M76" s="699">
        <v>69.86</v>
      </c>
      <c r="N76" s="696">
        <v>1</v>
      </c>
      <c r="O76" s="700">
        <v>0.5</v>
      </c>
      <c r="P76" s="699">
        <v>69.86</v>
      </c>
      <c r="Q76" s="701">
        <v>1</v>
      </c>
      <c r="R76" s="696">
        <v>1</v>
      </c>
      <c r="S76" s="701">
        <v>1</v>
      </c>
      <c r="T76" s="700">
        <v>0.5</v>
      </c>
      <c r="U76" s="702">
        <v>1</v>
      </c>
    </row>
    <row r="77" spans="1:21" ht="14.4" customHeight="1" x14ac:dyDescent="0.3">
      <c r="A77" s="695">
        <v>32</v>
      </c>
      <c r="B77" s="696" t="s">
        <v>554</v>
      </c>
      <c r="C77" s="696">
        <v>89301321</v>
      </c>
      <c r="D77" s="697" t="s">
        <v>4684</v>
      </c>
      <c r="E77" s="698" t="s">
        <v>3277</v>
      </c>
      <c r="F77" s="696" t="s">
        <v>3257</v>
      </c>
      <c r="G77" s="696" t="s">
        <v>3317</v>
      </c>
      <c r="H77" s="696" t="s">
        <v>1626</v>
      </c>
      <c r="I77" s="696" t="s">
        <v>1736</v>
      </c>
      <c r="J77" s="696" t="s">
        <v>1737</v>
      </c>
      <c r="K77" s="696" t="s">
        <v>3183</v>
      </c>
      <c r="L77" s="699">
        <v>162.13</v>
      </c>
      <c r="M77" s="699">
        <v>162.13</v>
      </c>
      <c r="N77" s="696">
        <v>1</v>
      </c>
      <c r="O77" s="700">
        <v>0.5</v>
      </c>
      <c r="P77" s="699">
        <v>162.13</v>
      </c>
      <c r="Q77" s="701">
        <v>1</v>
      </c>
      <c r="R77" s="696">
        <v>1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32</v>
      </c>
      <c r="B78" s="696" t="s">
        <v>554</v>
      </c>
      <c r="C78" s="696">
        <v>89301321</v>
      </c>
      <c r="D78" s="697" t="s">
        <v>4684</v>
      </c>
      <c r="E78" s="698" t="s">
        <v>3277</v>
      </c>
      <c r="F78" s="696" t="s">
        <v>3257</v>
      </c>
      <c r="G78" s="696" t="s">
        <v>3321</v>
      </c>
      <c r="H78" s="696" t="s">
        <v>555</v>
      </c>
      <c r="I78" s="696" t="s">
        <v>3399</v>
      </c>
      <c r="J78" s="696" t="s">
        <v>2086</v>
      </c>
      <c r="K78" s="696" t="s">
        <v>3400</v>
      </c>
      <c r="L78" s="699">
        <v>0</v>
      </c>
      <c r="M78" s="699">
        <v>0</v>
      </c>
      <c r="N78" s="696">
        <v>3</v>
      </c>
      <c r="O78" s="700">
        <v>1.5</v>
      </c>
      <c r="P78" s="699">
        <v>0</v>
      </c>
      <c r="Q78" s="701"/>
      <c r="R78" s="696">
        <v>2</v>
      </c>
      <c r="S78" s="701">
        <v>0.66666666666666663</v>
      </c>
      <c r="T78" s="700">
        <v>1</v>
      </c>
      <c r="U78" s="702">
        <v>0.66666666666666663</v>
      </c>
    </row>
    <row r="79" spans="1:21" ht="14.4" customHeight="1" x14ac:dyDescent="0.3">
      <c r="A79" s="695">
        <v>32</v>
      </c>
      <c r="B79" s="696" t="s">
        <v>554</v>
      </c>
      <c r="C79" s="696">
        <v>89301321</v>
      </c>
      <c r="D79" s="697" t="s">
        <v>4684</v>
      </c>
      <c r="E79" s="698" t="s">
        <v>3277</v>
      </c>
      <c r="F79" s="696" t="s">
        <v>3257</v>
      </c>
      <c r="G79" s="696" t="s">
        <v>3321</v>
      </c>
      <c r="H79" s="696" t="s">
        <v>1626</v>
      </c>
      <c r="I79" s="696" t="s">
        <v>2085</v>
      </c>
      <c r="J79" s="696" t="s">
        <v>2086</v>
      </c>
      <c r="K79" s="696" t="s">
        <v>3155</v>
      </c>
      <c r="L79" s="699">
        <v>3127.19</v>
      </c>
      <c r="M79" s="699">
        <v>34399.089999999997</v>
      </c>
      <c r="N79" s="696">
        <v>11</v>
      </c>
      <c r="O79" s="700">
        <v>7</v>
      </c>
      <c r="P79" s="699">
        <v>28144.709999999995</v>
      </c>
      <c r="Q79" s="701">
        <v>0.81818181818181812</v>
      </c>
      <c r="R79" s="696">
        <v>9</v>
      </c>
      <c r="S79" s="701">
        <v>0.81818181818181823</v>
      </c>
      <c r="T79" s="700">
        <v>5.5</v>
      </c>
      <c r="U79" s="702">
        <v>0.7857142857142857</v>
      </c>
    </row>
    <row r="80" spans="1:21" ht="14.4" customHeight="1" x14ac:dyDescent="0.3">
      <c r="A80" s="695">
        <v>32</v>
      </c>
      <c r="B80" s="696" t="s">
        <v>554</v>
      </c>
      <c r="C80" s="696">
        <v>89301321</v>
      </c>
      <c r="D80" s="697" t="s">
        <v>4684</v>
      </c>
      <c r="E80" s="698" t="s">
        <v>3277</v>
      </c>
      <c r="F80" s="696" t="s">
        <v>3257</v>
      </c>
      <c r="G80" s="696" t="s">
        <v>3338</v>
      </c>
      <c r="H80" s="696" t="s">
        <v>555</v>
      </c>
      <c r="I80" s="696" t="s">
        <v>2078</v>
      </c>
      <c r="J80" s="696" t="s">
        <v>2079</v>
      </c>
      <c r="K80" s="696" t="s">
        <v>3155</v>
      </c>
      <c r="L80" s="699">
        <v>614.78</v>
      </c>
      <c r="M80" s="699">
        <v>614.78</v>
      </c>
      <c r="N80" s="696">
        <v>1</v>
      </c>
      <c r="O80" s="700">
        <v>1</v>
      </c>
      <c r="P80" s="699">
        <v>614.78</v>
      </c>
      <c r="Q80" s="701">
        <v>1</v>
      </c>
      <c r="R80" s="696">
        <v>1</v>
      </c>
      <c r="S80" s="701">
        <v>1</v>
      </c>
      <c r="T80" s="700">
        <v>1</v>
      </c>
      <c r="U80" s="702">
        <v>1</v>
      </c>
    </row>
    <row r="81" spans="1:21" ht="14.4" customHeight="1" x14ac:dyDescent="0.3">
      <c r="A81" s="695">
        <v>32</v>
      </c>
      <c r="B81" s="696" t="s">
        <v>554</v>
      </c>
      <c r="C81" s="696">
        <v>89301321</v>
      </c>
      <c r="D81" s="697" t="s">
        <v>4684</v>
      </c>
      <c r="E81" s="698" t="s">
        <v>3277</v>
      </c>
      <c r="F81" s="696" t="s">
        <v>3257</v>
      </c>
      <c r="G81" s="696" t="s">
        <v>3401</v>
      </c>
      <c r="H81" s="696" t="s">
        <v>555</v>
      </c>
      <c r="I81" s="696" t="s">
        <v>776</v>
      </c>
      <c r="J81" s="696" t="s">
        <v>3402</v>
      </c>
      <c r="K81" s="696" t="s">
        <v>3403</v>
      </c>
      <c r="L81" s="699">
        <v>54.04</v>
      </c>
      <c r="M81" s="699">
        <v>54.04</v>
      </c>
      <c r="N81" s="696">
        <v>1</v>
      </c>
      <c r="O81" s="700">
        <v>0.5</v>
      </c>
      <c r="P81" s="699">
        <v>54.04</v>
      </c>
      <c r="Q81" s="701">
        <v>1</v>
      </c>
      <c r="R81" s="696">
        <v>1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32</v>
      </c>
      <c r="B82" s="696" t="s">
        <v>554</v>
      </c>
      <c r="C82" s="696">
        <v>89301321</v>
      </c>
      <c r="D82" s="697" t="s">
        <v>4684</v>
      </c>
      <c r="E82" s="698" t="s">
        <v>3277</v>
      </c>
      <c r="F82" s="696" t="s">
        <v>3257</v>
      </c>
      <c r="G82" s="696" t="s">
        <v>3401</v>
      </c>
      <c r="H82" s="696" t="s">
        <v>555</v>
      </c>
      <c r="I82" s="696" t="s">
        <v>3404</v>
      </c>
      <c r="J82" s="696" t="s">
        <v>3402</v>
      </c>
      <c r="K82" s="696" t="s">
        <v>3403</v>
      </c>
      <c r="L82" s="699">
        <v>0</v>
      </c>
      <c r="M82" s="699">
        <v>0</v>
      </c>
      <c r="N82" s="696">
        <v>4</v>
      </c>
      <c r="O82" s="700">
        <v>1</v>
      </c>
      <c r="P82" s="699">
        <v>0</v>
      </c>
      <c r="Q82" s="701"/>
      <c r="R82" s="696">
        <v>4</v>
      </c>
      <c r="S82" s="701">
        <v>1</v>
      </c>
      <c r="T82" s="700">
        <v>1</v>
      </c>
      <c r="U82" s="702">
        <v>1</v>
      </c>
    </row>
    <row r="83" spans="1:21" ht="14.4" customHeight="1" x14ac:dyDescent="0.3">
      <c r="A83" s="695">
        <v>32</v>
      </c>
      <c r="B83" s="696" t="s">
        <v>554</v>
      </c>
      <c r="C83" s="696">
        <v>89301321</v>
      </c>
      <c r="D83" s="697" t="s">
        <v>4684</v>
      </c>
      <c r="E83" s="698" t="s">
        <v>3277</v>
      </c>
      <c r="F83" s="696" t="s">
        <v>3257</v>
      </c>
      <c r="G83" s="696" t="s">
        <v>3405</v>
      </c>
      <c r="H83" s="696" t="s">
        <v>555</v>
      </c>
      <c r="I83" s="696" t="s">
        <v>2364</v>
      </c>
      <c r="J83" s="696" t="s">
        <v>2365</v>
      </c>
      <c r="K83" s="696" t="s">
        <v>2366</v>
      </c>
      <c r="L83" s="699">
        <v>0</v>
      </c>
      <c r="M83" s="699">
        <v>0</v>
      </c>
      <c r="N83" s="696">
        <v>1</v>
      </c>
      <c r="O83" s="700">
        <v>0.5</v>
      </c>
      <c r="P83" s="699">
        <v>0</v>
      </c>
      <c r="Q83" s="701"/>
      <c r="R83" s="696">
        <v>1</v>
      </c>
      <c r="S83" s="701">
        <v>1</v>
      </c>
      <c r="T83" s="700">
        <v>0.5</v>
      </c>
      <c r="U83" s="702">
        <v>1</v>
      </c>
    </row>
    <row r="84" spans="1:21" ht="14.4" customHeight="1" x14ac:dyDescent="0.3">
      <c r="A84" s="695">
        <v>32</v>
      </c>
      <c r="B84" s="696" t="s">
        <v>554</v>
      </c>
      <c r="C84" s="696">
        <v>89301321</v>
      </c>
      <c r="D84" s="697" t="s">
        <v>4684</v>
      </c>
      <c r="E84" s="698" t="s">
        <v>3277</v>
      </c>
      <c r="F84" s="696" t="s">
        <v>3257</v>
      </c>
      <c r="G84" s="696" t="s">
        <v>3405</v>
      </c>
      <c r="H84" s="696" t="s">
        <v>555</v>
      </c>
      <c r="I84" s="696" t="s">
        <v>926</v>
      </c>
      <c r="J84" s="696" t="s">
        <v>2365</v>
      </c>
      <c r="K84" s="696" t="s">
        <v>3406</v>
      </c>
      <c r="L84" s="699">
        <v>0</v>
      </c>
      <c r="M84" s="699">
        <v>0</v>
      </c>
      <c r="N84" s="696">
        <v>1</v>
      </c>
      <c r="O84" s="700">
        <v>0.5</v>
      </c>
      <c r="P84" s="699">
        <v>0</v>
      </c>
      <c r="Q84" s="701"/>
      <c r="R84" s="696">
        <v>1</v>
      </c>
      <c r="S84" s="701">
        <v>1</v>
      </c>
      <c r="T84" s="700">
        <v>0.5</v>
      </c>
      <c r="U84" s="702">
        <v>1</v>
      </c>
    </row>
    <row r="85" spans="1:21" ht="14.4" customHeight="1" x14ac:dyDescent="0.3">
      <c r="A85" s="695">
        <v>32</v>
      </c>
      <c r="B85" s="696" t="s">
        <v>554</v>
      </c>
      <c r="C85" s="696">
        <v>89301321</v>
      </c>
      <c r="D85" s="697" t="s">
        <v>4684</v>
      </c>
      <c r="E85" s="698" t="s">
        <v>3277</v>
      </c>
      <c r="F85" s="696" t="s">
        <v>3257</v>
      </c>
      <c r="G85" s="696" t="s">
        <v>3293</v>
      </c>
      <c r="H85" s="696" t="s">
        <v>1626</v>
      </c>
      <c r="I85" s="696" t="s">
        <v>1755</v>
      </c>
      <c r="J85" s="696" t="s">
        <v>1656</v>
      </c>
      <c r="K85" s="696" t="s">
        <v>1756</v>
      </c>
      <c r="L85" s="699">
        <v>468.96</v>
      </c>
      <c r="M85" s="699">
        <v>468.96</v>
      </c>
      <c r="N85" s="696">
        <v>1</v>
      </c>
      <c r="O85" s="700">
        <v>1</v>
      </c>
      <c r="P85" s="699">
        <v>468.96</v>
      </c>
      <c r="Q85" s="701">
        <v>1</v>
      </c>
      <c r="R85" s="696">
        <v>1</v>
      </c>
      <c r="S85" s="701">
        <v>1</v>
      </c>
      <c r="T85" s="700">
        <v>1</v>
      </c>
      <c r="U85" s="702">
        <v>1</v>
      </c>
    </row>
    <row r="86" spans="1:21" ht="14.4" customHeight="1" x14ac:dyDescent="0.3">
      <c r="A86" s="695">
        <v>32</v>
      </c>
      <c r="B86" s="696" t="s">
        <v>554</v>
      </c>
      <c r="C86" s="696">
        <v>89301321</v>
      </c>
      <c r="D86" s="697" t="s">
        <v>4684</v>
      </c>
      <c r="E86" s="698" t="s">
        <v>3277</v>
      </c>
      <c r="F86" s="696" t="s">
        <v>3257</v>
      </c>
      <c r="G86" s="696" t="s">
        <v>3293</v>
      </c>
      <c r="H86" s="696" t="s">
        <v>1626</v>
      </c>
      <c r="I86" s="696" t="s">
        <v>1758</v>
      </c>
      <c r="J86" s="696" t="s">
        <v>1656</v>
      </c>
      <c r="K86" s="696" t="s">
        <v>1759</v>
      </c>
      <c r="L86" s="699">
        <v>625.29</v>
      </c>
      <c r="M86" s="699">
        <v>5627.61</v>
      </c>
      <c r="N86" s="696">
        <v>9</v>
      </c>
      <c r="O86" s="700">
        <v>2.5</v>
      </c>
      <c r="P86" s="699">
        <v>2501.16</v>
      </c>
      <c r="Q86" s="701">
        <v>0.44444444444444442</v>
      </c>
      <c r="R86" s="696">
        <v>4</v>
      </c>
      <c r="S86" s="701">
        <v>0.44444444444444442</v>
      </c>
      <c r="T86" s="700">
        <v>1</v>
      </c>
      <c r="U86" s="702">
        <v>0.4</v>
      </c>
    </row>
    <row r="87" spans="1:21" ht="14.4" customHeight="1" x14ac:dyDescent="0.3">
      <c r="A87" s="695">
        <v>32</v>
      </c>
      <c r="B87" s="696" t="s">
        <v>554</v>
      </c>
      <c r="C87" s="696">
        <v>89301321</v>
      </c>
      <c r="D87" s="697" t="s">
        <v>4684</v>
      </c>
      <c r="E87" s="698" t="s">
        <v>3277</v>
      </c>
      <c r="F87" s="696" t="s">
        <v>3257</v>
      </c>
      <c r="G87" s="696" t="s">
        <v>3293</v>
      </c>
      <c r="H87" s="696" t="s">
        <v>1626</v>
      </c>
      <c r="I87" s="696" t="s">
        <v>1655</v>
      </c>
      <c r="J87" s="696" t="s">
        <v>1656</v>
      </c>
      <c r="K87" s="696" t="s">
        <v>1657</v>
      </c>
      <c r="L87" s="699">
        <v>937.93</v>
      </c>
      <c r="M87" s="699">
        <v>937.93</v>
      </c>
      <c r="N87" s="696">
        <v>1</v>
      </c>
      <c r="O87" s="700">
        <v>1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32</v>
      </c>
      <c r="B88" s="696" t="s">
        <v>554</v>
      </c>
      <c r="C88" s="696">
        <v>89301321</v>
      </c>
      <c r="D88" s="697" t="s">
        <v>4684</v>
      </c>
      <c r="E88" s="698" t="s">
        <v>3277</v>
      </c>
      <c r="F88" s="696" t="s">
        <v>3257</v>
      </c>
      <c r="G88" s="696" t="s">
        <v>3293</v>
      </c>
      <c r="H88" s="696" t="s">
        <v>1626</v>
      </c>
      <c r="I88" s="696" t="s">
        <v>1659</v>
      </c>
      <c r="J88" s="696" t="s">
        <v>1656</v>
      </c>
      <c r="K88" s="696" t="s">
        <v>1660</v>
      </c>
      <c r="L88" s="699">
        <v>1166.47</v>
      </c>
      <c r="M88" s="699">
        <v>1166.47</v>
      </c>
      <c r="N88" s="696">
        <v>1</v>
      </c>
      <c r="O88" s="700">
        <v>0.5</v>
      </c>
      <c r="P88" s="699">
        <v>1166.47</v>
      </c>
      <c r="Q88" s="701">
        <v>1</v>
      </c>
      <c r="R88" s="696">
        <v>1</v>
      </c>
      <c r="S88" s="701">
        <v>1</v>
      </c>
      <c r="T88" s="700">
        <v>0.5</v>
      </c>
      <c r="U88" s="702">
        <v>1</v>
      </c>
    </row>
    <row r="89" spans="1:21" ht="14.4" customHeight="1" x14ac:dyDescent="0.3">
      <c r="A89" s="695">
        <v>32</v>
      </c>
      <c r="B89" s="696" t="s">
        <v>554</v>
      </c>
      <c r="C89" s="696">
        <v>89301321</v>
      </c>
      <c r="D89" s="697" t="s">
        <v>4684</v>
      </c>
      <c r="E89" s="698" t="s">
        <v>3277</v>
      </c>
      <c r="F89" s="696" t="s">
        <v>3257</v>
      </c>
      <c r="G89" s="696" t="s">
        <v>3294</v>
      </c>
      <c r="H89" s="696" t="s">
        <v>555</v>
      </c>
      <c r="I89" s="696" t="s">
        <v>3407</v>
      </c>
      <c r="J89" s="696" t="s">
        <v>3296</v>
      </c>
      <c r="K89" s="696" t="s">
        <v>3408</v>
      </c>
      <c r="L89" s="699">
        <v>97.97</v>
      </c>
      <c r="M89" s="699">
        <v>293.90999999999997</v>
      </c>
      <c r="N89" s="696">
        <v>3</v>
      </c>
      <c r="O89" s="700">
        <v>1.5</v>
      </c>
      <c r="P89" s="699">
        <v>293.90999999999997</v>
      </c>
      <c r="Q89" s="701">
        <v>1</v>
      </c>
      <c r="R89" s="696">
        <v>3</v>
      </c>
      <c r="S89" s="701">
        <v>1</v>
      </c>
      <c r="T89" s="700">
        <v>1.5</v>
      </c>
      <c r="U89" s="702">
        <v>1</v>
      </c>
    </row>
    <row r="90" spans="1:21" ht="14.4" customHeight="1" x14ac:dyDescent="0.3">
      <c r="A90" s="695">
        <v>32</v>
      </c>
      <c r="B90" s="696" t="s">
        <v>554</v>
      </c>
      <c r="C90" s="696">
        <v>89301321</v>
      </c>
      <c r="D90" s="697" t="s">
        <v>4684</v>
      </c>
      <c r="E90" s="698" t="s">
        <v>3277</v>
      </c>
      <c r="F90" s="696" t="s">
        <v>3257</v>
      </c>
      <c r="G90" s="696" t="s">
        <v>3294</v>
      </c>
      <c r="H90" s="696" t="s">
        <v>555</v>
      </c>
      <c r="I90" s="696" t="s">
        <v>3295</v>
      </c>
      <c r="J90" s="696" t="s">
        <v>3296</v>
      </c>
      <c r="K90" s="696" t="s">
        <v>720</v>
      </c>
      <c r="L90" s="699">
        <v>314.89999999999998</v>
      </c>
      <c r="M90" s="699">
        <v>629.79999999999995</v>
      </c>
      <c r="N90" s="696">
        <v>2</v>
      </c>
      <c r="O90" s="700">
        <v>1</v>
      </c>
      <c r="P90" s="699">
        <v>629.79999999999995</v>
      </c>
      <c r="Q90" s="701">
        <v>1</v>
      </c>
      <c r="R90" s="696">
        <v>2</v>
      </c>
      <c r="S90" s="701">
        <v>1</v>
      </c>
      <c r="T90" s="700">
        <v>1</v>
      </c>
      <c r="U90" s="702">
        <v>1</v>
      </c>
    </row>
    <row r="91" spans="1:21" ht="14.4" customHeight="1" x14ac:dyDescent="0.3">
      <c r="A91" s="695">
        <v>32</v>
      </c>
      <c r="B91" s="696" t="s">
        <v>554</v>
      </c>
      <c r="C91" s="696">
        <v>89301321</v>
      </c>
      <c r="D91" s="697" t="s">
        <v>4684</v>
      </c>
      <c r="E91" s="698" t="s">
        <v>3277</v>
      </c>
      <c r="F91" s="696" t="s">
        <v>3257</v>
      </c>
      <c r="G91" s="696" t="s">
        <v>3294</v>
      </c>
      <c r="H91" s="696" t="s">
        <v>555</v>
      </c>
      <c r="I91" s="696" t="s">
        <v>718</v>
      </c>
      <c r="J91" s="696" t="s">
        <v>719</v>
      </c>
      <c r="K91" s="696" t="s">
        <v>3362</v>
      </c>
      <c r="L91" s="699">
        <v>314.89999999999998</v>
      </c>
      <c r="M91" s="699">
        <v>314.89999999999998</v>
      </c>
      <c r="N91" s="696">
        <v>1</v>
      </c>
      <c r="O91" s="700">
        <v>1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32</v>
      </c>
      <c r="B92" s="696" t="s">
        <v>554</v>
      </c>
      <c r="C92" s="696">
        <v>89301321</v>
      </c>
      <c r="D92" s="697" t="s">
        <v>4684</v>
      </c>
      <c r="E92" s="698" t="s">
        <v>3277</v>
      </c>
      <c r="F92" s="696" t="s">
        <v>3257</v>
      </c>
      <c r="G92" s="696" t="s">
        <v>3409</v>
      </c>
      <c r="H92" s="696" t="s">
        <v>1626</v>
      </c>
      <c r="I92" s="696" t="s">
        <v>1803</v>
      </c>
      <c r="J92" s="696" t="s">
        <v>1804</v>
      </c>
      <c r="K92" s="696" t="s">
        <v>3094</v>
      </c>
      <c r="L92" s="699">
        <v>1359.61</v>
      </c>
      <c r="M92" s="699">
        <v>1359.61</v>
      </c>
      <c r="N92" s="696">
        <v>1</v>
      </c>
      <c r="O92" s="700">
        <v>0.5</v>
      </c>
      <c r="P92" s="699">
        <v>1359.61</v>
      </c>
      <c r="Q92" s="701">
        <v>1</v>
      </c>
      <c r="R92" s="696">
        <v>1</v>
      </c>
      <c r="S92" s="701">
        <v>1</v>
      </c>
      <c r="T92" s="700">
        <v>0.5</v>
      </c>
      <c r="U92" s="702">
        <v>1</v>
      </c>
    </row>
    <row r="93" spans="1:21" ht="14.4" customHeight="1" x14ac:dyDescent="0.3">
      <c r="A93" s="695">
        <v>32</v>
      </c>
      <c r="B93" s="696" t="s">
        <v>554</v>
      </c>
      <c r="C93" s="696">
        <v>89301321</v>
      </c>
      <c r="D93" s="697" t="s">
        <v>4684</v>
      </c>
      <c r="E93" s="698" t="s">
        <v>3277</v>
      </c>
      <c r="F93" s="696" t="s">
        <v>3257</v>
      </c>
      <c r="G93" s="696" t="s">
        <v>3410</v>
      </c>
      <c r="H93" s="696" t="s">
        <v>555</v>
      </c>
      <c r="I93" s="696" t="s">
        <v>3411</v>
      </c>
      <c r="J93" s="696" t="s">
        <v>3412</v>
      </c>
      <c r="K93" s="696" t="s">
        <v>3413</v>
      </c>
      <c r="L93" s="699">
        <v>1359.61</v>
      </c>
      <c r="M93" s="699">
        <v>1359.61</v>
      </c>
      <c r="N93" s="696">
        <v>1</v>
      </c>
      <c r="O93" s="700">
        <v>0.5</v>
      </c>
      <c r="P93" s="699">
        <v>1359.61</v>
      </c>
      <c r="Q93" s="701">
        <v>1</v>
      </c>
      <c r="R93" s="696">
        <v>1</v>
      </c>
      <c r="S93" s="701">
        <v>1</v>
      </c>
      <c r="T93" s="700">
        <v>0.5</v>
      </c>
      <c r="U93" s="702">
        <v>1</v>
      </c>
    </row>
    <row r="94" spans="1:21" ht="14.4" customHeight="1" x14ac:dyDescent="0.3">
      <c r="A94" s="695">
        <v>32</v>
      </c>
      <c r="B94" s="696" t="s">
        <v>554</v>
      </c>
      <c r="C94" s="696">
        <v>89301321</v>
      </c>
      <c r="D94" s="697" t="s">
        <v>4684</v>
      </c>
      <c r="E94" s="698" t="s">
        <v>3277</v>
      </c>
      <c r="F94" s="696" t="s">
        <v>3257</v>
      </c>
      <c r="G94" s="696" t="s">
        <v>3297</v>
      </c>
      <c r="H94" s="696" t="s">
        <v>555</v>
      </c>
      <c r="I94" s="696" t="s">
        <v>1137</v>
      </c>
      <c r="J94" s="696" t="s">
        <v>3298</v>
      </c>
      <c r="K94" s="696" t="s">
        <v>3299</v>
      </c>
      <c r="L94" s="699">
        <v>91.52</v>
      </c>
      <c r="M94" s="699">
        <v>1647.36</v>
      </c>
      <c r="N94" s="696">
        <v>18</v>
      </c>
      <c r="O94" s="700">
        <v>7</v>
      </c>
      <c r="P94" s="699">
        <v>1372.8</v>
      </c>
      <c r="Q94" s="701">
        <v>0.83333333333333337</v>
      </c>
      <c r="R94" s="696">
        <v>15</v>
      </c>
      <c r="S94" s="701">
        <v>0.83333333333333337</v>
      </c>
      <c r="T94" s="700">
        <v>6</v>
      </c>
      <c r="U94" s="702">
        <v>0.8571428571428571</v>
      </c>
    </row>
    <row r="95" spans="1:21" ht="14.4" customHeight="1" x14ac:dyDescent="0.3">
      <c r="A95" s="695">
        <v>32</v>
      </c>
      <c r="B95" s="696" t="s">
        <v>554</v>
      </c>
      <c r="C95" s="696">
        <v>89301321</v>
      </c>
      <c r="D95" s="697" t="s">
        <v>4684</v>
      </c>
      <c r="E95" s="698" t="s">
        <v>3277</v>
      </c>
      <c r="F95" s="696" t="s">
        <v>3257</v>
      </c>
      <c r="G95" s="696" t="s">
        <v>3414</v>
      </c>
      <c r="H95" s="696" t="s">
        <v>555</v>
      </c>
      <c r="I95" s="696" t="s">
        <v>897</v>
      </c>
      <c r="J95" s="696" t="s">
        <v>3415</v>
      </c>
      <c r="K95" s="696" t="s">
        <v>3416</v>
      </c>
      <c r="L95" s="699">
        <v>0</v>
      </c>
      <c r="M95" s="699">
        <v>0</v>
      </c>
      <c r="N95" s="696">
        <v>2</v>
      </c>
      <c r="O95" s="700">
        <v>0.5</v>
      </c>
      <c r="P95" s="699"/>
      <c r="Q95" s="701"/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32</v>
      </c>
      <c r="B96" s="696" t="s">
        <v>554</v>
      </c>
      <c r="C96" s="696">
        <v>89301321</v>
      </c>
      <c r="D96" s="697" t="s">
        <v>4684</v>
      </c>
      <c r="E96" s="698" t="s">
        <v>3277</v>
      </c>
      <c r="F96" s="696" t="s">
        <v>3257</v>
      </c>
      <c r="G96" s="696" t="s">
        <v>3417</v>
      </c>
      <c r="H96" s="696" t="s">
        <v>555</v>
      </c>
      <c r="I96" s="696" t="s">
        <v>3418</v>
      </c>
      <c r="J96" s="696" t="s">
        <v>3419</v>
      </c>
      <c r="K96" s="696" t="s">
        <v>3420</v>
      </c>
      <c r="L96" s="699">
        <v>112.13</v>
      </c>
      <c r="M96" s="699">
        <v>112.13</v>
      </c>
      <c r="N96" s="696">
        <v>1</v>
      </c>
      <c r="O96" s="700">
        <v>0.5</v>
      </c>
      <c r="P96" s="699">
        <v>112.13</v>
      </c>
      <c r="Q96" s="701">
        <v>1</v>
      </c>
      <c r="R96" s="696">
        <v>1</v>
      </c>
      <c r="S96" s="701">
        <v>1</v>
      </c>
      <c r="T96" s="700">
        <v>0.5</v>
      </c>
      <c r="U96" s="702">
        <v>1</v>
      </c>
    </row>
    <row r="97" spans="1:21" ht="14.4" customHeight="1" x14ac:dyDescent="0.3">
      <c r="A97" s="695">
        <v>32</v>
      </c>
      <c r="B97" s="696" t="s">
        <v>554</v>
      </c>
      <c r="C97" s="696">
        <v>89301321</v>
      </c>
      <c r="D97" s="697" t="s">
        <v>4684</v>
      </c>
      <c r="E97" s="698" t="s">
        <v>3277</v>
      </c>
      <c r="F97" s="696" t="s">
        <v>3257</v>
      </c>
      <c r="G97" s="696" t="s">
        <v>3421</v>
      </c>
      <c r="H97" s="696" t="s">
        <v>555</v>
      </c>
      <c r="I97" s="696" t="s">
        <v>664</v>
      </c>
      <c r="J97" s="696" t="s">
        <v>665</v>
      </c>
      <c r="K97" s="696" t="s">
        <v>3422</v>
      </c>
      <c r="L97" s="699">
        <v>43.99</v>
      </c>
      <c r="M97" s="699">
        <v>43.99</v>
      </c>
      <c r="N97" s="696">
        <v>1</v>
      </c>
      <c r="O97" s="700">
        <v>0.5</v>
      </c>
      <c r="P97" s="699">
        <v>43.99</v>
      </c>
      <c r="Q97" s="701">
        <v>1</v>
      </c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32</v>
      </c>
      <c r="B98" s="696" t="s">
        <v>554</v>
      </c>
      <c r="C98" s="696">
        <v>89301321</v>
      </c>
      <c r="D98" s="697" t="s">
        <v>4684</v>
      </c>
      <c r="E98" s="698" t="s">
        <v>3277</v>
      </c>
      <c r="F98" s="696" t="s">
        <v>3257</v>
      </c>
      <c r="G98" s="696" t="s">
        <v>3365</v>
      </c>
      <c r="H98" s="696" t="s">
        <v>555</v>
      </c>
      <c r="I98" s="696" t="s">
        <v>1962</v>
      </c>
      <c r="J98" s="696" t="s">
        <v>1963</v>
      </c>
      <c r="K98" s="696" t="s">
        <v>3366</v>
      </c>
      <c r="L98" s="699">
        <v>53.54</v>
      </c>
      <c r="M98" s="699">
        <v>53.54</v>
      </c>
      <c r="N98" s="696">
        <v>1</v>
      </c>
      <c r="O98" s="700">
        <v>0.5</v>
      </c>
      <c r="P98" s="699">
        <v>53.54</v>
      </c>
      <c r="Q98" s="701">
        <v>1</v>
      </c>
      <c r="R98" s="696">
        <v>1</v>
      </c>
      <c r="S98" s="701">
        <v>1</v>
      </c>
      <c r="T98" s="700">
        <v>0.5</v>
      </c>
      <c r="U98" s="702">
        <v>1</v>
      </c>
    </row>
    <row r="99" spans="1:21" ht="14.4" customHeight="1" x14ac:dyDescent="0.3">
      <c r="A99" s="695">
        <v>32</v>
      </c>
      <c r="B99" s="696" t="s">
        <v>554</v>
      </c>
      <c r="C99" s="696">
        <v>89301321</v>
      </c>
      <c r="D99" s="697" t="s">
        <v>4684</v>
      </c>
      <c r="E99" s="698" t="s">
        <v>3277</v>
      </c>
      <c r="F99" s="696" t="s">
        <v>3257</v>
      </c>
      <c r="G99" s="696" t="s">
        <v>3423</v>
      </c>
      <c r="H99" s="696" t="s">
        <v>555</v>
      </c>
      <c r="I99" s="696" t="s">
        <v>3424</v>
      </c>
      <c r="J99" s="696" t="s">
        <v>3425</v>
      </c>
      <c r="K99" s="696" t="s">
        <v>3426</v>
      </c>
      <c r="L99" s="699">
        <v>110.66</v>
      </c>
      <c r="M99" s="699">
        <v>110.66</v>
      </c>
      <c r="N99" s="696">
        <v>1</v>
      </c>
      <c r="O99" s="700">
        <v>1</v>
      </c>
      <c r="P99" s="699">
        <v>110.66</v>
      </c>
      <c r="Q99" s="701">
        <v>1</v>
      </c>
      <c r="R99" s="696">
        <v>1</v>
      </c>
      <c r="S99" s="701">
        <v>1</v>
      </c>
      <c r="T99" s="700">
        <v>1</v>
      </c>
      <c r="U99" s="702">
        <v>1</v>
      </c>
    </row>
    <row r="100" spans="1:21" ht="14.4" customHeight="1" x14ac:dyDescent="0.3">
      <c r="A100" s="695">
        <v>32</v>
      </c>
      <c r="B100" s="696" t="s">
        <v>554</v>
      </c>
      <c r="C100" s="696">
        <v>89301321</v>
      </c>
      <c r="D100" s="697" t="s">
        <v>4684</v>
      </c>
      <c r="E100" s="698" t="s">
        <v>3277</v>
      </c>
      <c r="F100" s="696" t="s">
        <v>3257</v>
      </c>
      <c r="G100" s="696" t="s">
        <v>3370</v>
      </c>
      <c r="H100" s="696" t="s">
        <v>555</v>
      </c>
      <c r="I100" s="696" t="s">
        <v>1328</v>
      </c>
      <c r="J100" s="696" t="s">
        <v>1329</v>
      </c>
      <c r="K100" s="696" t="s">
        <v>3371</v>
      </c>
      <c r="L100" s="699">
        <v>34140.99</v>
      </c>
      <c r="M100" s="699">
        <v>68281.98</v>
      </c>
      <c r="N100" s="696">
        <v>2</v>
      </c>
      <c r="O100" s="700">
        <v>1</v>
      </c>
      <c r="P100" s="699">
        <v>68281.98</v>
      </c>
      <c r="Q100" s="701">
        <v>1</v>
      </c>
      <c r="R100" s="696">
        <v>2</v>
      </c>
      <c r="S100" s="701">
        <v>1</v>
      </c>
      <c r="T100" s="700">
        <v>1</v>
      </c>
      <c r="U100" s="702">
        <v>1</v>
      </c>
    </row>
    <row r="101" spans="1:21" ht="14.4" customHeight="1" x14ac:dyDescent="0.3">
      <c r="A101" s="695">
        <v>32</v>
      </c>
      <c r="B101" s="696" t="s">
        <v>554</v>
      </c>
      <c r="C101" s="696">
        <v>89301321</v>
      </c>
      <c r="D101" s="697" t="s">
        <v>4684</v>
      </c>
      <c r="E101" s="698" t="s">
        <v>3277</v>
      </c>
      <c r="F101" s="696" t="s">
        <v>3257</v>
      </c>
      <c r="G101" s="696" t="s">
        <v>3373</v>
      </c>
      <c r="H101" s="696" t="s">
        <v>1626</v>
      </c>
      <c r="I101" s="696" t="s">
        <v>2718</v>
      </c>
      <c r="J101" s="696" t="s">
        <v>3217</v>
      </c>
      <c r="K101" s="696" t="s">
        <v>3218</v>
      </c>
      <c r="L101" s="699">
        <v>156.25</v>
      </c>
      <c r="M101" s="699">
        <v>312.5</v>
      </c>
      <c r="N101" s="696">
        <v>2</v>
      </c>
      <c r="O101" s="700">
        <v>1</v>
      </c>
      <c r="P101" s="699">
        <v>312.5</v>
      </c>
      <c r="Q101" s="701">
        <v>1</v>
      </c>
      <c r="R101" s="696">
        <v>2</v>
      </c>
      <c r="S101" s="701">
        <v>1</v>
      </c>
      <c r="T101" s="700">
        <v>1</v>
      </c>
      <c r="U101" s="702">
        <v>1</v>
      </c>
    </row>
    <row r="102" spans="1:21" ht="14.4" customHeight="1" x14ac:dyDescent="0.3">
      <c r="A102" s="695">
        <v>32</v>
      </c>
      <c r="B102" s="696" t="s">
        <v>554</v>
      </c>
      <c r="C102" s="696">
        <v>89301321</v>
      </c>
      <c r="D102" s="697" t="s">
        <v>4684</v>
      </c>
      <c r="E102" s="698" t="s">
        <v>3277</v>
      </c>
      <c r="F102" s="696" t="s">
        <v>3257</v>
      </c>
      <c r="G102" s="696" t="s">
        <v>3427</v>
      </c>
      <c r="H102" s="696" t="s">
        <v>555</v>
      </c>
      <c r="I102" s="696" t="s">
        <v>3428</v>
      </c>
      <c r="J102" s="696" t="s">
        <v>1519</v>
      </c>
      <c r="K102" s="696" t="s">
        <v>3429</v>
      </c>
      <c r="L102" s="699">
        <v>0</v>
      </c>
      <c r="M102" s="699">
        <v>0</v>
      </c>
      <c r="N102" s="696">
        <v>2</v>
      </c>
      <c r="O102" s="700">
        <v>0.5</v>
      </c>
      <c r="P102" s="699"/>
      <c r="Q102" s="701"/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32</v>
      </c>
      <c r="B103" s="696" t="s">
        <v>554</v>
      </c>
      <c r="C103" s="696">
        <v>89301321</v>
      </c>
      <c r="D103" s="697" t="s">
        <v>4684</v>
      </c>
      <c r="E103" s="698" t="s">
        <v>3278</v>
      </c>
      <c r="F103" s="696" t="s">
        <v>3257</v>
      </c>
      <c r="G103" s="696" t="s">
        <v>3300</v>
      </c>
      <c r="H103" s="696" t="s">
        <v>555</v>
      </c>
      <c r="I103" s="696" t="s">
        <v>1318</v>
      </c>
      <c r="J103" s="696" t="s">
        <v>1319</v>
      </c>
      <c r="K103" s="696" t="s">
        <v>3301</v>
      </c>
      <c r="L103" s="699">
        <v>1354.54</v>
      </c>
      <c r="M103" s="699">
        <v>1354.54</v>
      </c>
      <c r="N103" s="696">
        <v>1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32</v>
      </c>
      <c r="B104" s="696" t="s">
        <v>554</v>
      </c>
      <c r="C104" s="696">
        <v>89301321</v>
      </c>
      <c r="D104" s="697" t="s">
        <v>4684</v>
      </c>
      <c r="E104" s="698" t="s">
        <v>3278</v>
      </c>
      <c r="F104" s="696" t="s">
        <v>3257</v>
      </c>
      <c r="G104" s="696" t="s">
        <v>3300</v>
      </c>
      <c r="H104" s="696" t="s">
        <v>555</v>
      </c>
      <c r="I104" s="696" t="s">
        <v>3302</v>
      </c>
      <c r="J104" s="696" t="s">
        <v>1172</v>
      </c>
      <c r="K104" s="696" t="s">
        <v>3303</v>
      </c>
      <c r="L104" s="699">
        <v>0</v>
      </c>
      <c r="M104" s="699">
        <v>0</v>
      </c>
      <c r="N104" s="696">
        <v>2</v>
      </c>
      <c r="O104" s="700">
        <v>0.5</v>
      </c>
      <c r="P104" s="699">
        <v>0</v>
      </c>
      <c r="Q104" s="701"/>
      <c r="R104" s="696">
        <v>2</v>
      </c>
      <c r="S104" s="701">
        <v>1</v>
      </c>
      <c r="T104" s="700">
        <v>0.5</v>
      </c>
      <c r="U104" s="702">
        <v>1</v>
      </c>
    </row>
    <row r="105" spans="1:21" ht="14.4" customHeight="1" x14ac:dyDescent="0.3">
      <c r="A105" s="695">
        <v>32</v>
      </c>
      <c r="B105" s="696" t="s">
        <v>554</v>
      </c>
      <c r="C105" s="696">
        <v>89301321</v>
      </c>
      <c r="D105" s="697" t="s">
        <v>4684</v>
      </c>
      <c r="E105" s="698" t="s">
        <v>3278</v>
      </c>
      <c r="F105" s="696" t="s">
        <v>3257</v>
      </c>
      <c r="G105" s="696" t="s">
        <v>3305</v>
      </c>
      <c r="H105" s="696" t="s">
        <v>555</v>
      </c>
      <c r="I105" s="696" t="s">
        <v>979</v>
      </c>
      <c r="J105" s="696" t="s">
        <v>980</v>
      </c>
      <c r="K105" s="696" t="s">
        <v>981</v>
      </c>
      <c r="L105" s="699">
        <v>95.25</v>
      </c>
      <c r="M105" s="699">
        <v>190.5</v>
      </c>
      <c r="N105" s="696">
        <v>2</v>
      </c>
      <c r="O105" s="700">
        <v>1.5</v>
      </c>
      <c r="P105" s="699">
        <v>95.25</v>
      </c>
      <c r="Q105" s="701">
        <v>0.5</v>
      </c>
      <c r="R105" s="696">
        <v>1</v>
      </c>
      <c r="S105" s="701">
        <v>0.5</v>
      </c>
      <c r="T105" s="700">
        <v>0.5</v>
      </c>
      <c r="U105" s="702">
        <v>0.33333333333333331</v>
      </c>
    </row>
    <row r="106" spans="1:21" ht="14.4" customHeight="1" x14ac:dyDescent="0.3">
      <c r="A106" s="695">
        <v>32</v>
      </c>
      <c r="B106" s="696" t="s">
        <v>554</v>
      </c>
      <c r="C106" s="696">
        <v>89301321</v>
      </c>
      <c r="D106" s="697" t="s">
        <v>4684</v>
      </c>
      <c r="E106" s="698" t="s">
        <v>3278</v>
      </c>
      <c r="F106" s="696" t="s">
        <v>3257</v>
      </c>
      <c r="G106" s="696" t="s">
        <v>3305</v>
      </c>
      <c r="H106" s="696" t="s">
        <v>555</v>
      </c>
      <c r="I106" s="696" t="s">
        <v>3307</v>
      </c>
      <c r="J106" s="696" t="s">
        <v>651</v>
      </c>
      <c r="K106" s="696" t="s">
        <v>3308</v>
      </c>
      <c r="L106" s="699">
        <v>285.75</v>
      </c>
      <c r="M106" s="699">
        <v>2857.5</v>
      </c>
      <c r="N106" s="696">
        <v>10</v>
      </c>
      <c r="O106" s="700">
        <v>6</v>
      </c>
      <c r="P106" s="699">
        <v>2286</v>
      </c>
      <c r="Q106" s="701">
        <v>0.8</v>
      </c>
      <c r="R106" s="696">
        <v>8</v>
      </c>
      <c r="S106" s="701">
        <v>0.8</v>
      </c>
      <c r="T106" s="700">
        <v>4.5</v>
      </c>
      <c r="U106" s="702">
        <v>0.75</v>
      </c>
    </row>
    <row r="107" spans="1:21" ht="14.4" customHeight="1" x14ac:dyDescent="0.3">
      <c r="A107" s="695">
        <v>32</v>
      </c>
      <c r="B107" s="696" t="s">
        <v>554</v>
      </c>
      <c r="C107" s="696">
        <v>89301321</v>
      </c>
      <c r="D107" s="697" t="s">
        <v>4684</v>
      </c>
      <c r="E107" s="698" t="s">
        <v>3278</v>
      </c>
      <c r="F107" s="696" t="s">
        <v>3257</v>
      </c>
      <c r="G107" s="696" t="s">
        <v>3309</v>
      </c>
      <c r="H107" s="696" t="s">
        <v>1626</v>
      </c>
      <c r="I107" s="696" t="s">
        <v>3430</v>
      </c>
      <c r="J107" s="696" t="s">
        <v>3431</v>
      </c>
      <c r="K107" s="696" t="s">
        <v>3432</v>
      </c>
      <c r="L107" s="699">
        <v>17.690000000000001</v>
      </c>
      <c r="M107" s="699">
        <v>17.690000000000001</v>
      </c>
      <c r="N107" s="696">
        <v>1</v>
      </c>
      <c r="O107" s="700">
        <v>0.5</v>
      </c>
      <c r="P107" s="699">
        <v>17.690000000000001</v>
      </c>
      <c r="Q107" s="701">
        <v>1</v>
      </c>
      <c r="R107" s="696">
        <v>1</v>
      </c>
      <c r="S107" s="701">
        <v>1</v>
      </c>
      <c r="T107" s="700">
        <v>0.5</v>
      </c>
      <c r="U107" s="702">
        <v>1</v>
      </c>
    </row>
    <row r="108" spans="1:21" ht="14.4" customHeight="1" x14ac:dyDescent="0.3">
      <c r="A108" s="695">
        <v>32</v>
      </c>
      <c r="B108" s="696" t="s">
        <v>554</v>
      </c>
      <c r="C108" s="696">
        <v>89301321</v>
      </c>
      <c r="D108" s="697" t="s">
        <v>4684</v>
      </c>
      <c r="E108" s="698" t="s">
        <v>3278</v>
      </c>
      <c r="F108" s="696" t="s">
        <v>3257</v>
      </c>
      <c r="G108" s="696" t="s">
        <v>3310</v>
      </c>
      <c r="H108" s="696" t="s">
        <v>1626</v>
      </c>
      <c r="I108" s="696" t="s">
        <v>1998</v>
      </c>
      <c r="J108" s="696" t="s">
        <v>3125</v>
      </c>
      <c r="K108" s="696" t="s">
        <v>3126</v>
      </c>
      <c r="L108" s="699">
        <v>156.86000000000001</v>
      </c>
      <c r="M108" s="699">
        <v>156.86000000000001</v>
      </c>
      <c r="N108" s="696">
        <v>1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32</v>
      </c>
      <c r="B109" s="696" t="s">
        <v>554</v>
      </c>
      <c r="C109" s="696">
        <v>89301321</v>
      </c>
      <c r="D109" s="697" t="s">
        <v>4684</v>
      </c>
      <c r="E109" s="698" t="s">
        <v>3278</v>
      </c>
      <c r="F109" s="696" t="s">
        <v>3257</v>
      </c>
      <c r="G109" s="696" t="s">
        <v>3316</v>
      </c>
      <c r="H109" s="696" t="s">
        <v>1626</v>
      </c>
      <c r="I109" s="696" t="s">
        <v>2045</v>
      </c>
      <c r="J109" s="696" t="s">
        <v>2046</v>
      </c>
      <c r="K109" s="696" t="s">
        <v>3130</v>
      </c>
      <c r="L109" s="699">
        <v>138.16</v>
      </c>
      <c r="M109" s="699">
        <v>138.16</v>
      </c>
      <c r="N109" s="696">
        <v>1</v>
      </c>
      <c r="O109" s="700">
        <v>0.5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32</v>
      </c>
      <c r="B110" s="696" t="s">
        <v>554</v>
      </c>
      <c r="C110" s="696">
        <v>89301321</v>
      </c>
      <c r="D110" s="697" t="s">
        <v>4684</v>
      </c>
      <c r="E110" s="698" t="s">
        <v>3278</v>
      </c>
      <c r="F110" s="696" t="s">
        <v>3257</v>
      </c>
      <c r="G110" s="696" t="s">
        <v>3316</v>
      </c>
      <c r="H110" s="696" t="s">
        <v>1626</v>
      </c>
      <c r="I110" s="696" t="s">
        <v>2006</v>
      </c>
      <c r="J110" s="696" t="s">
        <v>2007</v>
      </c>
      <c r="K110" s="696" t="s">
        <v>3131</v>
      </c>
      <c r="L110" s="699">
        <v>184.22</v>
      </c>
      <c r="M110" s="699">
        <v>368.44</v>
      </c>
      <c r="N110" s="696">
        <v>2</v>
      </c>
      <c r="O110" s="700">
        <v>0.5</v>
      </c>
      <c r="P110" s="699">
        <v>368.44</v>
      </c>
      <c r="Q110" s="701">
        <v>1</v>
      </c>
      <c r="R110" s="696">
        <v>2</v>
      </c>
      <c r="S110" s="701">
        <v>1</v>
      </c>
      <c r="T110" s="700">
        <v>0.5</v>
      </c>
      <c r="U110" s="702">
        <v>1</v>
      </c>
    </row>
    <row r="111" spans="1:21" ht="14.4" customHeight="1" x14ac:dyDescent="0.3">
      <c r="A111" s="695">
        <v>32</v>
      </c>
      <c r="B111" s="696" t="s">
        <v>554</v>
      </c>
      <c r="C111" s="696">
        <v>89301321</v>
      </c>
      <c r="D111" s="697" t="s">
        <v>4684</v>
      </c>
      <c r="E111" s="698" t="s">
        <v>3278</v>
      </c>
      <c r="F111" s="696" t="s">
        <v>3257</v>
      </c>
      <c r="G111" s="696" t="s">
        <v>3394</v>
      </c>
      <c r="H111" s="696" t="s">
        <v>1626</v>
      </c>
      <c r="I111" s="696" t="s">
        <v>2010</v>
      </c>
      <c r="J111" s="696" t="s">
        <v>2011</v>
      </c>
      <c r="K111" s="696" t="s">
        <v>3131</v>
      </c>
      <c r="L111" s="699">
        <v>69.86</v>
      </c>
      <c r="M111" s="699">
        <v>139.72</v>
      </c>
      <c r="N111" s="696">
        <v>2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32</v>
      </c>
      <c r="B112" s="696" t="s">
        <v>554</v>
      </c>
      <c r="C112" s="696">
        <v>89301321</v>
      </c>
      <c r="D112" s="697" t="s">
        <v>4684</v>
      </c>
      <c r="E112" s="698" t="s">
        <v>3278</v>
      </c>
      <c r="F112" s="696" t="s">
        <v>3257</v>
      </c>
      <c r="G112" s="696" t="s">
        <v>3317</v>
      </c>
      <c r="H112" s="696" t="s">
        <v>1626</v>
      </c>
      <c r="I112" s="696" t="s">
        <v>1651</v>
      </c>
      <c r="J112" s="696" t="s">
        <v>1652</v>
      </c>
      <c r="K112" s="696" t="s">
        <v>3185</v>
      </c>
      <c r="L112" s="699">
        <v>432.32</v>
      </c>
      <c r="M112" s="699">
        <v>432.32</v>
      </c>
      <c r="N112" s="696">
        <v>1</v>
      </c>
      <c r="O112" s="700">
        <v>0.5</v>
      </c>
      <c r="P112" s="699">
        <v>432.32</v>
      </c>
      <c r="Q112" s="701">
        <v>1</v>
      </c>
      <c r="R112" s="696">
        <v>1</v>
      </c>
      <c r="S112" s="701">
        <v>1</v>
      </c>
      <c r="T112" s="700">
        <v>0.5</v>
      </c>
      <c r="U112" s="702">
        <v>1</v>
      </c>
    </row>
    <row r="113" spans="1:21" ht="14.4" customHeight="1" x14ac:dyDescent="0.3">
      <c r="A113" s="695">
        <v>32</v>
      </c>
      <c r="B113" s="696" t="s">
        <v>554</v>
      </c>
      <c r="C113" s="696">
        <v>89301321</v>
      </c>
      <c r="D113" s="697" t="s">
        <v>4684</v>
      </c>
      <c r="E113" s="698" t="s">
        <v>3278</v>
      </c>
      <c r="F113" s="696" t="s">
        <v>3257</v>
      </c>
      <c r="G113" s="696" t="s">
        <v>3433</v>
      </c>
      <c r="H113" s="696" t="s">
        <v>555</v>
      </c>
      <c r="I113" s="696" t="s">
        <v>2835</v>
      </c>
      <c r="J113" s="696" t="s">
        <v>727</v>
      </c>
      <c r="K113" s="696" t="s">
        <v>953</v>
      </c>
      <c r="L113" s="699">
        <v>137.74</v>
      </c>
      <c r="M113" s="699">
        <v>137.74</v>
      </c>
      <c r="N113" s="696">
        <v>1</v>
      </c>
      <c r="O113" s="700">
        <v>0.5</v>
      </c>
      <c r="P113" s="699">
        <v>137.74</v>
      </c>
      <c r="Q113" s="701">
        <v>1</v>
      </c>
      <c r="R113" s="696">
        <v>1</v>
      </c>
      <c r="S113" s="701">
        <v>1</v>
      </c>
      <c r="T113" s="700">
        <v>0.5</v>
      </c>
      <c r="U113" s="702">
        <v>1</v>
      </c>
    </row>
    <row r="114" spans="1:21" ht="14.4" customHeight="1" x14ac:dyDescent="0.3">
      <c r="A114" s="695">
        <v>32</v>
      </c>
      <c r="B114" s="696" t="s">
        <v>554</v>
      </c>
      <c r="C114" s="696">
        <v>89301321</v>
      </c>
      <c r="D114" s="697" t="s">
        <v>4684</v>
      </c>
      <c r="E114" s="698" t="s">
        <v>3278</v>
      </c>
      <c r="F114" s="696" t="s">
        <v>3257</v>
      </c>
      <c r="G114" s="696" t="s">
        <v>3434</v>
      </c>
      <c r="H114" s="696" t="s">
        <v>555</v>
      </c>
      <c r="I114" s="696" t="s">
        <v>691</v>
      </c>
      <c r="J114" s="696" t="s">
        <v>692</v>
      </c>
      <c r="K114" s="696" t="s">
        <v>3435</v>
      </c>
      <c r="L114" s="699">
        <v>115.3</v>
      </c>
      <c r="M114" s="699">
        <v>115.3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32</v>
      </c>
      <c r="B115" s="696" t="s">
        <v>554</v>
      </c>
      <c r="C115" s="696">
        <v>89301321</v>
      </c>
      <c r="D115" s="697" t="s">
        <v>4684</v>
      </c>
      <c r="E115" s="698" t="s">
        <v>3278</v>
      </c>
      <c r="F115" s="696" t="s">
        <v>3257</v>
      </c>
      <c r="G115" s="696" t="s">
        <v>3436</v>
      </c>
      <c r="H115" s="696" t="s">
        <v>555</v>
      </c>
      <c r="I115" s="696" t="s">
        <v>3437</v>
      </c>
      <c r="J115" s="696" t="s">
        <v>3438</v>
      </c>
      <c r="K115" s="696" t="s">
        <v>895</v>
      </c>
      <c r="L115" s="699">
        <v>13168.84</v>
      </c>
      <c r="M115" s="699">
        <v>13168.84</v>
      </c>
      <c r="N115" s="696">
        <v>1</v>
      </c>
      <c r="O115" s="700">
        <v>1</v>
      </c>
      <c r="P115" s="699">
        <v>13168.84</v>
      </c>
      <c r="Q115" s="701">
        <v>1</v>
      </c>
      <c r="R115" s="696">
        <v>1</v>
      </c>
      <c r="S115" s="701">
        <v>1</v>
      </c>
      <c r="T115" s="700">
        <v>1</v>
      </c>
      <c r="U115" s="702">
        <v>1</v>
      </c>
    </row>
    <row r="116" spans="1:21" ht="14.4" customHeight="1" x14ac:dyDescent="0.3">
      <c r="A116" s="695">
        <v>32</v>
      </c>
      <c r="B116" s="696" t="s">
        <v>554</v>
      </c>
      <c r="C116" s="696">
        <v>89301321</v>
      </c>
      <c r="D116" s="697" t="s">
        <v>4684</v>
      </c>
      <c r="E116" s="698" t="s">
        <v>3278</v>
      </c>
      <c r="F116" s="696" t="s">
        <v>3257</v>
      </c>
      <c r="G116" s="696" t="s">
        <v>3321</v>
      </c>
      <c r="H116" s="696" t="s">
        <v>1626</v>
      </c>
      <c r="I116" s="696" t="s">
        <v>2085</v>
      </c>
      <c r="J116" s="696" t="s">
        <v>2086</v>
      </c>
      <c r="K116" s="696" t="s">
        <v>3155</v>
      </c>
      <c r="L116" s="699">
        <v>3127.19</v>
      </c>
      <c r="M116" s="699">
        <v>15635.95</v>
      </c>
      <c r="N116" s="696">
        <v>5</v>
      </c>
      <c r="O116" s="700">
        <v>2.5</v>
      </c>
      <c r="P116" s="699">
        <v>3127.19</v>
      </c>
      <c r="Q116" s="701">
        <v>0.19999999999999998</v>
      </c>
      <c r="R116" s="696">
        <v>1</v>
      </c>
      <c r="S116" s="701">
        <v>0.2</v>
      </c>
      <c r="T116" s="700">
        <v>0.5</v>
      </c>
      <c r="U116" s="702">
        <v>0.2</v>
      </c>
    </row>
    <row r="117" spans="1:21" ht="14.4" customHeight="1" x14ac:dyDescent="0.3">
      <c r="A117" s="695">
        <v>32</v>
      </c>
      <c r="B117" s="696" t="s">
        <v>554</v>
      </c>
      <c r="C117" s="696">
        <v>89301321</v>
      </c>
      <c r="D117" s="697" t="s">
        <v>4684</v>
      </c>
      <c r="E117" s="698" t="s">
        <v>3278</v>
      </c>
      <c r="F117" s="696" t="s">
        <v>3257</v>
      </c>
      <c r="G117" s="696" t="s">
        <v>3326</v>
      </c>
      <c r="H117" s="696" t="s">
        <v>1626</v>
      </c>
      <c r="I117" s="696" t="s">
        <v>3327</v>
      </c>
      <c r="J117" s="696" t="s">
        <v>3328</v>
      </c>
      <c r="K117" s="696" t="s">
        <v>3329</v>
      </c>
      <c r="L117" s="699">
        <v>1359.61</v>
      </c>
      <c r="M117" s="699">
        <v>1359.61</v>
      </c>
      <c r="N117" s="696">
        <v>1</v>
      </c>
      <c r="O117" s="700">
        <v>1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32</v>
      </c>
      <c r="B118" s="696" t="s">
        <v>554</v>
      </c>
      <c r="C118" s="696">
        <v>89301321</v>
      </c>
      <c r="D118" s="697" t="s">
        <v>4684</v>
      </c>
      <c r="E118" s="698" t="s">
        <v>3278</v>
      </c>
      <c r="F118" s="696" t="s">
        <v>3257</v>
      </c>
      <c r="G118" s="696" t="s">
        <v>3439</v>
      </c>
      <c r="H118" s="696" t="s">
        <v>555</v>
      </c>
      <c r="I118" s="696" t="s">
        <v>810</v>
      </c>
      <c r="J118" s="696" t="s">
        <v>811</v>
      </c>
      <c r="K118" s="696" t="s">
        <v>3440</v>
      </c>
      <c r="L118" s="699">
        <v>163.9</v>
      </c>
      <c r="M118" s="699">
        <v>163.9</v>
      </c>
      <c r="N118" s="696">
        <v>1</v>
      </c>
      <c r="O118" s="700">
        <v>0.5</v>
      </c>
      <c r="P118" s="699"/>
      <c r="Q118" s="701">
        <v>0</v>
      </c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32</v>
      </c>
      <c r="B119" s="696" t="s">
        <v>554</v>
      </c>
      <c r="C119" s="696">
        <v>89301321</v>
      </c>
      <c r="D119" s="697" t="s">
        <v>4684</v>
      </c>
      <c r="E119" s="698" t="s">
        <v>3278</v>
      </c>
      <c r="F119" s="696" t="s">
        <v>3257</v>
      </c>
      <c r="G119" s="696" t="s">
        <v>3441</v>
      </c>
      <c r="H119" s="696" t="s">
        <v>555</v>
      </c>
      <c r="I119" s="696" t="s">
        <v>2304</v>
      </c>
      <c r="J119" s="696" t="s">
        <v>2305</v>
      </c>
      <c r="K119" s="696" t="s">
        <v>2306</v>
      </c>
      <c r="L119" s="699">
        <v>24.22</v>
      </c>
      <c r="M119" s="699">
        <v>24.22</v>
      </c>
      <c r="N119" s="696">
        <v>1</v>
      </c>
      <c r="O119" s="700">
        <v>1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32</v>
      </c>
      <c r="B120" s="696" t="s">
        <v>554</v>
      </c>
      <c r="C120" s="696">
        <v>89301321</v>
      </c>
      <c r="D120" s="697" t="s">
        <v>4684</v>
      </c>
      <c r="E120" s="698" t="s">
        <v>3278</v>
      </c>
      <c r="F120" s="696" t="s">
        <v>3257</v>
      </c>
      <c r="G120" s="696" t="s">
        <v>3338</v>
      </c>
      <c r="H120" s="696" t="s">
        <v>555</v>
      </c>
      <c r="I120" s="696" t="s">
        <v>2078</v>
      </c>
      <c r="J120" s="696" t="s">
        <v>2079</v>
      </c>
      <c r="K120" s="696" t="s">
        <v>3155</v>
      </c>
      <c r="L120" s="699">
        <v>614.78</v>
      </c>
      <c r="M120" s="699">
        <v>614.78</v>
      </c>
      <c r="N120" s="696">
        <v>1</v>
      </c>
      <c r="O120" s="700">
        <v>0.5</v>
      </c>
      <c r="P120" s="699">
        <v>614.78</v>
      </c>
      <c r="Q120" s="701">
        <v>1</v>
      </c>
      <c r="R120" s="696">
        <v>1</v>
      </c>
      <c r="S120" s="701">
        <v>1</v>
      </c>
      <c r="T120" s="700">
        <v>0.5</v>
      </c>
      <c r="U120" s="702">
        <v>1</v>
      </c>
    </row>
    <row r="121" spans="1:21" ht="14.4" customHeight="1" x14ac:dyDescent="0.3">
      <c r="A121" s="695">
        <v>32</v>
      </c>
      <c r="B121" s="696" t="s">
        <v>554</v>
      </c>
      <c r="C121" s="696">
        <v>89301321</v>
      </c>
      <c r="D121" s="697" t="s">
        <v>4684</v>
      </c>
      <c r="E121" s="698" t="s">
        <v>3278</v>
      </c>
      <c r="F121" s="696" t="s">
        <v>3257</v>
      </c>
      <c r="G121" s="696" t="s">
        <v>3442</v>
      </c>
      <c r="H121" s="696" t="s">
        <v>555</v>
      </c>
      <c r="I121" s="696" t="s">
        <v>1529</v>
      </c>
      <c r="J121" s="696" t="s">
        <v>3443</v>
      </c>
      <c r="K121" s="696" t="s">
        <v>3444</v>
      </c>
      <c r="L121" s="699">
        <v>6196.71</v>
      </c>
      <c r="M121" s="699">
        <v>12393.42</v>
      </c>
      <c r="N121" s="696">
        <v>2</v>
      </c>
      <c r="O121" s="700">
        <v>0.5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32</v>
      </c>
      <c r="B122" s="696" t="s">
        <v>554</v>
      </c>
      <c r="C122" s="696">
        <v>89301321</v>
      </c>
      <c r="D122" s="697" t="s">
        <v>4684</v>
      </c>
      <c r="E122" s="698" t="s">
        <v>3278</v>
      </c>
      <c r="F122" s="696" t="s">
        <v>3257</v>
      </c>
      <c r="G122" s="696" t="s">
        <v>3442</v>
      </c>
      <c r="H122" s="696" t="s">
        <v>555</v>
      </c>
      <c r="I122" s="696" t="s">
        <v>3445</v>
      </c>
      <c r="J122" s="696" t="s">
        <v>3443</v>
      </c>
      <c r="K122" s="696" t="s">
        <v>3444</v>
      </c>
      <c r="L122" s="699">
        <v>6196.71</v>
      </c>
      <c r="M122" s="699">
        <v>6196.71</v>
      </c>
      <c r="N122" s="696">
        <v>1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32</v>
      </c>
      <c r="B123" s="696" t="s">
        <v>554</v>
      </c>
      <c r="C123" s="696">
        <v>89301321</v>
      </c>
      <c r="D123" s="697" t="s">
        <v>4684</v>
      </c>
      <c r="E123" s="698" t="s">
        <v>3278</v>
      </c>
      <c r="F123" s="696" t="s">
        <v>3257</v>
      </c>
      <c r="G123" s="696" t="s">
        <v>3446</v>
      </c>
      <c r="H123" s="696" t="s">
        <v>555</v>
      </c>
      <c r="I123" s="696" t="s">
        <v>687</v>
      </c>
      <c r="J123" s="696" t="s">
        <v>688</v>
      </c>
      <c r="K123" s="696" t="s">
        <v>3447</v>
      </c>
      <c r="L123" s="699">
        <v>709.97</v>
      </c>
      <c r="M123" s="699">
        <v>709.97</v>
      </c>
      <c r="N123" s="696">
        <v>1</v>
      </c>
      <c r="O123" s="700">
        <v>0.5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32</v>
      </c>
      <c r="B124" s="696" t="s">
        <v>554</v>
      </c>
      <c r="C124" s="696">
        <v>89301321</v>
      </c>
      <c r="D124" s="697" t="s">
        <v>4684</v>
      </c>
      <c r="E124" s="698" t="s">
        <v>3278</v>
      </c>
      <c r="F124" s="696" t="s">
        <v>3257</v>
      </c>
      <c r="G124" s="696" t="s">
        <v>3352</v>
      </c>
      <c r="H124" s="696" t="s">
        <v>555</v>
      </c>
      <c r="I124" s="696" t="s">
        <v>2337</v>
      </c>
      <c r="J124" s="696" t="s">
        <v>3448</v>
      </c>
      <c r="K124" s="696" t="s">
        <v>3449</v>
      </c>
      <c r="L124" s="699">
        <v>108.46</v>
      </c>
      <c r="M124" s="699">
        <v>108.46</v>
      </c>
      <c r="N124" s="696">
        <v>1</v>
      </c>
      <c r="O124" s="700">
        <v>0.5</v>
      </c>
      <c r="P124" s="699">
        <v>108.46</v>
      </c>
      <c r="Q124" s="701">
        <v>1</v>
      </c>
      <c r="R124" s="696">
        <v>1</v>
      </c>
      <c r="S124" s="701">
        <v>1</v>
      </c>
      <c r="T124" s="700">
        <v>0.5</v>
      </c>
      <c r="U124" s="702">
        <v>1</v>
      </c>
    </row>
    <row r="125" spans="1:21" ht="14.4" customHeight="1" x14ac:dyDescent="0.3">
      <c r="A125" s="695">
        <v>32</v>
      </c>
      <c r="B125" s="696" t="s">
        <v>554</v>
      </c>
      <c r="C125" s="696">
        <v>89301321</v>
      </c>
      <c r="D125" s="697" t="s">
        <v>4684</v>
      </c>
      <c r="E125" s="698" t="s">
        <v>3278</v>
      </c>
      <c r="F125" s="696" t="s">
        <v>3257</v>
      </c>
      <c r="G125" s="696" t="s">
        <v>3450</v>
      </c>
      <c r="H125" s="696" t="s">
        <v>1626</v>
      </c>
      <c r="I125" s="696" t="s">
        <v>1678</v>
      </c>
      <c r="J125" s="696" t="s">
        <v>1679</v>
      </c>
      <c r="K125" s="696" t="s">
        <v>582</v>
      </c>
      <c r="L125" s="699">
        <v>38.130000000000003</v>
      </c>
      <c r="M125" s="699">
        <v>38.130000000000003</v>
      </c>
      <c r="N125" s="696">
        <v>1</v>
      </c>
      <c r="O125" s="700">
        <v>0.5</v>
      </c>
      <c r="P125" s="699">
        <v>38.130000000000003</v>
      </c>
      <c r="Q125" s="701">
        <v>1</v>
      </c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32</v>
      </c>
      <c r="B126" s="696" t="s">
        <v>554</v>
      </c>
      <c r="C126" s="696">
        <v>89301321</v>
      </c>
      <c r="D126" s="697" t="s">
        <v>4684</v>
      </c>
      <c r="E126" s="698" t="s">
        <v>3278</v>
      </c>
      <c r="F126" s="696" t="s">
        <v>3257</v>
      </c>
      <c r="G126" s="696" t="s">
        <v>3451</v>
      </c>
      <c r="H126" s="696" t="s">
        <v>555</v>
      </c>
      <c r="I126" s="696" t="s">
        <v>3452</v>
      </c>
      <c r="J126" s="696" t="s">
        <v>1104</v>
      </c>
      <c r="K126" s="696" t="s">
        <v>3453</v>
      </c>
      <c r="L126" s="699">
        <v>33.68</v>
      </c>
      <c r="M126" s="699">
        <v>33.68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32</v>
      </c>
      <c r="B127" s="696" t="s">
        <v>554</v>
      </c>
      <c r="C127" s="696">
        <v>89301321</v>
      </c>
      <c r="D127" s="697" t="s">
        <v>4684</v>
      </c>
      <c r="E127" s="698" t="s">
        <v>3278</v>
      </c>
      <c r="F127" s="696" t="s">
        <v>3257</v>
      </c>
      <c r="G127" s="696" t="s">
        <v>3454</v>
      </c>
      <c r="H127" s="696" t="s">
        <v>1626</v>
      </c>
      <c r="I127" s="696" t="s">
        <v>1772</v>
      </c>
      <c r="J127" s="696" t="s">
        <v>589</v>
      </c>
      <c r="K127" s="696" t="s">
        <v>1773</v>
      </c>
      <c r="L127" s="699">
        <v>418.37</v>
      </c>
      <c r="M127" s="699">
        <v>418.37</v>
      </c>
      <c r="N127" s="696">
        <v>1</v>
      </c>
      <c r="O127" s="700">
        <v>0.5</v>
      </c>
      <c r="P127" s="699">
        <v>418.37</v>
      </c>
      <c r="Q127" s="701">
        <v>1</v>
      </c>
      <c r="R127" s="696">
        <v>1</v>
      </c>
      <c r="S127" s="701">
        <v>1</v>
      </c>
      <c r="T127" s="700">
        <v>0.5</v>
      </c>
      <c r="U127" s="702">
        <v>1</v>
      </c>
    </row>
    <row r="128" spans="1:21" ht="14.4" customHeight="1" x14ac:dyDescent="0.3">
      <c r="A128" s="695">
        <v>32</v>
      </c>
      <c r="B128" s="696" t="s">
        <v>554</v>
      </c>
      <c r="C128" s="696">
        <v>89301321</v>
      </c>
      <c r="D128" s="697" t="s">
        <v>4684</v>
      </c>
      <c r="E128" s="698" t="s">
        <v>3278</v>
      </c>
      <c r="F128" s="696" t="s">
        <v>3257</v>
      </c>
      <c r="G128" s="696" t="s">
        <v>3293</v>
      </c>
      <c r="H128" s="696" t="s">
        <v>1626</v>
      </c>
      <c r="I128" s="696" t="s">
        <v>1755</v>
      </c>
      <c r="J128" s="696" t="s">
        <v>1656</v>
      </c>
      <c r="K128" s="696" t="s">
        <v>1756</v>
      </c>
      <c r="L128" s="699">
        <v>468.96</v>
      </c>
      <c r="M128" s="699">
        <v>468.96</v>
      </c>
      <c r="N128" s="696">
        <v>1</v>
      </c>
      <c r="O128" s="700">
        <v>0.5</v>
      </c>
      <c r="P128" s="699">
        <v>468.96</v>
      </c>
      <c r="Q128" s="701">
        <v>1</v>
      </c>
      <c r="R128" s="696">
        <v>1</v>
      </c>
      <c r="S128" s="701">
        <v>1</v>
      </c>
      <c r="T128" s="700">
        <v>0.5</v>
      </c>
      <c r="U128" s="702">
        <v>1</v>
      </c>
    </row>
    <row r="129" spans="1:21" ht="14.4" customHeight="1" x14ac:dyDescent="0.3">
      <c r="A129" s="695">
        <v>32</v>
      </c>
      <c r="B129" s="696" t="s">
        <v>554</v>
      </c>
      <c r="C129" s="696">
        <v>89301321</v>
      </c>
      <c r="D129" s="697" t="s">
        <v>4684</v>
      </c>
      <c r="E129" s="698" t="s">
        <v>3278</v>
      </c>
      <c r="F129" s="696" t="s">
        <v>3257</v>
      </c>
      <c r="G129" s="696" t="s">
        <v>3293</v>
      </c>
      <c r="H129" s="696" t="s">
        <v>1626</v>
      </c>
      <c r="I129" s="696" t="s">
        <v>1758</v>
      </c>
      <c r="J129" s="696" t="s">
        <v>1656</v>
      </c>
      <c r="K129" s="696" t="s">
        <v>1759</v>
      </c>
      <c r="L129" s="699">
        <v>625.29</v>
      </c>
      <c r="M129" s="699">
        <v>2501.16</v>
      </c>
      <c r="N129" s="696">
        <v>4</v>
      </c>
      <c r="O129" s="700">
        <v>2</v>
      </c>
      <c r="P129" s="699">
        <v>1875.87</v>
      </c>
      <c r="Q129" s="701">
        <v>0.75</v>
      </c>
      <c r="R129" s="696">
        <v>3</v>
      </c>
      <c r="S129" s="701">
        <v>0.75</v>
      </c>
      <c r="T129" s="700">
        <v>1.5</v>
      </c>
      <c r="U129" s="702">
        <v>0.75</v>
      </c>
    </row>
    <row r="130" spans="1:21" ht="14.4" customHeight="1" x14ac:dyDescent="0.3">
      <c r="A130" s="695">
        <v>32</v>
      </c>
      <c r="B130" s="696" t="s">
        <v>554</v>
      </c>
      <c r="C130" s="696">
        <v>89301321</v>
      </c>
      <c r="D130" s="697" t="s">
        <v>4684</v>
      </c>
      <c r="E130" s="698" t="s">
        <v>3278</v>
      </c>
      <c r="F130" s="696" t="s">
        <v>3257</v>
      </c>
      <c r="G130" s="696" t="s">
        <v>3293</v>
      </c>
      <c r="H130" s="696" t="s">
        <v>1626</v>
      </c>
      <c r="I130" s="696" t="s">
        <v>1655</v>
      </c>
      <c r="J130" s="696" t="s">
        <v>1656</v>
      </c>
      <c r="K130" s="696" t="s">
        <v>1657</v>
      </c>
      <c r="L130" s="699">
        <v>937.93</v>
      </c>
      <c r="M130" s="699">
        <v>1875.86</v>
      </c>
      <c r="N130" s="696">
        <v>2</v>
      </c>
      <c r="O130" s="700">
        <v>1</v>
      </c>
      <c r="P130" s="699">
        <v>937.93</v>
      </c>
      <c r="Q130" s="701">
        <v>0.5</v>
      </c>
      <c r="R130" s="696">
        <v>1</v>
      </c>
      <c r="S130" s="701">
        <v>0.5</v>
      </c>
      <c r="T130" s="700">
        <v>0.5</v>
      </c>
      <c r="U130" s="702">
        <v>0.5</v>
      </c>
    </row>
    <row r="131" spans="1:21" ht="14.4" customHeight="1" x14ac:dyDescent="0.3">
      <c r="A131" s="695">
        <v>32</v>
      </c>
      <c r="B131" s="696" t="s">
        <v>554</v>
      </c>
      <c r="C131" s="696">
        <v>89301321</v>
      </c>
      <c r="D131" s="697" t="s">
        <v>4684</v>
      </c>
      <c r="E131" s="698" t="s">
        <v>3278</v>
      </c>
      <c r="F131" s="696" t="s">
        <v>3257</v>
      </c>
      <c r="G131" s="696" t="s">
        <v>3293</v>
      </c>
      <c r="H131" s="696" t="s">
        <v>1626</v>
      </c>
      <c r="I131" s="696" t="s">
        <v>1659</v>
      </c>
      <c r="J131" s="696" t="s">
        <v>1656</v>
      </c>
      <c r="K131" s="696" t="s">
        <v>1660</v>
      </c>
      <c r="L131" s="699">
        <v>1166.47</v>
      </c>
      <c r="M131" s="699">
        <v>2332.94</v>
      </c>
      <c r="N131" s="696">
        <v>2</v>
      </c>
      <c r="O131" s="700">
        <v>0.5</v>
      </c>
      <c r="P131" s="699">
        <v>2332.94</v>
      </c>
      <c r="Q131" s="701">
        <v>1</v>
      </c>
      <c r="R131" s="696">
        <v>2</v>
      </c>
      <c r="S131" s="701">
        <v>1</v>
      </c>
      <c r="T131" s="700">
        <v>0.5</v>
      </c>
      <c r="U131" s="702">
        <v>1</v>
      </c>
    </row>
    <row r="132" spans="1:21" ht="14.4" customHeight="1" x14ac:dyDescent="0.3">
      <c r="A132" s="695">
        <v>32</v>
      </c>
      <c r="B132" s="696" t="s">
        <v>554</v>
      </c>
      <c r="C132" s="696">
        <v>89301321</v>
      </c>
      <c r="D132" s="697" t="s">
        <v>4684</v>
      </c>
      <c r="E132" s="698" t="s">
        <v>3278</v>
      </c>
      <c r="F132" s="696" t="s">
        <v>3257</v>
      </c>
      <c r="G132" s="696" t="s">
        <v>3293</v>
      </c>
      <c r="H132" s="696" t="s">
        <v>1626</v>
      </c>
      <c r="I132" s="696" t="s">
        <v>2933</v>
      </c>
      <c r="J132" s="696" t="s">
        <v>1702</v>
      </c>
      <c r="K132" s="696" t="s">
        <v>1657</v>
      </c>
      <c r="L132" s="699">
        <v>1749.69</v>
      </c>
      <c r="M132" s="699">
        <v>1749.69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32</v>
      </c>
      <c r="B133" s="696" t="s">
        <v>554</v>
      </c>
      <c r="C133" s="696">
        <v>89301321</v>
      </c>
      <c r="D133" s="697" t="s">
        <v>4684</v>
      </c>
      <c r="E133" s="698" t="s">
        <v>3278</v>
      </c>
      <c r="F133" s="696" t="s">
        <v>3257</v>
      </c>
      <c r="G133" s="696" t="s">
        <v>3359</v>
      </c>
      <c r="H133" s="696" t="s">
        <v>1626</v>
      </c>
      <c r="I133" s="696" t="s">
        <v>2021</v>
      </c>
      <c r="J133" s="696" t="s">
        <v>2022</v>
      </c>
      <c r="K133" s="696" t="s">
        <v>3143</v>
      </c>
      <c r="L133" s="699">
        <v>69.86</v>
      </c>
      <c r="M133" s="699">
        <v>139.72</v>
      </c>
      <c r="N133" s="696">
        <v>2</v>
      </c>
      <c r="O133" s="700">
        <v>1.5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32</v>
      </c>
      <c r="B134" s="696" t="s">
        <v>554</v>
      </c>
      <c r="C134" s="696">
        <v>89301321</v>
      </c>
      <c r="D134" s="697" t="s">
        <v>4684</v>
      </c>
      <c r="E134" s="698" t="s">
        <v>3278</v>
      </c>
      <c r="F134" s="696" t="s">
        <v>3257</v>
      </c>
      <c r="G134" s="696" t="s">
        <v>3294</v>
      </c>
      <c r="H134" s="696" t="s">
        <v>555</v>
      </c>
      <c r="I134" s="696" t="s">
        <v>3295</v>
      </c>
      <c r="J134" s="696" t="s">
        <v>3296</v>
      </c>
      <c r="K134" s="696" t="s">
        <v>720</v>
      </c>
      <c r="L134" s="699">
        <v>314.89999999999998</v>
      </c>
      <c r="M134" s="699">
        <v>314.89999999999998</v>
      </c>
      <c r="N134" s="696">
        <v>1</v>
      </c>
      <c r="O134" s="700">
        <v>0.5</v>
      </c>
      <c r="P134" s="699">
        <v>314.89999999999998</v>
      </c>
      <c r="Q134" s="701">
        <v>1</v>
      </c>
      <c r="R134" s="696">
        <v>1</v>
      </c>
      <c r="S134" s="701">
        <v>1</v>
      </c>
      <c r="T134" s="700">
        <v>0.5</v>
      </c>
      <c r="U134" s="702">
        <v>1</v>
      </c>
    </row>
    <row r="135" spans="1:21" ht="14.4" customHeight="1" x14ac:dyDescent="0.3">
      <c r="A135" s="695">
        <v>32</v>
      </c>
      <c r="B135" s="696" t="s">
        <v>554</v>
      </c>
      <c r="C135" s="696">
        <v>89301321</v>
      </c>
      <c r="D135" s="697" t="s">
        <v>4684</v>
      </c>
      <c r="E135" s="698" t="s">
        <v>3278</v>
      </c>
      <c r="F135" s="696" t="s">
        <v>3257</v>
      </c>
      <c r="G135" s="696" t="s">
        <v>3294</v>
      </c>
      <c r="H135" s="696" t="s">
        <v>555</v>
      </c>
      <c r="I135" s="696" t="s">
        <v>718</v>
      </c>
      <c r="J135" s="696" t="s">
        <v>719</v>
      </c>
      <c r="K135" s="696" t="s">
        <v>3362</v>
      </c>
      <c r="L135" s="699">
        <v>314.89999999999998</v>
      </c>
      <c r="M135" s="699">
        <v>1574.5</v>
      </c>
      <c r="N135" s="696">
        <v>5</v>
      </c>
      <c r="O135" s="700">
        <v>2.5</v>
      </c>
      <c r="P135" s="699">
        <v>1259.5999999999999</v>
      </c>
      <c r="Q135" s="701">
        <v>0.79999999999999993</v>
      </c>
      <c r="R135" s="696">
        <v>4</v>
      </c>
      <c r="S135" s="701">
        <v>0.8</v>
      </c>
      <c r="T135" s="700">
        <v>2</v>
      </c>
      <c r="U135" s="702">
        <v>0.8</v>
      </c>
    </row>
    <row r="136" spans="1:21" ht="14.4" customHeight="1" x14ac:dyDescent="0.3">
      <c r="A136" s="695">
        <v>32</v>
      </c>
      <c r="B136" s="696" t="s">
        <v>554</v>
      </c>
      <c r="C136" s="696">
        <v>89301321</v>
      </c>
      <c r="D136" s="697" t="s">
        <v>4684</v>
      </c>
      <c r="E136" s="698" t="s">
        <v>3278</v>
      </c>
      <c r="F136" s="696" t="s">
        <v>3257</v>
      </c>
      <c r="G136" s="696" t="s">
        <v>3455</v>
      </c>
      <c r="H136" s="696" t="s">
        <v>555</v>
      </c>
      <c r="I136" s="696" t="s">
        <v>951</v>
      </c>
      <c r="J136" s="696" t="s">
        <v>952</v>
      </c>
      <c r="K136" s="696" t="s">
        <v>953</v>
      </c>
      <c r="L136" s="699">
        <v>67.42</v>
      </c>
      <c r="M136" s="699">
        <v>67.42</v>
      </c>
      <c r="N136" s="696">
        <v>1</v>
      </c>
      <c r="O136" s="700">
        <v>0.5</v>
      </c>
      <c r="P136" s="699">
        <v>67.42</v>
      </c>
      <c r="Q136" s="701">
        <v>1</v>
      </c>
      <c r="R136" s="696">
        <v>1</v>
      </c>
      <c r="S136" s="701">
        <v>1</v>
      </c>
      <c r="T136" s="700">
        <v>0.5</v>
      </c>
      <c r="U136" s="702">
        <v>1</v>
      </c>
    </row>
    <row r="137" spans="1:21" ht="14.4" customHeight="1" x14ac:dyDescent="0.3">
      <c r="A137" s="695">
        <v>32</v>
      </c>
      <c r="B137" s="696" t="s">
        <v>554</v>
      </c>
      <c r="C137" s="696">
        <v>89301321</v>
      </c>
      <c r="D137" s="697" t="s">
        <v>4684</v>
      </c>
      <c r="E137" s="698" t="s">
        <v>3278</v>
      </c>
      <c r="F137" s="696" t="s">
        <v>3257</v>
      </c>
      <c r="G137" s="696" t="s">
        <v>3297</v>
      </c>
      <c r="H137" s="696" t="s">
        <v>555</v>
      </c>
      <c r="I137" s="696" t="s">
        <v>1137</v>
      </c>
      <c r="J137" s="696" t="s">
        <v>3298</v>
      </c>
      <c r="K137" s="696" t="s">
        <v>3299</v>
      </c>
      <c r="L137" s="699">
        <v>91.52</v>
      </c>
      <c r="M137" s="699">
        <v>1647.3600000000001</v>
      </c>
      <c r="N137" s="696">
        <v>18</v>
      </c>
      <c r="O137" s="700">
        <v>5</v>
      </c>
      <c r="P137" s="699">
        <v>1006.72</v>
      </c>
      <c r="Q137" s="701">
        <v>0.61111111111111105</v>
      </c>
      <c r="R137" s="696">
        <v>11</v>
      </c>
      <c r="S137" s="701">
        <v>0.61111111111111116</v>
      </c>
      <c r="T137" s="700">
        <v>3</v>
      </c>
      <c r="U137" s="702">
        <v>0.6</v>
      </c>
    </row>
    <row r="138" spans="1:21" ht="14.4" customHeight="1" x14ac:dyDescent="0.3">
      <c r="A138" s="695">
        <v>32</v>
      </c>
      <c r="B138" s="696" t="s">
        <v>554</v>
      </c>
      <c r="C138" s="696">
        <v>89301321</v>
      </c>
      <c r="D138" s="697" t="s">
        <v>4684</v>
      </c>
      <c r="E138" s="698" t="s">
        <v>3278</v>
      </c>
      <c r="F138" s="696" t="s">
        <v>3257</v>
      </c>
      <c r="G138" s="696" t="s">
        <v>3456</v>
      </c>
      <c r="H138" s="696" t="s">
        <v>555</v>
      </c>
      <c r="I138" s="696" t="s">
        <v>773</v>
      </c>
      <c r="J138" s="696" t="s">
        <v>3457</v>
      </c>
      <c r="K138" s="696" t="s">
        <v>3458</v>
      </c>
      <c r="L138" s="699">
        <v>0</v>
      </c>
      <c r="M138" s="699">
        <v>0</v>
      </c>
      <c r="N138" s="696">
        <v>1</v>
      </c>
      <c r="O138" s="700">
        <v>0.5</v>
      </c>
      <c r="P138" s="699"/>
      <c r="Q138" s="701"/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32</v>
      </c>
      <c r="B139" s="696" t="s">
        <v>554</v>
      </c>
      <c r="C139" s="696">
        <v>89301321</v>
      </c>
      <c r="D139" s="697" t="s">
        <v>4684</v>
      </c>
      <c r="E139" s="698" t="s">
        <v>3278</v>
      </c>
      <c r="F139" s="696" t="s">
        <v>3257</v>
      </c>
      <c r="G139" s="696" t="s">
        <v>3365</v>
      </c>
      <c r="H139" s="696" t="s">
        <v>555</v>
      </c>
      <c r="I139" s="696" t="s">
        <v>1962</v>
      </c>
      <c r="J139" s="696" t="s">
        <v>1963</v>
      </c>
      <c r="K139" s="696" t="s">
        <v>3366</v>
      </c>
      <c r="L139" s="699">
        <v>53.54</v>
      </c>
      <c r="M139" s="699">
        <v>53.54</v>
      </c>
      <c r="N139" s="696">
        <v>1</v>
      </c>
      <c r="O139" s="700">
        <v>1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32</v>
      </c>
      <c r="B140" s="696" t="s">
        <v>554</v>
      </c>
      <c r="C140" s="696">
        <v>89301321</v>
      </c>
      <c r="D140" s="697" t="s">
        <v>4684</v>
      </c>
      <c r="E140" s="698" t="s">
        <v>3278</v>
      </c>
      <c r="F140" s="696" t="s">
        <v>3257</v>
      </c>
      <c r="G140" s="696" t="s">
        <v>3367</v>
      </c>
      <c r="H140" s="696" t="s">
        <v>555</v>
      </c>
      <c r="I140" s="696" t="s">
        <v>2231</v>
      </c>
      <c r="J140" s="696" t="s">
        <v>866</v>
      </c>
      <c r="K140" s="696" t="s">
        <v>3368</v>
      </c>
      <c r="L140" s="699">
        <v>57.85</v>
      </c>
      <c r="M140" s="699">
        <v>115.7</v>
      </c>
      <c r="N140" s="696">
        <v>2</v>
      </c>
      <c r="O140" s="700">
        <v>1.5</v>
      </c>
      <c r="P140" s="699">
        <v>57.85</v>
      </c>
      <c r="Q140" s="701">
        <v>0.5</v>
      </c>
      <c r="R140" s="696">
        <v>1</v>
      </c>
      <c r="S140" s="701">
        <v>0.5</v>
      </c>
      <c r="T140" s="700">
        <v>0.5</v>
      </c>
      <c r="U140" s="702">
        <v>0.33333333333333331</v>
      </c>
    </row>
    <row r="141" spans="1:21" ht="14.4" customHeight="1" x14ac:dyDescent="0.3">
      <c r="A141" s="695">
        <v>32</v>
      </c>
      <c r="B141" s="696" t="s">
        <v>554</v>
      </c>
      <c r="C141" s="696">
        <v>89301321</v>
      </c>
      <c r="D141" s="697" t="s">
        <v>4684</v>
      </c>
      <c r="E141" s="698" t="s">
        <v>3278</v>
      </c>
      <c r="F141" s="696" t="s">
        <v>3257</v>
      </c>
      <c r="G141" s="696" t="s">
        <v>3459</v>
      </c>
      <c r="H141" s="696" t="s">
        <v>1626</v>
      </c>
      <c r="I141" s="696" t="s">
        <v>1662</v>
      </c>
      <c r="J141" s="696" t="s">
        <v>1663</v>
      </c>
      <c r="K141" s="696" t="s">
        <v>1664</v>
      </c>
      <c r="L141" s="699">
        <v>32.74</v>
      </c>
      <c r="M141" s="699">
        <v>65.48</v>
      </c>
      <c r="N141" s="696">
        <v>2</v>
      </c>
      <c r="O141" s="700">
        <v>2</v>
      </c>
      <c r="P141" s="699">
        <v>32.74</v>
      </c>
      <c r="Q141" s="701">
        <v>0.5</v>
      </c>
      <c r="R141" s="696">
        <v>1</v>
      </c>
      <c r="S141" s="701">
        <v>0.5</v>
      </c>
      <c r="T141" s="700">
        <v>1</v>
      </c>
      <c r="U141" s="702">
        <v>0.5</v>
      </c>
    </row>
    <row r="142" spans="1:21" ht="14.4" customHeight="1" x14ac:dyDescent="0.3">
      <c r="A142" s="695">
        <v>32</v>
      </c>
      <c r="B142" s="696" t="s">
        <v>554</v>
      </c>
      <c r="C142" s="696">
        <v>89301321</v>
      </c>
      <c r="D142" s="697" t="s">
        <v>4684</v>
      </c>
      <c r="E142" s="698" t="s">
        <v>3278</v>
      </c>
      <c r="F142" s="696" t="s">
        <v>3257</v>
      </c>
      <c r="G142" s="696" t="s">
        <v>3460</v>
      </c>
      <c r="H142" s="696" t="s">
        <v>555</v>
      </c>
      <c r="I142" s="696" t="s">
        <v>3461</v>
      </c>
      <c r="J142" s="696" t="s">
        <v>3462</v>
      </c>
      <c r="K142" s="696" t="s">
        <v>3463</v>
      </c>
      <c r="L142" s="699">
        <v>162.13</v>
      </c>
      <c r="M142" s="699">
        <v>162.13</v>
      </c>
      <c r="N142" s="696">
        <v>1</v>
      </c>
      <c r="O142" s="700">
        <v>0.5</v>
      </c>
      <c r="P142" s="699">
        <v>162.13</v>
      </c>
      <c r="Q142" s="701">
        <v>1</v>
      </c>
      <c r="R142" s="696">
        <v>1</v>
      </c>
      <c r="S142" s="701">
        <v>1</v>
      </c>
      <c r="T142" s="700">
        <v>0.5</v>
      </c>
      <c r="U142" s="702">
        <v>1</v>
      </c>
    </row>
    <row r="143" spans="1:21" ht="14.4" customHeight="1" x14ac:dyDescent="0.3">
      <c r="A143" s="695">
        <v>32</v>
      </c>
      <c r="B143" s="696" t="s">
        <v>554</v>
      </c>
      <c r="C143" s="696">
        <v>89301321</v>
      </c>
      <c r="D143" s="697" t="s">
        <v>4684</v>
      </c>
      <c r="E143" s="698" t="s">
        <v>3278</v>
      </c>
      <c r="F143" s="696" t="s">
        <v>3257</v>
      </c>
      <c r="G143" s="696" t="s">
        <v>3464</v>
      </c>
      <c r="H143" s="696" t="s">
        <v>555</v>
      </c>
      <c r="I143" s="696" t="s">
        <v>707</v>
      </c>
      <c r="J143" s="696" t="s">
        <v>708</v>
      </c>
      <c r="K143" s="696" t="s">
        <v>709</v>
      </c>
      <c r="L143" s="699">
        <v>82.67</v>
      </c>
      <c r="M143" s="699">
        <v>82.67</v>
      </c>
      <c r="N143" s="696">
        <v>1</v>
      </c>
      <c r="O143" s="700">
        <v>0.5</v>
      </c>
      <c r="P143" s="699">
        <v>82.67</v>
      </c>
      <c r="Q143" s="701">
        <v>1</v>
      </c>
      <c r="R143" s="696">
        <v>1</v>
      </c>
      <c r="S143" s="701">
        <v>1</v>
      </c>
      <c r="T143" s="700">
        <v>0.5</v>
      </c>
      <c r="U143" s="702">
        <v>1</v>
      </c>
    </row>
    <row r="144" spans="1:21" ht="14.4" customHeight="1" x14ac:dyDescent="0.3">
      <c r="A144" s="695">
        <v>32</v>
      </c>
      <c r="B144" s="696" t="s">
        <v>554</v>
      </c>
      <c r="C144" s="696">
        <v>89301321</v>
      </c>
      <c r="D144" s="697" t="s">
        <v>4684</v>
      </c>
      <c r="E144" s="698" t="s">
        <v>3278</v>
      </c>
      <c r="F144" s="696" t="s">
        <v>3257</v>
      </c>
      <c r="G144" s="696" t="s">
        <v>3372</v>
      </c>
      <c r="H144" s="696" t="s">
        <v>555</v>
      </c>
      <c r="I144" s="696" t="s">
        <v>1052</v>
      </c>
      <c r="J144" s="696" t="s">
        <v>1053</v>
      </c>
      <c r="K144" s="696" t="s">
        <v>1054</v>
      </c>
      <c r="L144" s="699">
        <v>286.63</v>
      </c>
      <c r="M144" s="699">
        <v>286.63</v>
      </c>
      <c r="N144" s="696">
        <v>1</v>
      </c>
      <c r="O144" s="700">
        <v>0.5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32</v>
      </c>
      <c r="B145" s="696" t="s">
        <v>554</v>
      </c>
      <c r="C145" s="696">
        <v>89301321</v>
      </c>
      <c r="D145" s="697" t="s">
        <v>4684</v>
      </c>
      <c r="E145" s="698" t="s">
        <v>3278</v>
      </c>
      <c r="F145" s="696" t="s">
        <v>3257</v>
      </c>
      <c r="G145" s="696" t="s">
        <v>3372</v>
      </c>
      <c r="H145" s="696" t="s">
        <v>555</v>
      </c>
      <c r="I145" s="696" t="s">
        <v>3465</v>
      </c>
      <c r="J145" s="696" t="s">
        <v>2316</v>
      </c>
      <c r="K145" s="696" t="s">
        <v>693</v>
      </c>
      <c r="L145" s="699">
        <v>0</v>
      </c>
      <c r="M145" s="699">
        <v>0</v>
      </c>
      <c r="N145" s="696">
        <v>1</v>
      </c>
      <c r="O145" s="700">
        <v>0.5</v>
      </c>
      <c r="P145" s="699"/>
      <c r="Q145" s="701"/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32</v>
      </c>
      <c r="B146" s="696" t="s">
        <v>554</v>
      </c>
      <c r="C146" s="696">
        <v>89301321</v>
      </c>
      <c r="D146" s="697" t="s">
        <v>4684</v>
      </c>
      <c r="E146" s="698" t="s">
        <v>3278</v>
      </c>
      <c r="F146" s="696" t="s">
        <v>3257</v>
      </c>
      <c r="G146" s="696" t="s">
        <v>3373</v>
      </c>
      <c r="H146" s="696" t="s">
        <v>1626</v>
      </c>
      <c r="I146" s="696" t="s">
        <v>2718</v>
      </c>
      <c r="J146" s="696" t="s">
        <v>3217</v>
      </c>
      <c r="K146" s="696" t="s">
        <v>3218</v>
      </c>
      <c r="L146" s="699">
        <v>156.25</v>
      </c>
      <c r="M146" s="699">
        <v>156.25</v>
      </c>
      <c r="N146" s="696">
        <v>1</v>
      </c>
      <c r="O146" s="700">
        <v>0.5</v>
      </c>
      <c r="P146" s="699">
        <v>156.25</v>
      </c>
      <c r="Q146" s="701">
        <v>1</v>
      </c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32</v>
      </c>
      <c r="B147" s="696" t="s">
        <v>554</v>
      </c>
      <c r="C147" s="696">
        <v>89301321</v>
      </c>
      <c r="D147" s="697" t="s">
        <v>4684</v>
      </c>
      <c r="E147" s="698" t="s">
        <v>3278</v>
      </c>
      <c r="F147" s="696" t="s">
        <v>3257</v>
      </c>
      <c r="G147" s="696" t="s">
        <v>3427</v>
      </c>
      <c r="H147" s="696" t="s">
        <v>555</v>
      </c>
      <c r="I147" s="696" t="s">
        <v>3466</v>
      </c>
      <c r="J147" s="696" t="s">
        <v>1519</v>
      </c>
      <c r="K147" s="696" t="s">
        <v>892</v>
      </c>
      <c r="L147" s="699">
        <v>0</v>
      </c>
      <c r="M147" s="699">
        <v>0</v>
      </c>
      <c r="N147" s="696">
        <v>1</v>
      </c>
      <c r="O147" s="700">
        <v>1</v>
      </c>
      <c r="P147" s="699"/>
      <c r="Q147" s="701"/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32</v>
      </c>
      <c r="B148" s="696" t="s">
        <v>554</v>
      </c>
      <c r="C148" s="696">
        <v>89301321</v>
      </c>
      <c r="D148" s="697" t="s">
        <v>4684</v>
      </c>
      <c r="E148" s="698" t="s">
        <v>3278</v>
      </c>
      <c r="F148" s="696" t="s">
        <v>3257</v>
      </c>
      <c r="G148" s="696" t="s">
        <v>3427</v>
      </c>
      <c r="H148" s="696" t="s">
        <v>555</v>
      </c>
      <c r="I148" s="696" t="s">
        <v>3467</v>
      </c>
      <c r="J148" s="696" t="s">
        <v>3468</v>
      </c>
      <c r="K148" s="696" t="s">
        <v>3469</v>
      </c>
      <c r="L148" s="699">
        <v>0</v>
      </c>
      <c r="M148" s="699">
        <v>0</v>
      </c>
      <c r="N148" s="696">
        <v>1</v>
      </c>
      <c r="O148" s="700">
        <v>1</v>
      </c>
      <c r="P148" s="699">
        <v>0</v>
      </c>
      <c r="Q148" s="701"/>
      <c r="R148" s="696">
        <v>1</v>
      </c>
      <c r="S148" s="701">
        <v>1</v>
      </c>
      <c r="T148" s="700">
        <v>1</v>
      </c>
      <c r="U148" s="702">
        <v>1</v>
      </c>
    </row>
    <row r="149" spans="1:21" ht="14.4" customHeight="1" x14ac:dyDescent="0.3">
      <c r="A149" s="695">
        <v>32</v>
      </c>
      <c r="B149" s="696" t="s">
        <v>554</v>
      </c>
      <c r="C149" s="696">
        <v>89301321</v>
      </c>
      <c r="D149" s="697" t="s">
        <v>4684</v>
      </c>
      <c r="E149" s="698" t="s">
        <v>3287</v>
      </c>
      <c r="F149" s="696" t="s">
        <v>3257</v>
      </c>
      <c r="G149" s="696" t="s">
        <v>3300</v>
      </c>
      <c r="H149" s="696" t="s">
        <v>555</v>
      </c>
      <c r="I149" s="696" t="s">
        <v>1318</v>
      </c>
      <c r="J149" s="696" t="s">
        <v>1319</v>
      </c>
      <c r="K149" s="696" t="s">
        <v>3301</v>
      </c>
      <c r="L149" s="699">
        <v>1354.54</v>
      </c>
      <c r="M149" s="699">
        <v>1354.54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32</v>
      </c>
      <c r="B150" s="696" t="s">
        <v>554</v>
      </c>
      <c r="C150" s="696">
        <v>89301321</v>
      </c>
      <c r="D150" s="697" t="s">
        <v>4684</v>
      </c>
      <c r="E150" s="698" t="s">
        <v>3287</v>
      </c>
      <c r="F150" s="696" t="s">
        <v>3257</v>
      </c>
      <c r="G150" s="696" t="s">
        <v>3305</v>
      </c>
      <c r="H150" s="696" t="s">
        <v>555</v>
      </c>
      <c r="I150" s="696" t="s">
        <v>3307</v>
      </c>
      <c r="J150" s="696" t="s">
        <v>651</v>
      </c>
      <c r="K150" s="696" t="s">
        <v>3308</v>
      </c>
      <c r="L150" s="699">
        <v>285.75</v>
      </c>
      <c r="M150" s="699">
        <v>285.75</v>
      </c>
      <c r="N150" s="696">
        <v>1</v>
      </c>
      <c r="O150" s="700">
        <v>0.5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32</v>
      </c>
      <c r="B151" s="696" t="s">
        <v>554</v>
      </c>
      <c r="C151" s="696">
        <v>89301321</v>
      </c>
      <c r="D151" s="697" t="s">
        <v>4684</v>
      </c>
      <c r="E151" s="698" t="s">
        <v>3287</v>
      </c>
      <c r="F151" s="696" t="s">
        <v>3257</v>
      </c>
      <c r="G151" s="696" t="s">
        <v>3470</v>
      </c>
      <c r="H151" s="696" t="s">
        <v>555</v>
      </c>
      <c r="I151" s="696" t="s">
        <v>3471</v>
      </c>
      <c r="J151" s="696" t="s">
        <v>2833</v>
      </c>
      <c r="K151" s="696" t="s">
        <v>2463</v>
      </c>
      <c r="L151" s="699">
        <v>0</v>
      </c>
      <c r="M151" s="699">
        <v>0</v>
      </c>
      <c r="N151" s="696">
        <v>1</v>
      </c>
      <c r="O151" s="700">
        <v>1</v>
      </c>
      <c r="P151" s="699"/>
      <c r="Q151" s="701"/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32</v>
      </c>
      <c r="B152" s="696" t="s">
        <v>554</v>
      </c>
      <c r="C152" s="696">
        <v>89301321</v>
      </c>
      <c r="D152" s="697" t="s">
        <v>4684</v>
      </c>
      <c r="E152" s="698" t="s">
        <v>3287</v>
      </c>
      <c r="F152" s="696" t="s">
        <v>3257</v>
      </c>
      <c r="G152" s="696" t="s">
        <v>3310</v>
      </c>
      <c r="H152" s="696" t="s">
        <v>1626</v>
      </c>
      <c r="I152" s="696" t="s">
        <v>1998</v>
      </c>
      <c r="J152" s="696" t="s">
        <v>3125</v>
      </c>
      <c r="K152" s="696" t="s">
        <v>3126</v>
      </c>
      <c r="L152" s="699">
        <v>333.31</v>
      </c>
      <c r="M152" s="699">
        <v>333.31</v>
      </c>
      <c r="N152" s="696">
        <v>1</v>
      </c>
      <c r="O152" s="700">
        <v>0.5</v>
      </c>
      <c r="P152" s="699">
        <v>333.31</v>
      </c>
      <c r="Q152" s="701">
        <v>1</v>
      </c>
      <c r="R152" s="696">
        <v>1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32</v>
      </c>
      <c r="B153" s="696" t="s">
        <v>554</v>
      </c>
      <c r="C153" s="696">
        <v>89301321</v>
      </c>
      <c r="D153" s="697" t="s">
        <v>4684</v>
      </c>
      <c r="E153" s="698" t="s">
        <v>3287</v>
      </c>
      <c r="F153" s="696" t="s">
        <v>3257</v>
      </c>
      <c r="G153" s="696" t="s">
        <v>3316</v>
      </c>
      <c r="H153" s="696" t="s">
        <v>1626</v>
      </c>
      <c r="I153" s="696" t="s">
        <v>2006</v>
      </c>
      <c r="J153" s="696" t="s">
        <v>2007</v>
      </c>
      <c r="K153" s="696" t="s">
        <v>3131</v>
      </c>
      <c r="L153" s="699">
        <v>184.22</v>
      </c>
      <c r="M153" s="699">
        <v>1105.32</v>
      </c>
      <c r="N153" s="696">
        <v>6</v>
      </c>
      <c r="O153" s="700">
        <v>2</v>
      </c>
      <c r="P153" s="699">
        <v>736.88</v>
      </c>
      <c r="Q153" s="701">
        <v>0.66666666666666674</v>
      </c>
      <c r="R153" s="696">
        <v>4</v>
      </c>
      <c r="S153" s="701">
        <v>0.66666666666666663</v>
      </c>
      <c r="T153" s="700">
        <v>1.5</v>
      </c>
      <c r="U153" s="702">
        <v>0.75</v>
      </c>
    </row>
    <row r="154" spans="1:21" ht="14.4" customHeight="1" x14ac:dyDescent="0.3">
      <c r="A154" s="695">
        <v>32</v>
      </c>
      <c r="B154" s="696" t="s">
        <v>554</v>
      </c>
      <c r="C154" s="696">
        <v>89301321</v>
      </c>
      <c r="D154" s="697" t="s">
        <v>4684</v>
      </c>
      <c r="E154" s="698" t="s">
        <v>3287</v>
      </c>
      <c r="F154" s="696" t="s">
        <v>3257</v>
      </c>
      <c r="G154" s="696" t="s">
        <v>3393</v>
      </c>
      <c r="H154" s="696" t="s">
        <v>1626</v>
      </c>
      <c r="I154" s="696" t="s">
        <v>1705</v>
      </c>
      <c r="J154" s="696" t="s">
        <v>1636</v>
      </c>
      <c r="K154" s="696" t="s">
        <v>2672</v>
      </c>
      <c r="L154" s="699">
        <v>137.74</v>
      </c>
      <c r="M154" s="699">
        <v>137.74</v>
      </c>
      <c r="N154" s="696">
        <v>1</v>
      </c>
      <c r="O154" s="700">
        <v>0.5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32</v>
      </c>
      <c r="B155" s="696" t="s">
        <v>554</v>
      </c>
      <c r="C155" s="696">
        <v>89301321</v>
      </c>
      <c r="D155" s="697" t="s">
        <v>4684</v>
      </c>
      <c r="E155" s="698" t="s">
        <v>3287</v>
      </c>
      <c r="F155" s="696" t="s">
        <v>3257</v>
      </c>
      <c r="G155" s="696" t="s">
        <v>3394</v>
      </c>
      <c r="H155" s="696" t="s">
        <v>1626</v>
      </c>
      <c r="I155" s="696" t="s">
        <v>2010</v>
      </c>
      <c r="J155" s="696" t="s">
        <v>2011</v>
      </c>
      <c r="K155" s="696" t="s">
        <v>3131</v>
      </c>
      <c r="L155" s="699">
        <v>69.86</v>
      </c>
      <c r="M155" s="699">
        <v>279.44</v>
      </c>
      <c r="N155" s="696">
        <v>4</v>
      </c>
      <c r="O155" s="700">
        <v>1.5</v>
      </c>
      <c r="P155" s="699">
        <v>279.44</v>
      </c>
      <c r="Q155" s="701">
        <v>1</v>
      </c>
      <c r="R155" s="696">
        <v>4</v>
      </c>
      <c r="S155" s="701">
        <v>1</v>
      </c>
      <c r="T155" s="700">
        <v>1.5</v>
      </c>
      <c r="U155" s="702">
        <v>1</v>
      </c>
    </row>
    <row r="156" spans="1:21" ht="14.4" customHeight="1" x14ac:dyDescent="0.3">
      <c r="A156" s="695">
        <v>32</v>
      </c>
      <c r="B156" s="696" t="s">
        <v>554</v>
      </c>
      <c r="C156" s="696">
        <v>89301321</v>
      </c>
      <c r="D156" s="697" t="s">
        <v>4684</v>
      </c>
      <c r="E156" s="698" t="s">
        <v>3287</v>
      </c>
      <c r="F156" s="696" t="s">
        <v>3257</v>
      </c>
      <c r="G156" s="696" t="s">
        <v>3321</v>
      </c>
      <c r="H156" s="696" t="s">
        <v>1626</v>
      </c>
      <c r="I156" s="696" t="s">
        <v>2085</v>
      </c>
      <c r="J156" s="696" t="s">
        <v>2086</v>
      </c>
      <c r="K156" s="696" t="s">
        <v>3155</v>
      </c>
      <c r="L156" s="699">
        <v>3127.19</v>
      </c>
      <c r="M156" s="699">
        <v>12508.76</v>
      </c>
      <c r="N156" s="696">
        <v>4</v>
      </c>
      <c r="O156" s="700">
        <v>2</v>
      </c>
      <c r="P156" s="699">
        <v>9381.57</v>
      </c>
      <c r="Q156" s="701">
        <v>0.75</v>
      </c>
      <c r="R156" s="696">
        <v>3</v>
      </c>
      <c r="S156" s="701">
        <v>0.75</v>
      </c>
      <c r="T156" s="700">
        <v>1.5</v>
      </c>
      <c r="U156" s="702">
        <v>0.75</v>
      </c>
    </row>
    <row r="157" spans="1:21" ht="14.4" customHeight="1" x14ac:dyDescent="0.3">
      <c r="A157" s="695">
        <v>32</v>
      </c>
      <c r="B157" s="696" t="s">
        <v>554</v>
      </c>
      <c r="C157" s="696">
        <v>89301321</v>
      </c>
      <c r="D157" s="697" t="s">
        <v>4684</v>
      </c>
      <c r="E157" s="698" t="s">
        <v>3287</v>
      </c>
      <c r="F157" s="696" t="s">
        <v>3257</v>
      </c>
      <c r="G157" s="696" t="s">
        <v>3321</v>
      </c>
      <c r="H157" s="696" t="s">
        <v>1626</v>
      </c>
      <c r="I157" s="696" t="s">
        <v>3472</v>
      </c>
      <c r="J157" s="696" t="s">
        <v>2086</v>
      </c>
      <c r="K157" s="696" t="s">
        <v>3473</v>
      </c>
      <c r="L157" s="699">
        <v>782.22</v>
      </c>
      <c r="M157" s="699">
        <v>1564.44</v>
      </c>
      <c r="N157" s="696">
        <v>2</v>
      </c>
      <c r="O157" s="700">
        <v>1</v>
      </c>
      <c r="P157" s="699">
        <v>1564.44</v>
      </c>
      <c r="Q157" s="701">
        <v>1</v>
      </c>
      <c r="R157" s="696">
        <v>2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32</v>
      </c>
      <c r="B158" s="696" t="s">
        <v>554</v>
      </c>
      <c r="C158" s="696">
        <v>89301321</v>
      </c>
      <c r="D158" s="697" t="s">
        <v>4684</v>
      </c>
      <c r="E158" s="698" t="s">
        <v>3287</v>
      </c>
      <c r="F158" s="696" t="s">
        <v>3257</v>
      </c>
      <c r="G158" s="696" t="s">
        <v>3439</v>
      </c>
      <c r="H158" s="696" t="s">
        <v>555</v>
      </c>
      <c r="I158" s="696" t="s">
        <v>810</v>
      </c>
      <c r="J158" s="696" t="s">
        <v>811</v>
      </c>
      <c r="K158" s="696" t="s">
        <v>3440</v>
      </c>
      <c r="L158" s="699">
        <v>163.9</v>
      </c>
      <c r="M158" s="699">
        <v>163.9</v>
      </c>
      <c r="N158" s="696">
        <v>1</v>
      </c>
      <c r="O158" s="700">
        <v>0.5</v>
      </c>
      <c r="P158" s="699">
        <v>163.9</v>
      </c>
      <c r="Q158" s="701">
        <v>1</v>
      </c>
      <c r="R158" s="696">
        <v>1</v>
      </c>
      <c r="S158" s="701">
        <v>1</v>
      </c>
      <c r="T158" s="700">
        <v>0.5</v>
      </c>
      <c r="U158" s="702">
        <v>1</v>
      </c>
    </row>
    <row r="159" spans="1:21" ht="14.4" customHeight="1" x14ac:dyDescent="0.3">
      <c r="A159" s="695">
        <v>32</v>
      </c>
      <c r="B159" s="696" t="s">
        <v>554</v>
      </c>
      <c r="C159" s="696">
        <v>89301321</v>
      </c>
      <c r="D159" s="697" t="s">
        <v>4684</v>
      </c>
      <c r="E159" s="698" t="s">
        <v>3287</v>
      </c>
      <c r="F159" s="696" t="s">
        <v>3257</v>
      </c>
      <c r="G159" s="696" t="s">
        <v>3441</v>
      </c>
      <c r="H159" s="696" t="s">
        <v>555</v>
      </c>
      <c r="I159" s="696" t="s">
        <v>3474</v>
      </c>
      <c r="J159" s="696" t="s">
        <v>3475</v>
      </c>
      <c r="K159" s="696" t="s">
        <v>2947</v>
      </c>
      <c r="L159" s="699">
        <v>0</v>
      </c>
      <c r="M159" s="699">
        <v>0</v>
      </c>
      <c r="N159" s="696">
        <v>1</v>
      </c>
      <c r="O159" s="700">
        <v>0.5</v>
      </c>
      <c r="P159" s="699">
        <v>0</v>
      </c>
      <c r="Q159" s="701"/>
      <c r="R159" s="696">
        <v>1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32</v>
      </c>
      <c r="B160" s="696" t="s">
        <v>554</v>
      </c>
      <c r="C160" s="696">
        <v>89301321</v>
      </c>
      <c r="D160" s="697" t="s">
        <v>4684</v>
      </c>
      <c r="E160" s="698" t="s">
        <v>3287</v>
      </c>
      <c r="F160" s="696" t="s">
        <v>3257</v>
      </c>
      <c r="G160" s="696" t="s">
        <v>3338</v>
      </c>
      <c r="H160" s="696" t="s">
        <v>555</v>
      </c>
      <c r="I160" s="696" t="s">
        <v>3339</v>
      </c>
      <c r="J160" s="696" t="s">
        <v>2079</v>
      </c>
      <c r="K160" s="696" t="s">
        <v>2751</v>
      </c>
      <c r="L160" s="699">
        <v>0</v>
      </c>
      <c r="M160" s="699">
        <v>0</v>
      </c>
      <c r="N160" s="696">
        <v>1</v>
      </c>
      <c r="O160" s="700">
        <v>0.5</v>
      </c>
      <c r="P160" s="699">
        <v>0</v>
      </c>
      <c r="Q160" s="701"/>
      <c r="R160" s="696">
        <v>1</v>
      </c>
      <c r="S160" s="701">
        <v>1</v>
      </c>
      <c r="T160" s="700">
        <v>0.5</v>
      </c>
      <c r="U160" s="702">
        <v>1</v>
      </c>
    </row>
    <row r="161" spans="1:21" ht="14.4" customHeight="1" x14ac:dyDescent="0.3">
      <c r="A161" s="695">
        <v>32</v>
      </c>
      <c r="B161" s="696" t="s">
        <v>554</v>
      </c>
      <c r="C161" s="696">
        <v>89301321</v>
      </c>
      <c r="D161" s="697" t="s">
        <v>4684</v>
      </c>
      <c r="E161" s="698" t="s">
        <v>3287</v>
      </c>
      <c r="F161" s="696" t="s">
        <v>3257</v>
      </c>
      <c r="G161" s="696" t="s">
        <v>3476</v>
      </c>
      <c r="H161" s="696" t="s">
        <v>1626</v>
      </c>
      <c r="I161" s="696" t="s">
        <v>2037</v>
      </c>
      <c r="J161" s="696" t="s">
        <v>2038</v>
      </c>
      <c r="K161" s="696" t="s">
        <v>2039</v>
      </c>
      <c r="L161" s="699">
        <v>154.01</v>
      </c>
      <c r="M161" s="699">
        <v>770.05</v>
      </c>
      <c r="N161" s="696">
        <v>5</v>
      </c>
      <c r="O161" s="700">
        <v>1</v>
      </c>
      <c r="P161" s="699">
        <v>770.05</v>
      </c>
      <c r="Q161" s="701">
        <v>1</v>
      </c>
      <c r="R161" s="696">
        <v>5</v>
      </c>
      <c r="S161" s="701">
        <v>1</v>
      </c>
      <c r="T161" s="700">
        <v>1</v>
      </c>
      <c r="U161" s="702">
        <v>1</v>
      </c>
    </row>
    <row r="162" spans="1:21" ht="14.4" customHeight="1" x14ac:dyDescent="0.3">
      <c r="A162" s="695">
        <v>32</v>
      </c>
      <c r="B162" s="696" t="s">
        <v>554</v>
      </c>
      <c r="C162" s="696">
        <v>89301321</v>
      </c>
      <c r="D162" s="697" t="s">
        <v>4684</v>
      </c>
      <c r="E162" s="698" t="s">
        <v>3287</v>
      </c>
      <c r="F162" s="696" t="s">
        <v>3257</v>
      </c>
      <c r="G162" s="696" t="s">
        <v>3477</v>
      </c>
      <c r="H162" s="696" t="s">
        <v>555</v>
      </c>
      <c r="I162" s="696" t="s">
        <v>627</v>
      </c>
      <c r="J162" s="696" t="s">
        <v>3478</v>
      </c>
      <c r="K162" s="696" t="s">
        <v>3479</v>
      </c>
      <c r="L162" s="699">
        <v>41.83</v>
      </c>
      <c r="M162" s="699">
        <v>41.83</v>
      </c>
      <c r="N162" s="696">
        <v>1</v>
      </c>
      <c r="O162" s="700">
        <v>1</v>
      </c>
      <c r="P162" s="699">
        <v>41.83</v>
      </c>
      <c r="Q162" s="701">
        <v>1</v>
      </c>
      <c r="R162" s="696">
        <v>1</v>
      </c>
      <c r="S162" s="701">
        <v>1</v>
      </c>
      <c r="T162" s="700">
        <v>1</v>
      </c>
      <c r="U162" s="702">
        <v>1</v>
      </c>
    </row>
    <row r="163" spans="1:21" ht="14.4" customHeight="1" x14ac:dyDescent="0.3">
      <c r="A163" s="695">
        <v>32</v>
      </c>
      <c r="B163" s="696" t="s">
        <v>554</v>
      </c>
      <c r="C163" s="696">
        <v>89301321</v>
      </c>
      <c r="D163" s="697" t="s">
        <v>4684</v>
      </c>
      <c r="E163" s="698" t="s">
        <v>3287</v>
      </c>
      <c r="F163" s="696" t="s">
        <v>3257</v>
      </c>
      <c r="G163" s="696" t="s">
        <v>3349</v>
      </c>
      <c r="H163" s="696" t="s">
        <v>555</v>
      </c>
      <c r="I163" s="696" t="s">
        <v>814</v>
      </c>
      <c r="J163" s="696" t="s">
        <v>3350</v>
      </c>
      <c r="K163" s="696" t="s">
        <v>3351</v>
      </c>
      <c r="L163" s="699">
        <v>91.14</v>
      </c>
      <c r="M163" s="699">
        <v>273.42</v>
      </c>
      <c r="N163" s="696">
        <v>3</v>
      </c>
      <c r="O163" s="700">
        <v>2.5</v>
      </c>
      <c r="P163" s="699">
        <v>91.14</v>
      </c>
      <c r="Q163" s="701">
        <v>0.33333333333333331</v>
      </c>
      <c r="R163" s="696">
        <v>1</v>
      </c>
      <c r="S163" s="701">
        <v>0.33333333333333331</v>
      </c>
      <c r="T163" s="700">
        <v>0.5</v>
      </c>
      <c r="U163" s="702">
        <v>0.2</v>
      </c>
    </row>
    <row r="164" spans="1:21" ht="14.4" customHeight="1" x14ac:dyDescent="0.3">
      <c r="A164" s="695">
        <v>32</v>
      </c>
      <c r="B164" s="696" t="s">
        <v>554</v>
      </c>
      <c r="C164" s="696">
        <v>89301321</v>
      </c>
      <c r="D164" s="697" t="s">
        <v>4684</v>
      </c>
      <c r="E164" s="698" t="s">
        <v>3287</v>
      </c>
      <c r="F164" s="696" t="s">
        <v>3257</v>
      </c>
      <c r="G164" s="696" t="s">
        <v>3446</v>
      </c>
      <c r="H164" s="696" t="s">
        <v>555</v>
      </c>
      <c r="I164" s="696" t="s">
        <v>687</v>
      </c>
      <c r="J164" s="696" t="s">
        <v>688</v>
      </c>
      <c r="K164" s="696" t="s">
        <v>3447</v>
      </c>
      <c r="L164" s="699">
        <v>709.97</v>
      </c>
      <c r="M164" s="699">
        <v>709.97</v>
      </c>
      <c r="N164" s="696">
        <v>1</v>
      </c>
      <c r="O164" s="700">
        <v>0.5</v>
      </c>
      <c r="P164" s="699">
        <v>709.97</v>
      </c>
      <c r="Q164" s="701">
        <v>1</v>
      </c>
      <c r="R164" s="696">
        <v>1</v>
      </c>
      <c r="S164" s="701">
        <v>1</v>
      </c>
      <c r="T164" s="700">
        <v>0.5</v>
      </c>
      <c r="U164" s="702">
        <v>1</v>
      </c>
    </row>
    <row r="165" spans="1:21" ht="14.4" customHeight="1" x14ac:dyDescent="0.3">
      <c r="A165" s="695">
        <v>32</v>
      </c>
      <c r="B165" s="696" t="s">
        <v>554</v>
      </c>
      <c r="C165" s="696">
        <v>89301321</v>
      </c>
      <c r="D165" s="697" t="s">
        <v>4684</v>
      </c>
      <c r="E165" s="698" t="s">
        <v>3287</v>
      </c>
      <c r="F165" s="696" t="s">
        <v>3257</v>
      </c>
      <c r="G165" s="696" t="s">
        <v>3293</v>
      </c>
      <c r="H165" s="696" t="s">
        <v>1626</v>
      </c>
      <c r="I165" s="696" t="s">
        <v>1758</v>
      </c>
      <c r="J165" s="696" t="s">
        <v>1656</v>
      </c>
      <c r="K165" s="696" t="s">
        <v>1759</v>
      </c>
      <c r="L165" s="699">
        <v>625.29</v>
      </c>
      <c r="M165" s="699">
        <v>3751.74</v>
      </c>
      <c r="N165" s="696">
        <v>6</v>
      </c>
      <c r="O165" s="700">
        <v>1.5</v>
      </c>
      <c r="P165" s="699">
        <v>3751.74</v>
      </c>
      <c r="Q165" s="701">
        <v>1</v>
      </c>
      <c r="R165" s="696">
        <v>6</v>
      </c>
      <c r="S165" s="701">
        <v>1</v>
      </c>
      <c r="T165" s="700">
        <v>1.5</v>
      </c>
      <c r="U165" s="702">
        <v>1</v>
      </c>
    </row>
    <row r="166" spans="1:21" ht="14.4" customHeight="1" x14ac:dyDescent="0.3">
      <c r="A166" s="695">
        <v>32</v>
      </c>
      <c r="B166" s="696" t="s">
        <v>554</v>
      </c>
      <c r="C166" s="696">
        <v>89301321</v>
      </c>
      <c r="D166" s="697" t="s">
        <v>4684</v>
      </c>
      <c r="E166" s="698" t="s">
        <v>3287</v>
      </c>
      <c r="F166" s="696" t="s">
        <v>3257</v>
      </c>
      <c r="G166" s="696" t="s">
        <v>3293</v>
      </c>
      <c r="H166" s="696" t="s">
        <v>1626</v>
      </c>
      <c r="I166" s="696" t="s">
        <v>2933</v>
      </c>
      <c r="J166" s="696" t="s">
        <v>1702</v>
      </c>
      <c r="K166" s="696" t="s">
        <v>1657</v>
      </c>
      <c r="L166" s="699">
        <v>1749.69</v>
      </c>
      <c r="M166" s="699">
        <v>5249.07</v>
      </c>
      <c r="N166" s="696">
        <v>3</v>
      </c>
      <c r="O166" s="700">
        <v>1</v>
      </c>
      <c r="P166" s="699">
        <v>1749.69</v>
      </c>
      <c r="Q166" s="701">
        <v>0.33333333333333337</v>
      </c>
      <c r="R166" s="696">
        <v>1</v>
      </c>
      <c r="S166" s="701">
        <v>0.33333333333333331</v>
      </c>
      <c r="T166" s="700">
        <v>0.5</v>
      </c>
      <c r="U166" s="702">
        <v>0.5</v>
      </c>
    </row>
    <row r="167" spans="1:21" ht="14.4" customHeight="1" x14ac:dyDescent="0.3">
      <c r="A167" s="695">
        <v>32</v>
      </c>
      <c r="B167" s="696" t="s">
        <v>554</v>
      </c>
      <c r="C167" s="696">
        <v>89301321</v>
      </c>
      <c r="D167" s="697" t="s">
        <v>4684</v>
      </c>
      <c r="E167" s="698" t="s">
        <v>3287</v>
      </c>
      <c r="F167" s="696" t="s">
        <v>3257</v>
      </c>
      <c r="G167" s="696" t="s">
        <v>3294</v>
      </c>
      <c r="H167" s="696" t="s">
        <v>555</v>
      </c>
      <c r="I167" s="696" t="s">
        <v>3407</v>
      </c>
      <c r="J167" s="696" t="s">
        <v>3296</v>
      </c>
      <c r="K167" s="696" t="s">
        <v>3408</v>
      </c>
      <c r="L167" s="699">
        <v>97.97</v>
      </c>
      <c r="M167" s="699">
        <v>195.94</v>
      </c>
      <c r="N167" s="696">
        <v>2</v>
      </c>
      <c r="O167" s="700">
        <v>1.5</v>
      </c>
      <c r="P167" s="699">
        <v>97.97</v>
      </c>
      <c r="Q167" s="701">
        <v>0.5</v>
      </c>
      <c r="R167" s="696">
        <v>1</v>
      </c>
      <c r="S167" s="701">
        <v>0.5</v>
      </c>
      <c r="T167" s="700">
        <v>0.5</v>
      </c>
      <c r="U167" s="702">
        <v>0.33333333333333331</v>
      </c>
    </row>
    <row r="168" spans="1:21" ht="14.4" customHeight="1" x14ac:dyDescent="0.3">
      <c r="A168" s="695">
        <v>32</v>
      </c>
      <c r="B168" s="696" t="s">
        <v>554</v>
      </c>
      <c r="C168" s="696">
        <v>89301321</v>
      </c>
      <c r="D168" s="697" t="s">
        <v>4684</v>
      </c>
      <c r="E168" s="698" t="s">
        <v>3287</v>
      </c>
      <c r="F168" s="696" t="s">
        <v>3257</v>
      </c>
      <c r="G168" s="696" t="s">
        <v>3480</v>
      </c>
      <c r="H168" s="696" t="s">
        <v>1626</v>
      </c>
      <c r="I168" s="696" t="s">
        <v>3481</v>
      </c>
      <c r="J168" s="696" t="s">
        <v>2930</v>
      </c>
      <c r="K168" s="696" t="s">
        <v>3482</v>
      </c>
      <c r="L168" s="699">
        <v>174.94</v>
      </c>
      <c r="M168" s="699">
        <v>174.94</v>
      </c>
      <c r="N168" s="696">
        <v>1</v>
      </c>
      <c r="O168" s="700">
        <v>0.5</v>
      </c>
      <c r="P168" s="699">
        <v>174.94</v>
      </c>
      <c r="Q168" s="701">
        <v>1</v>
      </c>
      <c r="R168" s="696">
        <v>1</v>
      </c>
      <c r="S168" s="701">
        <v>1</v>
      </c>
      <c r="T168" s="700">
        <v>0.5</v>
      </c>
      <c r="U168" s="702">
        <v>1</v>
      </c>
    </row>
    <row r="169" spans="1:21" ht="14.4" customHeight="1" x14ac:dyDescent="0.3">
      <c r="A169" s="695">
        <v>32</v>
      </c>
      <c r="B169" s="696" t="s">
        <v>554</v>
      </c>
      <c r="C169" s="696">
        <v>89301321</v>
      </c>
      <c r="D169" s="697" t="s">
        <v>4684</v>
      </c>
      <c r="E169" s="698" t="s">
        <v>3287</v>
      </c>
      <c r="F169" s="696" t="s">
        <v>3257</v>
      </c>
      <c r="G169" s="696" t="s">
        <v>3297</v>
      </c>
      <c r="H169" s="696" t="s">
        <v>555</v>
      </c>
      <c r="I169" s="696" t="s">
        <v>1137</v>
      </c>
      <c r="J169" s="696" t="s">
        <v>3298</v>
      </c>
      <c r="K169" s="696" t="s">
        <v>3299</v>
      </c>
      <c r="L169" s="699">
        <v>91.52</v>
      </c>
      <c r="M169" s="699">
        <v>366.08</v>
      </c>
      <c r="N169" s="696">
        <v>4</v>
      </c>
      <c r="O169" s="700">
        <v>1</v>
      </c>
      <c r="P169" s="699">
        <v>366.08</v>
      </c>
      <c r="Q169" s="701">
        <v>1</v>
      </c>
      <c r="R169" s="696">
        <v>4</v>
      </c>
      <c r="S169" s="701">
        <v>1</v>
      </c>
      <c r="T169" s="700">
        <v>1</v>
      </c>
      <c r="U169" s="702">
        <v>1</v>
      </c>
    </row>
    <row r="170" spans="1:21" ht="14.4" customHeight="1" x14ac:dyDescent="0.3">
      <c r="A170" s="695">
        <v>32</v>
      </c>
      <c r="B170" s="696" t="s">
        <v>554</v>
      </c>
      <c r="C170" s="696">
        <v>89301321</v>
      </c>
      <c r="D170" s="697" t="s">
        <v>4684</v>
      </c>
      <c r="E170" s="698" t="s">
        <v>3287</v>
      </c>
      <c r="F170" s="696" t="s">
        <v>3257</v>
      </c>
      <c r="G170" s="696" t="s">
        <v>3483</v>
      </c>
      <c r="H170" s="696" t="s">
        <v>555</v>
      </c>
      <c r="I170" s="696" t="s">
        <v>967</v>
      </c>
      <c r="J170" s="696" t="s">
        <v>3484</v>
      </c>
      <c r="K170" s="696" t="s">
        <v>3299</v>
      </c>
      <c r="L170" s="699">
        <v>0</v>
      </c>
      <c r="M170" s="699">
        <v>0</v>
      </c>
      <c r="N170" s="696">
        <v>1</v>
      </c>
      <c r="O170" s="700">
        <v>0.5</v>
      </c>
      <c r="P170" s="699"/>
      <c r="Q170" s="701"/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32</v>
      </c>
      <c r="B171" s="696" t="s">
        <v>554</v>
      </c>
      <c r="C171" s="696">
        <v>89301321</v>
      </c>
      <c r="D171" s="697" t="s">
        <v>4684</v>
      </c>
      <c r="E171" s="698" t="s">
        <v>3287</v>
      </c>
      <c r="F171" s="696" t="s">
        <v>3257</v>
      </c>
      <c r="G171" s="696" t="s">
        <v>3365</v>
      </c>
      <c r="H171" s="696" t="s">
        <v>555</v>
      </c>
      <c r="I171" s="696" t="s">
        <v>1962</v>
      </c>
      <c r="J171" s="696" t="s">
        <v>1963</v>
      </c>
      <c r="K171" s="696" t="s">
        <v>3366</v>
      </c>
      <c r="L171" s="699">
        <v>53.54</v>
      </c>
      <c r="M171" s="699">
        <v>160.62</v>
      </c>
      <c r="N171" s="696">
        <v>3</v>
      </c>
      <c r="O171" s="700">
        <v>1</v>
      </c>
      <c r="P171" s="699">
        <v>53.54</v>
      </c>
      <c r="Q171" s="701">
        <v>0.33333333333333331</v>
      </c>
      <c r="R171" s="696">
        <v>1</v>
      </c>
      <c r="S171" s="701">
        <v>0.33333333333333331</v>
      </c>
      <c r="T171" s="700">
        <v>0.5</v>
      </c>
      <c r="U171" s="702">
        <v>0.5</v>
      </c>
    </row>
    <row r="172" spans="1:21" ht="14.4" customHeight="1" x14ac:dyDescent="0.3">
      <c r="A172" s="695">
        <v>32</v>
      </c>
      <c r="B172" s="696" t="s">
        <v>554</v>
      </c>
      <c r="C172" s="696">
        <v>89301321</v>
      </c>
      <c r="D172" s="697" t="s">
        <v>4684</v>
      </c>
      <c r="E172" s="698" t="s">
        <v>3287</v>
      </c>
      <c r="F172" s="696" t="s">
        <v>3257</v>
      </c>
      <c r="G172" s="696" t="s">
        <v>3370</v>
      </c>
      <c r="H172" s="696" t="s">
        <v>555</v>
      </c>
      <c r="I172" s="696" t="s">
        <v>1328</v>
      </c>
      <c r="J172" s="696" t="s">
        <v>1329</v>
      </c>
      <c r="K172" s="696" t="s">
        <v>3371</v>
      </c>
      <c r="L172" s="699">
        <v>34140.99</v>
      </c>
      <c r="M172" s="699">
        <v>68281.98</v>
      </c>
      <c r="N172" s="696">
        <v>2</v>
      </c>
      <c r="O172" s="700">
        <v>0.5</v>
      </c>
      <c r="P172" s="699">
        <v>68281.98</v>
      </c>
      <c r="Q172" s="701">
        <v>1</v>
      </c>
      <c r="R172" s="696">
        <v>2</v>
      </c>
      <c r="S172" s="701">
        <v>1</v>
      </c>
      <c r="T172" s="700">
        <v>0.5</v>
      </c>
      <c r="U172" s="702">
        <v>1</v>
      </c>
    </row>
    <row r="173" spans="1:21" ht="14.4" customHeight="1" x14ac:dyDescent="0.3">
      <c r="A173" s="695">
        <v>32</v>
      </c>
      <c r="B173" s="696" t="s">
        <v>554</v>
      </c>
      <c r="C173" s="696">
        <v>89301321</v>
      </c>
      <c r="D173" s="697" t="s">
        <v>4684</v>
      </c>
      <c r="E173" s="698" t="s">
        <v>3287</v>
      </c>
      <c r="F173" s="696" t="s">
        <v>3257</v>
      </c>
      <c r="G173" s="696" t="s">
        <v>3373</v>
      </c>
      <c r="H173" s="696" t="s">
        <v>1626</v>
      </c>
      <c r="I173" s="696" t="s">
        <v>2718</v>
      </c>
      <c r="J173" s="696" t="s">
        <v>3217</v>
      </c>
      <c r="K173" s="696" t="s">
        <v>3218</v>
      </c>
      <c r="L173" s="699">
        <v>156.25</v>
      </c>
      <c r="M173" s="699">
        <v>156.25</v>
      </c>
      <c r="N173" s="696">
        <v>1</v>
      </c>
      <c r="O173" s="700">
        <v>0.5</v>
      </c>
      <c r="P173" s="699">
        <v>156.25</v>
      </c>
      <c r="Q173" s="701">
        <v>1</v>
      </c>
      <c r="R173" s="696">
        <v>1</v>
      </c>
      <c r="S173" s="701">
        <v>1</v>
      </c>
      <c r="T173" s="700">
        <v>0.5</v>
      </c>
      <c r="U173" s="702">
        <v>1</v>
      </c>
    </row>
    <row r="174" spans="1:21" ht="14.4" customHeight="1" x14ac:dyDescent="0.3">
      <c r="A174" s="695">
        <v>32</v>
      </c>
      <c r="B174" s="696" t="s">
        <v>554</v>
      </c>
      <c r="C174" s="696">
        <v>89301321</v>
      </c>
      <c r="D174" s="697" t="s">
        <v>4684</v>
      </c>
      <c r="E174" s="698" t="s">
        <v>3288</v>
      </c>
      <c r="F174" s="696" t="s">
        <v>3257</v>
      </c>
      <c r="G174" s="696" t="s">
        <v>3305</v>
      </c>
      <c r="H174" s="696" t="s">
        <v>555</v>
      </c>
      <c r="I174" s="696" t="s">
        <v>3379</v>
      </c>
      <c r="J174" s="696" t="s">
        <v>980</v>
      </c>
      <c r="K174" s="696" t="s">
        <v>3380</v>
      </c>
      <c r="L174" s="699">
        <v>0</v>
      </c>
      <c r="M174" s="699">
        <v>0</v>
      </c>
      <c r="N174" s="696">
        <v>1</v>
      </c>
      <c r="O174" s="700">
        <v>0.5</v>
      </c>
      <c r="P174" s="699"/>
      <c r="Q174" s="701"/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32</v>
      </c>
      <c r="B175" s="696" t="s">
        <v>554</v>
      </c>
      <c r="C175" s="696">
        <v>89301321</v>
      </c>
      <c r="D175" s="697" t="s">
        <v>4684</v>
      </c>
      <c r="E175" s="698" t="s">
        <v>3288</v>
      </c>
      <c r="F175" s="696" t="s">
        <v>3257</v>
      </c>
      <c r="G175" s="696" t="s">
        <v>3305</v>
      </c>
      <c r="H175" s="696" t="s">
        <v>555</v>
      </c>
      <c r="I175" s="696" t="s">
        <v>979</v>
      </c>
      <c r="J175" s="696" t="s">
        <v>980</v>
      </c>
      <c r="K175" s="696" t="s">
        <v>981</v>
      </c>
      <c r="L175" s="699">
        <v>95.25</v>
      </c>
      <c r="M175" s="699">
        <v>95.25</v>
      </c>
      <c r="N175" s="696">
        <v>1</v>
      </c>
      <c r="O175" s="700">
        <v>1</v>
      </c>
      <c r="P175" s="699">
        <v>95.25</v>
      </c>
      <c r="Q175" s="701">
        <v>1</v>
      </c>
      <c r="R175" s="696">
        <v>1</v>
      </c>
      <c r="S175" s="701">
        <v>1</v>
      </c>
      <c r="T175" s="700">
        <v>1</v>
      </c>
      <c r="U175" s="702">
        <v>1</v>
      </c>
    </row>
    <row r="176" spans="1:21" ht="14.4" customHeight="1" x14ac:dyDescent="0.3">
      <c r="A176" s="695">
        <v>32</v>
      </c>
      <c r="B176" s="696" t="s">
        <v>554</v>
      </c>
      <c r="C176" s="696">
        <v>89301321</v>
      </c>
      <c r="D176" s="697" t="s">
        <v>4684</v>
      </c>
      <c r="E176" s="698" t="s">
        <v>3288</v>
      </c>
      <c r="F176" s="696" t="s">
        <v>3257</v>
      </c>
      <c r="G176" s="696" t="s">
        <v>3305</v>
      </c>
      <c r="H176" s="696" t="s">
        <v>555</v>
      </c>
      <c r="I176" s="696" t="s">
        <v>650</v>
      </c>
      <c r="J176" s="696" t="s">
        <v>651</v>
      </c>
      <c r="K176" s="696" t="s">
        <v>3306</v>
      </c>
      <c r="L176" s="699">
        <v>85.72</v>
      </c>
      <c r="M176" s="699">
        <v>85.72</v>
      </c>
      <c r="N176" s="696">
        <v>1</v>
      </c>
      <c r="O176" s="700">
        <v>0.5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32</v>
      </c>
      <c r="B177" s="696" t="s">
        <v>554</v>
      </c>
      <c r="C177" s="696">
        <v>89301321</v>
      </c>
      <c r="D177" s="697" t="s">
        <v>4684</v>
      </c>
      <c r="E177" s="698" t="s">
        <v>3288</v>
      </c>
      <c r="F177" s="696" t="s">
        <v>3257</v>
      </c>
      <c r="G177" s="696" t="s">
        <v>3310</v>
      </c>
      <c r="H177" s="696" t="s">
        <v>1626</v>
      </c>
      <c r="I177" s="696" t="s">
        <v>1998</v>
      </c>
      <c r="J177" s="696" t="s">
        <v>3125</v>
      </c>
      <c r="K177" s="696" t="s">
        <v>3126</v>
      </c>
      <c r="L177" s="699">
        <v>333.31</v>
      </c>
      <c r="M177" s="699">
        <v>333.31</v>
      </c>
      <c r="N177" s="696">
        <v>1</v>
      </c>
      <c r="O177" s="700">
        <v>1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32</v>
      </c>
      <c r="B178" s="696" t="s">
        <v>554</v>
      </c>
      <c r="C178" s="696">
        <v>89301321</v>
      </c>
      <c r="D178" s="697" t="s">
        <v>4684</v>
      </c>
      <c r="E178" s="698" t="s">
        <v>3288</v>
      </c>
      <c r="F178" s="696" t="s">
        <v>3257</v>
      </c>
      <c r="G178" s="696" t="s">
        <v>3316</v>
      </c>
      <c r="H178" s="696" t="s">
        <v>555</v>
      </c>
      <c r="I178" s="696" t="s">
        <v>3485</v>
      </c>
      <c r="J178" s="696" t="s">
        <v>2007</v>
      </c>
      <c r="K178" s="696" t="s">
        <v>3131</v>
      </c>
      <c r="L178" s="699">
        <v>184.22</v>
      </c>
      <c r="M178" s="699">
        <v>368.44</v>
      </c>
      <c r="N178" s="696">
        <v>2</v>
      </c>
      <c r="O178" s="700">
        <v>1</v>
      </c>
      <c r="P178" s="699">
        <v>368.44</v>
      </c>
      <c r="Q178" s="701">
        <v>1</v>
      </c>
      <c r="R178" s="696">
        <v>2</v>
      </c>
      <c r="S178" s="701">
        <v>1</v>
      </c>
      <c r="T178" s="700">
        <v>1</v>
      </c>
      <c r="U178" s="702">
        <v>1</v>
      </c>
    </row>
    <row r="179" spans="1:21" ht="14.4" customHeight="1" x14ac:dyDescent="0.3">
      <c r="A179" s="695">
        <v>32</v>
      </c>
      <c r="B179" s="696" t="s">
        <v>554</v>
      </c>
      <c r="C179" s="696">
        <v>89301321</v>
      </c>
      <c r="D179" s="697" t="s">
        <v>4684</v>
      </c>
      <c r="E179" s="698" t="s">
        <v>3288</v>
      </c>
      <c r="F179" s="696" t="s">
        <v>3257</v>
      </c>
      <c r="G179" s="696" t="s">
        <v>3394</v>
      </c>
      <c r="H179" s="696" t="s">
        <v>555</v>
      </c>
      <c r="I179" s="696" t="s">
        <v>3397</v>
      </c>
      <c r="J179" s="696" t="s">
        <v>3398</v>
      </c>
      <c r="K179" s="696" t="s">
        <v>3131</v>
      </c>
      <c r="L179" s="699">
        <v>69.86</v>
      </c>
      <c r="M179" s="699">
        <v>139.72</v>
      </c>
      <c r="N179" s="696">
        <v>2</v>
      </c>
      <c r="O179" s="700">
        <v>0.5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32</v>
      </c>
      <c r="B180" s="696" t="s">
        <v>554</v>
      </c>
      <c r="C180" s="696">
        <v>89301321</v>
      </c>
      <c r="D180" s="697" t="s">
        <v>4684</v>
      </c>
      <c r="E180" s="698" t="s">
        <v>3288</v>
      </c>
      <c r="F180" s="696" t="s">
        <v>3257</v>
      </c>
      <c r="G180" s="696" t="s">
        <v>3317</v>
      </c>
      <c r="H180" s="696" t="s">
        <v>1626</v>
      </c>
      <c r="I180" s="696" t="s">
        <v>1769</v>
      </c>
      <c r="J180" s="696" t="s">
        <v>1652</v>
      </c>
      <c r="K180" s="696" t="s">
        <v>3184</v>
      </c>
      <c r="L180" s="699">
        <v>216.16</v>
      </c>
      <c r="M180" s="699">
        <v>216.16</v>
      </c>
      <c r="N180" s="696">
        <v>1</v>
      </c>
      <c r="O180" s="700">
        <v>0.5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32</v>
      </c>
      <c r="B181" s="696" t="s">
        <v>554</v>
      </c>
      <c r="C181" s="696">
        <v>89301321</v>
      </c>
      <c r="D181" s="697" t="s">
        <v>4684</v>
      </c>
      <c r="E181" s="698" t="s">
        <v>3288</v>
      </c>
      <c r="F181" s="696" t="s">
        <v>3257</v>
      </c>
      <c r="G181" s="696" t="s">
        <v>3321</v>
      </c>
      <c r="H181" s="696" t="s">
        <v>1626</v>
      </c>
      <c r="I181" s="696" t="s">
        <v>2085</v>
      </c>
      <c r="J181" s="696" t="s">
        <v>2086</v>
      </c>
      <c r="K181" s="696" t="s">
        <v>3155</v>
      </c>
      <c r="L181" s="699">
        <v>3127.19</v>
      </c>
      <c r="M181" s="699">
        <v>3127.19</v>
      </c>
      <c r="N181" s="696">
        <v>1</v>
      </c>
      <c r="O181" s="700">
        <v>0.5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32</v>
      </c>
      <c r="B182" s="696" t="s">
        <v>554</v>
      </c>
      <c r="C182" s="696">
        <v>89301321</v>
      </c>
      <c r="D182" s="697" t="s">
        <v>4684</v>
      </c>
      <c r="E182" s="698" t="s">
        <v>3288</v>
      </c>
      <c r="F182" s="696" t="s">
        <v>3257</v>
      </c>
      <c r="G182" s="696" t="s">
        <v>3486</v>
      </c>
      <c r="H182" s="696" t="s">
        <v>555</v>
      </c>
      <c r="I182" s="696" t="s">
        <v>1042</v>
      </c>
      <c r="J182" s="696" t="s">
        <v>1043</v>
      </c>
      <c r="K182" s="696" t="s">
        <v>3487</v>
      </c>
      <c r="L182" s="699">
        <v>1023.02</v>
      </c>
      <c r="M182" s="699">
        <v>1023.02</v>
      </c>
      <c r="N182" s="696">
        <v>1</v>
      </c>
      <c r="O182" s="700">
        <v>0.5</v>
      </c>
      <c r="P182" s="699">
        <v>1023.02</v>
      </c>
      <c r="Q182" s="701">
        <v>1</v>
      </c>
      <c r="R182" s="696">
        <v>1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32</v>
      </c>
      <c r="B183" s="696" t="s">
        <v>554</v>
      </c>
      <c r="C183" s="696">
        <v>89301321</v>
      </c>
      <c r="D183" s="697" t="s">
        <v>4684</v>
      </c>
      <c r="E183" s="698" t="s">
        <v>3288</v>
      </c>
      <c r="F183" s="696" t="s">
        <v>3257</v>
      </c>
      <c r="G183" s="696" t="s">
        <v>3338</v>
      </c>
      <c r="H183" s="696" t="s">
        <v>555</v>
      </c>
      <c r="I183" s="696" t="s">
        <v>2078</v>
      </c>
      <c r="J183" s="696" t="s">
        <v>2079</v>
      </c>
      <c r="K183" s="696" t="s">
        <v>3155</v>
      </c>
      <c r="L183" s="699">
        <v>614.78</v>
      </c>
      <c r="M183" s="699">
        <v>614.78</v>
      </c>
      <c r="N183" s="696">
        <v>1</v>
      </c>
      <c r="O183" s="700">
        <v>0.5</v>
      </c>
      <c r="P183" s="699">
        <v>614.78</v>
      </c>
      <c r="Q183" s="701">
        <v>1</v>
      </c>
      <c r="R183" s="696">
        <v>1</v>
      </c>
      <c r="S183" s="701">
        <v>1</v>
      </c>
      <c r="T183" s="700">
        <v>0.5</v>
      </c>
      <c r="U183" s="702">
        <v>1</v>
      </c>
    </row>
    <row r="184" spans="1:21" ht="14.4" customHeight="1" x14ac:dyDescent="0.3">
      <c r="A184" s="695">
        <v>32</v>
      </c>
      <c r="B184" s="696" t="s">
        <v>554</v>
      </c>
      <c r="C184" s="696">
        <v>89301321</v>
      </c>
      <c r="D184" s="697" t="s">
        <v>4684</v>
      </c>
      <c r="E184" s="698" t="s">
        <v>3288</v>
      </c>
      <c r="F184" s="696" t="s">
        <v>3257</v>
      </c>
      <c r="G184" s="696" t="s">
        <v>3476</v>
      </c>
      <c r="H184" s="696" t="s">
        <v>1626</v>
      </c>
      <c r="I184" s="696" t="s">
        <v>2037</v>
      </c>
      <c r="J184" s="696" t="s">
        <v>2038</v>
      </c>
      <c r="K184" s="696" t="s">
        <v>2039</v>
      </c>
      <c r="L184" s="699">
        <v>154.01</v>
      </c>
      <c r="M184" s="699">
        <v>462.03</v>
      </c>
      <c r="N184" s="696">
        <v>3</v>
      </c>
      <c r="O184" s="700">
        <v>0.5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32</v>
      </c>
      <c r="B185" s="696" t="s">
        <v>554</v>
      </c>
      <c r="C185" s="696">
        <v>89301321</v>
      </c>
      <c r="D185" s="697" t="s">
        <v>4684</v>
      </c>
      <c r="E185" s="698" t="s">
        <v>3288</v>
      </c>
      <c r="F185" s="696" t="s">
        <v>3257</v>
      </c>
      <c r="G185" s="696" t="s">
        <v>3401</v>
      </c>
      <c r="H185" s="696" t="s">
        <v>555</v>
      </c>
      <c r="I185" s="696" t="s">
        <v>3404</v>
      </c>
      <c r="J185" s="696" t="s">
        <v>3402</v>
      </c>
      <c r="K185" s="696" t="s">
        <v>3403</v>
      </c>
      <c r="L185" s="699">
        <v>0</v>
      </c>
      <c r="M185" s="699">
        <v>0</v>
      </c>
      <c r="N185" s="696">
        <v>2</v>
      </c>
      <c r="O185" s="700">
        <v>0.5</v>
      </c>
      <c r="P185" s="699">
        <v>0</v>
      </c>
      <c r="Q185" s="701"/>
      <c r="R185" s="696">
        <v>2</v>
      </c>
      <c r="S185" s="701">
        <v>1</v>
      </c>
      <c r="T185" s="700">
        <v>0.5</v>
      </c>
      <c r="U185" s="702">
        <v>1</v>
      </c>
    </row>
    <row r="186" spans="1:21" ht="14.4" customHeight="1" x14ac:dyDescent="0.3">
      <c r="A186" s="695">
        <v>32</v>
      </c>
      <c r="B186" s="696" t="s">
        <v>554</v>
      </c>
      <c r="C186" s="696">
        <v>89301321</v>
      </c>
      <c r="D186" s="697" t="s">
        <v>4684</v>
      </c>
      <c r="E186" s="698" t="s">
        <v>3288</v>
      </c>
      <c r="F186" s="696" t="s">
        <v>3257</v>
      </c>
      <c r="G186" s="696" t="s">
        <v>3293</v>
      </c>
      <c r="H186" s="696" t="s">
        <v>1626</v>
      </c>
      <c r="I186" s="696" t="s">
        <v>1758</v>
      </c>
      <c r="J186" s="696" t="s">
        <v>1656</v>
      </c>
      <c r="K186" s="696" t="s">
        <v>1759</v>
      </c>
      <c r="L186" s="699">
        <v>625.29</v>
      </c>
      <c r="M186" s="699">
        <v>1875.87</v>
      </c>
      <c r="N186" s="696">
        <v>3</v>
      </c>
      <c r="O186" s="700">
        <v>0.5</v>
      </c>
      <c r="P186" s="699"/>
      <c r="Q186" s="701">
        <v>0</v>
      </c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32</v>
      </c>
      <c r="B187" s="696" t="s">
        <v>554</v>
      </c>
      <c r="C187" s="696">
        <v>89301321</v>
      </c>
      <c r="D187" s="697" t="s">
        <v>4684</v>
      </c>
      <c r="E187" s="698" t="s">
        <v>3288</v>
      </c>
      <c r="F187" s="696" t="s">
        <v>3257</v>
      </c>
      <c r="G187" s="696" t="s">
        <v>3293</v>
      </c>
      <c r="H187" s="696" t="s">
        <v>1626</v>
      </c>
      <c r="I187" s="696" t="s">
        <v>1655</v>
      </c>
      <c r="J187" s="696" t="s">
        <v>1656</v>
      </c>
      <c r="K187" s="696" t="s">
        <v>1657</v>
      </c>
      <c r="L187" s="699">
        <v>937.93</v>
      </c>
      <c r="M187" s="699">
        <v>937.93</v>
      </c>
      <c r="N187" s="696">
        <v>1</v>
      </c>
      <c r="O187" s="700">
        <v>1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32</v>
      </c>
      <c r="B188" s="696" t="s">
        <v>554</v>
      </c>
      <c r="C188" s="696">
        <v>89301321</v>
      </c>
      <c r="D188" s="697" t="s">
        <v>4684</v>
      </c>
      <c r="E188" s="698" t="s">
        <v>3288</v>
      </c>
      <c r="F188" s="696" t="s">
        <v>3257</v>
      </c>
      <c r="G188" s="696" t="s">
        <v>3359</v>
      </c>
      <c r="H188" s="696" t="s">
        <v>555</v>
      </c>
      <c r="I188" s="696" t="s">
        <v>3488</v>
      </c>
      <c r="J188" s="696" t="s">
        <v>2022</v>
      </c>
      <c r="K188" s="696" t="s">
        <v>3489</v>
      </c>
      <c r="L188" s="699">
        <v>0</v>
      </c>
      <c r="M188" s="699">
        <v>0</v>
      </c>
      <c r="N188" s="696">
        <v>1</v>
      </c>
      <c r="O188" s="700">
        <v>1</v>
      </c>
      <c r="P188" s="699">
        <v>0</v>
      </c>
      <c r="Q188" s="701"/>
      <c r="R188" s="696">
        <v>1</v>
      </c>
      <c r="S188" s="701">
        <v>1</v>
      </c>
      <c r="T188" s="700">
        <v>1</v>
      </c>
      <c r="U188" s="702">
        <v>1</v>
      </c>
    </row>
    <row r="189" spans="1:21" ht="14.4" customHeight="1" x14ac:dyDescent="0.3">
      <c r="A189" s="695">
        <v>32</v>
      </c>
      <c r="B189" s="696" t="s">
        <v>554</v>
      </c>
      <c r="C189" s="696">
        <v>89301321</v>
      </c>
      <c r="D189" s="697" t="s">
        <v>4684</v>
      </c>
      <c r="E189" s="698" t="s">
        <v>3288</v>
      </c>
      <c r="F189" s="696" t="s">
        <v>3257</v>
      </c>
      <c r="G189" s="696" t="s">
        <v>3294</v>
      </c>
      <c r="H189" s="696" t="s">
        <v>555</v>
      </c>
      <c r="I189" s="696" t="s">
        <v>3407</v>
      </c>
      <c r="J189" s="696" t="s">
        <v>3296</v>
      </c>
      <c r="K189" s="696" t="s">
        <v>3408</v>
      </c>
      <c r="L189" s="699">
        <v>97.97</v>
      </c>
      <c r="M189" s="699">
        <v>97.97</v>
      </c>
      <c r="N189" s="696">
        <v>1</v>
      </c>
      <c r="O189" s="700">
        <v>1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32</v>
      </c>
      <c r="B190" s="696" t="s">
        <v>554</v>
      </c>
      <c r="C190" s="696">
        <v>89301321</v>
      </c>
      <c r="D190" s="697" t="s">
        <v>4684</v>
      </c>
      <c r="E190" s="698" t="s">
        <v>3288</v>
      </c>
      <c r="F190" s="696" t="s">
        <v>3257</v>
      </c>
      <c r="G190" s="696" t="s">
        <v>3480</v>
      </c>
      <c r="H190" s="696" t="s">
        <v>1626</v>
      </c>
      <c r="I190" s="696" t="s">
        <v>3490</v>
      </c>
      <c r="J190" s="696" t="s">
        <v>1690</v>
      </c>
      <c r="K190" s="696" t="s">
        <v>3491</v>
      </c>
      <c r="L190" s="699">
        <v>0</v>
      </c>
      <c r="M190" s="699">
        <v>0</v>
      </c>
      <c r="N190" s="696">
        <v>1</v>
      </c>
      <c r="O190" s="700">
        <v>1</v>
      </c>
      <c r="P190" s="699"/>
      <c r="Q190" s="701"/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32</v>
      </c>
      <c r="B191" s="696" t="s">
        <v>554</v>
      </c>
      <c r="C191" s="696">
        <v>89301321</v>
      </c>
      <c r="D191" s="697" t="s">
        <v>4684</v>
      </c>
      <c r="E191" s="698" t="s">
        <v>3288</v>
      </c>
      <c r="F191" s="696" t="s">
        <v>3257</v>
      </c>
      <c r="G191" s="696" t="s">
        <v>3492</v>
      </c>
      <c r="H191" s="696" t="s">
        <v>555</v>
      </c>
      <c r="I191" s="696" t="s">
        <v>3493</v>
      </c>
      <c r="J191" s="696" t="s">
        <v>3494</v>
      </c>
      <c r="K191" s="696" t="s">
        <v>3495</v>
      </c>
      <c r="L191" s="699">
        <v>0</v>
      </c>
      <c r="M191" s="699">
        <v>0</v>
      </c>
      <c r="N191" s="696">
        <v>1</v>
      </c>
      <c r="O191" s="700">
        <v>1</v>
      </c>
      <c r="P191" s="699"/>
      <c r="Q191" s="701"/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32</v>
      </c>
      <c r="B192" s="696" t="s">
        <v>554</v>
      </c>
      <c r="C192" s="696">
        <v>89301321</v>
      </c>
      <c r="D192" s="697" t="s">
        <v>4684</v>
      </c>
      <c r="E192" s="698" t="s">
        <v>3288</v>
      </c>
      <c r="F192" s="696" t="s">
        <v>3257</v>
      </c>
      <c r="G192" s="696" t="s">
        <v>3297</v>
      </c>
      <c r="H192" s="696" t="s">
        <v>555</v>
      </c>
      <c r="I192" s="696" t="s">
        <v>1137</v>
      </c>
      <c r="J192" s="696" t="s">
        <v>3298</v>
      </c>
      <c r="K192" s="696" t="s">
        <v>3299</v>
      </c>
      <c r="L192" s="699">
        <v>91.52</v>
      </c>
      <c r="M192" s="699">
        <v>91.52</v>
      </c>
      <c r="N192" s="696">
        <v>1</v>
      </c>
      <c r="O192" s="700">
        <v>0.5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32</v>
      </c>
      <c r="B193" s="696" t="s">
        <v>554</v>
      </c>
      <c r="C193" s="696">
        <v>89301321</v>
      </c>
      <c r="D193" s="697" t="s">
        <v>4684</v>
      </c>
      <c r="E193" s="698" t="s">
        <v>3288</v>
      </c>
      <c r="F193" s="696" t="s">
        <v>3257</v>
      </c>
      <c r="G193" s="696" t="s">
        <v>3414</v>
      </c>
      <c r="H193" s="696" t="s">
        <v>555</v>
      </c>
      <c r="I193" s="696" t="s">
        <v>897</v>
      </c>
      <c r="J193" s="696" t="s">
        <v>3415</v>
      </c>
      <c r="K193" s="696" t="s">
        <v>3416</v>
      </c>
      <c r="L193" s="699">
        <v>0</v>
      </c>
      <c r="M193" s="699">
        <v>0</v>
      </c>
      <c r="N193" s="696">
        <v>1</v>
      </c>
      <c r="O193" s="700">
        <v>0.5</v>
      </c>
      <c r="P193" s="699">
        <v>0</v>
      </c>
      <c r="Q193" s="701"/>
      <c r="R193" s="696">
        <v>1</v>
      </c>
      <c r="S193" s="701">
        <v>1</v>
      </c>
      <c r="T193" s="700">
        <v>0.5</v>
      </c>
      <c r="U193" s="702">
        <v>1</v>
      </c>
    </row>
    <row r="194" spans="1:21" ht="14.4" customHeight="1" x14ac:dyDescent="0.3">
      <c r="A194" s="695">
        <v>32</v>
      </c>
      <c r="B194" s="696" t="s">
        <v>554</v>
      </c>
      <c r="C194" s="696">
        <v>89301321</v>
      </c>
      <c r="D194" s="697" t="s">
        <v>4684</v>
      </c>
      <c r="E194" s="698" t="s">
        <v>3289</v>
      </c>
      <c r="F194" s="696" t="s">
        <v>3257</v>
      </c>
      <c r="G194" s="696" t="s">
        <v>3300</v>
      </c>
      <c r="H194" s="696" t="s">
        <v>555</v>
      </c>
      <c r="I194" s="696" t="s">
        <v>1318</v>
      </c>
      <c r="J194" s="696" t="s">
        <v>1319</v>
      </c>
      <c r="K194" s="696" t="s">
        <v>3301</v>
      </c>
      <c r="L194" s="699">
        <v>1354.54</v>
      </c>
      <c r="M194" s="699">
        <v>2709.08</v>
      </c>
      <c r="N194" s="696">
        <v>2</v>
      </c>
      <c r="O194" s="700">
        <v>1</v>
      </c>
      <c r="P194" s="699">
        <v>2709.08</v>
      </c>
      <c r="Q194" s="701">
        <v>1</v>
      </c>
      <c r="R194" s="696">
        <v>2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32</v>
      </c>
      <c r="B195" s="696" t="s">
        <v>554</v>
      </c>
      <c r="C195" s="696">
        <v>89301321</v>
      </c>
      <c r="D195" s="697" t="s">
        <v>4684</v>
      </c>
      <c r="E195" s="698" t="s">
        <v>3289</v>
      </c>
      <c r="F195" s="696" t="s">
        <v>3257</v>
      </c>
      <c r="G195" s="696" t="s">
        <v>3300</v>
      </c>
      <c r="H195" s="696" t="s">
        <v>555</v>
      </c>
      <c r="I195" s="696" t="s">
        <v>1171</v>
      </c>
      <c r="J195" s="696" t="s">
        <v>1172</v>
      </c>
      <c r="K195" s="696" t="s">
        <v>1173</v>
      </c>
      <c r="L195" s="699">
        <v>483.76</v>
      </c>
      <c r="M195" s="699">
        <v>483.76</v>
      </c>
      <c r="N195" s="696">
        <v>1</v>
      </c>
      <c r="O195" s="700">
        <v>0.5</v>
      </c>
      <c r="P195" s="699">
        <v>483.76</v>
      </c>
      <c r="Q195" s="701">
        <v>1</v>
      </c>
      <c r="R195" s="696">
        <v>1</v>
      </c>
      <c r="S195" s="701">
        <v>1</v>
      </c>
      <c r="T195" s="700">
        <v>0.5</v>
      </c>
      <c r="U195" s="702">
        <v>1</v>
      </c>
    </row>
    <row r="196" spans="1:21" ht="14.4" customHeight="1" x14ac:dyDescent="0.3">
      <c r="A196" s="695">
        <v>32</v>
      </c>
      <c r="B196" s="696" t="s">
        <v>554</v>
      </c>
      <c r="C196" s="696">
        <v>89301321</v>
      </c>
      <c r="D196" s="697" t="s">
        <v>4684</v>
      </c>
      <c r="E196" s="698" t="s">
        <v>3289</v>
      </c>
      <c r="F196" s="696" t="s">
        <v>3257</v>
      </c>
      <c r="G196" s="696" t="s">
        <v>3305</v>
      </c>
      <c r="H196" s="696" t="s">
        <v>555</v>
      </c>
      <c r="I196" s="696" t="s">
        <v>3379</v>
      </c>
      <c r="J196" s="696" t="s">
        <v>980</v>
      </c>
      <c r="K196" s="696" t="s">
        <v>3380</v>
      </c>
      <c r="L196" s="699">
        <v>0</v>
      </c>
      <c r="M196" s="699">
        <v>0</v>
      </c>
      <c r="N196" s="696">
        <v>1</v>
      </c>
      <c r="O196" s="700">
        <v>0.5</v>
      </c>
      <c r="P196" s="699"/>
      <c r="Q196" s="701"/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32</v>
      </c>
      <c r="B197" s="696" t="s">
        <v>554</v>
      </c>
      <c r="C197" s="696">
        <v>89301321</v>
      </c>
      <c r="D197" s="697" t="s">
        <v>4684</v>
      </c>
      <c r="E197" s="698" t="s">
        <v>3289</v>
      </c>
      <c r="F197" s="696" t="s">
        <v>3257</v>
      </c>
      <c r="G197" s="696" t="s">
        <v>3305</v>
      </c>
      <c r="H197" s="696" t="s">
        <v>555</v>
      </c>
      <c r="I197" s="696" t="s">
        <v>979</v>
      </c>
      <c r="J197" s="696" t="s">
        <v>980</v>
      </c>
      <c r="K197" s="696" t="s">
        <v>981</v>
      </c>
      <c r="L197" s="699">
        <v>95.25</v>
      </c>
      <c r="M197" s="699">
        <v>285.75</v>
      </c>
      <c r="N197" s="696">
        <v>3</v>
      </c>
      <c r="O197" s="700">
        <v>2.5</v>
      </c>
      <c r="P197" s="699">
        <v>95.25</v>
      </c>
      <c r="Q197" s="701">
        <v>0.33333333333333331</v>
      </c>
      <c r="R197" s="696">
        <v>1</v>
      </c>
      <c r="S197" s="701">
        <v>0.33333333333333331</v>
      </c>
      <c r="T197" s="700">
        <v>0.5</v>
      </c>
      <c r="U197" s="702">
        <v>0.2</v>
      </c>
    </row>
    <row r="198" spans="1:21" ht="14.4" customHeight="1" x14ac:dyDescent="0.3">
      <c r="A198" s="695">
        <v>32</v>
      </c>
      <c r="B198" s="696" t="s">
        <v>554</v>
      </c>
      <c r="C198" s="696">
        <v>89301321</v>
      </c>
      <c r="D198" s="697" t="s">
        <v>4684</v>
      </c>
      <c r="E198" s="698" t="s">
        <v>3289</v>
      </c>
      <c r="F198" s="696" t="s">
        <v>3257</v>
      </c>
      <c r="G198" s="696" t="s">
        <v>3305</v>
      </c>
      <c r="H198" s="696" t="s">
        <v>555</v>
      </c>
      <c r="I198" s="696" t="s">
        <v>650</v>
      </c>
      <c r="J198" s="696" t="s">
        <v>651</v>
      </c>
      <c r="K198" s="696" t="s">
        <v>3306</v>
      </c>
      <c r="L198" s="699">
        <v>85.72</v>
      </c>
      <c r="M198" s="699">
        <v>171.44</v>
      </c>
      <c r="N198" s="696">
        <v>2</v>
      </c>
      <c r="O198" s="700">
        <v>1.5</v>
      </c>
      <c r="P198" s="699">
        <v>171.44</v>
      </c>
      <c r="Q198" s="701">
        <v>1</v>
      </c>
      <c r="R198" s="696">
        <v>2</v>
      </c>
      <c r="S198" s="701">
        <v>1</v>
      </c>
      <c r="T198" s="700">
        <v>1.5</v>
      </c>
      <c r="U198" s="702">
        <v>1</v>
      </c>
    </row>
    <row r="199" spans="1:21" ht="14.4" customHeight="1" x14ac:dyDescent="0.3">
      <c r="A199" s="695">
        <v>32</v>
      </c>
      <c r="B199" s="696" t="s">
        <v>554</v>
      </c>
      <c r="C199" s="696">
        <v>89301321</v>
      </c>
      <c r="D199" s="697" t="s">
        <v>4684</v>
      </c>
      <c r="E199" s="698" t="s">
        <v>3289</v>
      </c>
      <c r="F199" s="696" t="s">
        <v>3257</v>
      </c>
      <c r="G199" s="696" t="s">
        <v>3496</v>
      </c>
      <c r="H199" s="696" t="s">
        <v>1626</v>
      </c>
      <c r="I199" s="696" t="s">
        <v>3497</v>
      </c>
      <c r="J199" s="696" t="s">
        <v>2693</v>
      </c>
      <c r="K199" s="696" t="s">
        <v>3498</v>
      </c>
      <c r="L199" s="699">
        <v>75.28</v>
      </c>
      <c r="M199" s="699">
        <v>75.28</v>
      </c>
      <c r="N199" s="696">
        <v>1</v>
      </c>
      <c r="O199" s="700">
        <v>0.5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32</v>
      </c>
      <c r="B200" s="696" t="s">
        <v>554</v>
      </c>
      <c r="C200" s="696">
        <v>89301321</v>
      </c>
      <c r="D200" s="697" t="s">
        <v>4684</v>
      </c>
      <c r="E200" s="698" t="s">
        <v>3289</v>
      </c>
      <c r="F200" s="696" t="s">
        <v>3257</v>
      </c>
      <c r="G200" s="696" t="s">
        <v>3310</v>
      </c>
      <c r="H200" s="696" t="s">
        <v>1626</v>
      </c>
      <c r="I200" s="696" t="s">
        <v>1998</v>
      </c>
      <c r="J200" s="696" t="s">
        <v>3125</v>
      </c>
      <c r="K200" s="696" t="s">
        <v>3126</v>
      </c>
      <c r="L200" s="699">
        <v>333.31</v>
      </c>
      <c r="M200" s="699">
        <v>333.31</v>
      </c>
      <c r="N200" s="696">
        <v>1</v>
      </c>
      <c r="O200" s="700">
        <v>0.5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32</v>
      </c>
      <c r="B201" s="696" t="s">
        <v>554</v>
      </c>
      <c r="C201" s="696">
        <v>89301321</v>
      </c>
      <c r="D201" s="697" t="s">
        <v>4684</v>
      </c>
      <c r="E201" s="698" t="s">
        <v>3289</v>
      </c>
      <c r="F201" s="696" t="s">
        <v>3257</v>
      </c>
      <c r="G201" s="696" t="s">
        <v>3310</v>
      </c>
      <c r="H201" s="696" t="s">
        <v>1626</v>
      </c>
      <c r="I201" s="696" t="s">
        <v>1998</v>
      </c>
      <c r="J201" s="696" t="s">
        <v>3125</v>
      </c>
      <c r="K201" s="696" t="s">
        <v>3126</v>
      </c>
      <c r="L201" s="699">
        <v>156.86000000000001</v>
      </c>
      <c r="M201" s="699">
        <v>313.72000000000003</v>
      </c>
      <c r="N201" s="696">
        <v>2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32</v>
      </c>
      <c r="B202" s="696" t="s">
        <v>554</v>
      </c>
      <c r="C202" s="696">
        <v>89301321</v>
      </c>
      <c r="D202" s="697" t="s">
        <v>4684</v>
      </c>
      <c r="E202" s="698" t="s">
        <v>3289</v>
      </c>
      <c r="F202" s="696" t="s">
        <v>3257</v>
      </c>
      <c r="G202" s="696" t="s">
        <v>3499</v>
      </c>
      <c r="H202" s="696" t="s">
        <v>1626</v>
      </c>
      <c r="I202" s="696" t="s">
        <v>2667</v>
      </c>
      <c r="J202" s="696" t="s">
        <v>2668</v>
      </c>
      <c r="K202" s="696" t="s">
        <v>953</v>
      </c>
      <c r="L202" s="699">
        <v>44.89</v>
      </c>
      <c r="M202" s="699">
        <v>44.89</v>
      </c>
      <c r="N202" s="696">
        <v>1</v>
      </c>
      <c r="O202" s="700">
        <v>0.5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32</v>
      </c>
      <c r="B203" s="696" t="s">
        <v>554</v>
      </c>
      <c r="C203" s="696">
        <v>89301321</v>
      </c>
      <c r="D203" s="697" t="s">
        <v>4684</v>
      </c>
      <c r="E203" s="698" t="s">
        <v>3289</v>
      </c>
      <c r="F203" s="696" t="s">
        <v>3257</v>
      </c>
      <c r="G203" s="696" t="s">
        <v>3312</v>
      </c>
      <c r="H203" s="696" t="s">
        <v>555</v>
      </c>
      <c r="I203" s="696" t="s">
        <v>842</v>
      </c>
      <c r="J203" s="696" t="s">
        <v>3313</v>
      </c>
      <c r="K203" s="696" t="s">
        <v>3314</v>
      </c>
      <c r="L203" s="699">
        <v>0</v>
      </c>
      <c r="M203" s="699">
        <v>0</v>
      </c>
      <c r="N203" s="696">
        <v>1</v>
      </c>
      <c r="O203" s="700">
        <v>0.5</v>
      </c>
      <c r="P203" s="699"/>
      <c r="Q203" s="701"/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32</v>
      </c>
      <c r="B204" s="696" t="s">
        <v>554</v>
      </c>
      <c r="C204" s="696">
        <v>89301321</v>
      </c>
      <c r="D204" s="697" t="s">
        <v>4684</v>
      </c>
      <c r="E204" s="698" t="s">
        <v>3289</v>
      </c>
      <c r="F204" s="696" t="s">
        <v>3257</v>
      </c>
      <c r="G204" s="696" t="s">
        <v>3316</v>
      </c>
      <c r="H204" s="696" t="s">
        <v>1626</v>
      </c>
      <c r="I204" s="696" t="s">
        <v>2006</v>
      </c>
      <c r="J204" s="696" t="s">
        <v>2007</v>
      </c>
      <c r="K204" s="696" t="s">
        <v>3131</v>
      </c>
      <c r="L204" s="699">
        <v>184.22</v>
      </c>
      <c r="M204" s="699">
        <v>368.44</v>
      </c>
      <c r="N204" s="696">
        <v>2</v>
      </c>
      <c r="O204" s="700">
        <v>1</v>
      </c>
      <c r="P204" s="699">
        <v>368.44</v>
      </c>
      <c r="Q204" s="701">
        <v>1</v>
      </c>
      <c r="R204" s="696">
        <v>2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32</v>
      </c>
      <c r="B205" s="696" t="s">
        <v>554</v>
      </c>
      <c r="C205" s="696">
        <v>89301321</v>
      </c>
      <c r="D205" s="697" t="s">
        <v>4684</v>
      </c>
      <c r="E205" s="698" t="s">
        <v>3289</v>
      </c>
      <c r="F205" s="696" t="s">
        <v>3257</v>
      </c>
      <c r="G205" s="696" t="s">
        <v>3394</v>
      </c>
      <c r="H205" s="696" t="s">
        <v>1626</v>
      </c>
      <c r="I205" s="696" t="s">
        <v>2010</v>
      </c>
      <c r="J205" s="696" t="s">
        <v>2011</v>
      </c>
      <c r="K205" s="696" t="s">
        <v>3131</v>
      </c>
      <c r="L205" s="699">
        <v>69.86</v>
      </c>
      <c r="M205" s="699">
        <v>279.44</v>
      </c>
      <c r="N205" s="696">
        <v>4</v>
      </c>
      <c r="O205" s="700">
        <v>1.5</v>
      </c>
      <c r="P205" s="699">
        <v>279.44</v>
      </c>
      <c r="Q205" s="701">
        <v>1</v>
      </c>
      <c r="R205" s="696">
        <v>4</v>
      </c>
      <c r="S205" s="701">
        <v>1</v>
      </c>
      <c r="T205" s="700">
        <v>1.5</v>
      </c>
      <c r="U205" s="702">
        <v>1</v>
      </c>
    </row>
    <row r="206" spans="1:21" ht="14.4" customHeight="1" x14ac:dyDescent="0.3">
      <c r="A206" s="695">
        <v>32</v>
      </c>
      <c r="B206" s="696" t="s">
        <v>554</v>
      </c>
      <c r="C206" s="696">
        <v>89301321</v>
      </c>
      <c r="D206" s="697" t="s">
        <v>4684</v>
      </c>
      <c r="E206" s="698" t="s">
        <v>3289</v>
      </c>
      <c r="F206" s="696" t="s">
        <v>3257</v>
      </c>
      <c r="G206" s="696" t="s">
        <v>3317</v>
      </c>
      <c r="H206" s="696" t="s">
        <v>1626</v>
      </c>
      <c r="I206" s="696" t="s">
        <v>3500</v>
      </c>
      <c r="J206" s="696" t="s">
        <v>1652</v>
      </c>
      <c r="K206" s="696" t="s">
        <v>1653</v>
      </c>
      <c r="L206" s="699">
        <v>432.32</v>
      </c>
      <c r="M206" s="699">
        <v>432.32</v>
      </c>
      <c r="N206" s="696">
        <v>1</v>
      </c>
      <c r="O206" s="700">
        <v>0.5</v>
      </c>
      <c r="P206" s="699"/>
      <c r="Q206" s="701">
        <v>0</v>
      </c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32</v>
      </c>
      <c r="B207" s="696" t="s">
        <v>554</v>
      </c>
      <c r="C207" s="696">
        <v>89301321</v>
      </c>
      <c r="D207" s="697" t="s">
        <v>4684</v>
      </c>
      <c r="E207" s="698" t="s">
        <v>3289</v>
      </c>
      <c r="F207" s="696" t="s">
        <v>3257</v>
      </c>
      <c r="G207" s="696" t="s">
        <v>3317</v>
      </c>
      <c r="H207" s="696" t="s">
        <v>1626</v>
      </c>
      <c r="I207" s="696" t="s">
        <v>1736</v>
      </c>
      <c r="J207" s="696" t="s">
        <v>1737</v>
      </c>
      <c r="K207" s="696" t="s">
        <v>3183</v>
      </c>
      <c r="L207" s="699">
        <v>162.13</v>
      </c>
      <c r="M207" s="699">
        <v>162.13</v>
      </c>
      <c r="N207" s="696">
        <v>1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32</v>
      </c>
      <c r="B208" s="696" t="s">
        <v>554</v>
      </c>
      <c r="C208" s="696">
        <v>89301321</v>
      </c>
      <c r="D208" s="697" t="s">
        <v>4684</v>
      </c>
      <c r="E208" s="698" t="s">
        <v>3289</v>
      </c>
      <c r="F208" s="696" t="s">
        <v>3257</v>
      </c>
      <c r="G208" s="696" t="s">
        <v>3436</v>
      </c>
      <c r="H208" s="696" t="s">
        <v>555</v>
      </c>
      <c r="I208" s="696" t="s">
        <v>3437</v>
      </c>
      <c r="J208" s="696" t="s">
        <v>3438</v>
      </c>
      <c r="K208" s="696" t="s">
        <v>895</v>
      </c>
      <c r="L208" s="699">
        <v>13168.84</v>
      </c>
      <c r="M208" s="699">
        <v>13168.84</v>
      </c>
      <c r="N208" s="696">
        <v>1</v>
      </c>
      <c r="O208" s="700">
        <v>0.5</v>
      </c>
      <c r="P208" s="699">
        <v>13168.84</v>
      </c>
      <c r="Q208" s="701">
        <v>1</v>
      </c>
      <c r="R208" s="696">
        <v>1</v>
      </c>
      <c r="S208" s="701">
        <v>1</v>
      </c>
      <c r="T208" s="700">
        <v>0.5</v>
      </c>
      <c r="U208" s="702">
        <v>1</v>
      </c>
    </row>
    <row r="209" spans="1:21" ht="14.4" customHeight="1" x14ac:dyDescent="0.3">
      <c r="A209" s="695">
        <v>32</v>
      </c>
      <c r="B209" s="696" t="s">
        <v>554</v>
      </c>
      <c r="C209" s="696">
        <v>89301321</v>
      </c>
      <c r="D209" s="697" t="s">
        <v>4684</v>
      </c>
      <c r="E209" s="698" t="s">
        <v>3289</v>
      </c>
      <c r="F209" s="696" t="s">
        <v>3257</v>
      </c>
      <c r="G209" s="696" t="s">
        <v>3321</v>
      </c>
      <c r="H209" s="696" t="s">
        <v>555</v>
      </c>
      <c r="I209" s="696" t="s">
        <v>3399</v>
      </c>
      <c r="J209" s="696" t="s">
        <v>2086</v>
      </c>
      <c r="K209" s="696" t="s">
        <v>3400</v>
      </c>
      <c r="L209" s="699">
        <v>0</v>
      </c>
      <c r="M209" s="699">
        <v>0</v>
      </c>
      <c r="N209" s="696">
        <v>1</v>
      </c>
      <c r="O209" s="700">
        <v>0.5</v>
      </c>
      <c r="P209" s="699"/>
      <c r="Q209" s="701"/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32</v>
      </c>
      <c r="B210" s="696" t="s">
        <v>554</v>
      </c>
      <c r="C210" s="696">
        <v>89301321</v>
      </c>
      <c r="D210" s="697" t="s">
        <v>4684</v>
      </c>
      <c r="E210" s="698" t="s">
        <v>3289</v>
      </c>
      <c r="F210" s="696" t="s">
        <v>3257</v>
      </c>
      <c r="G210" s="696" t="s">
        <v>3321</v>
      </c>
      <c r="H210" s="696" t="s">
        <v>1626</v>
      </c>
      <c r="I210" s="696" t="s">
        <v>2085</v>
      </c>
      <c r="J210" s="696" t="s">
        <v>2086</v>
      </c>
      <c r="K210" s="696" t="s">
        <v>3155</v>
      </c>
      <c r="L210" s="699">
        <v>3127.19</v>
      </c>
      <c r="M210" s="699">
        <v>15635.95</v>
      </c>
      <c r="N210" s="696">
        <v>5</v>
      </c>
      <c r="O210" s="700">
        <v>2.5</v>
      </c>
      <c r="P210" s="699">
        <v>9381.57</v>
      </c>
      <c r="Q210" s="701">
        <v>0.6</v>
      </c>
      <c r="R210" s="696">
        <v>3</v>
      </c>
      <c r="S210" s="701">
        <v>0.6</v>
      </c>
      <c r="T210" s="700">
        <v>1.5</v>
      </c>
      <c r="U210" s="702">
        <v>0.6</v>
      </c>
    </row>
    <row r="211" spans="1:21" ht="14.4" customHeight="1" x14ac:dyDescent="0.3">
      <c r="A211" s="695">
        <v>32</v>
      </c>
      <c r="B211" s="696" t="s">
        <v>554</v>
      </c>
      <c r="C211" s="696">
        <v>89301321</v>
      </c>
      <c r="D211" s="697" t="s">
        <v>4684</v>
      </c>
      <c r="E211" s="698" t="s">
        <v>3289</v>
      </c>
      <c r="F211" s="696" t="s">
        <v>3257</v>
      </c>
      <c r="G211" s="696" t="s">
        <v>3321</v>
      </c>
      <c r="H211" s="696" t="s">
        <v>1626</v>
      </c>
      <c r="I211" s="696" t="s">
        <v>3472</v>
      </c>
      <c r="J211" s="696" t="s">
        <v>2086</v>
      </c>
      <c r="K211" s="696" t="s">
        <v>3473</v>
      </c>
      <c r="L211" s="699">
        <v>782.22</v>
      </c>
      <c r="M211" s="699">
        <v>782.22</v>
      </c>
      <c r="N211" s="696">
        <v>1</v>
      </c>
      <c r="O211" s="700">
        <v>0.5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32</v>
      </c>
      <c r="B212" s="696" t="s">
        <v>554</v>
      </c>
      <c r="C212" s="696">
        <v>89301321</v>
      </c>
      <c r="D212" s="697" t="s">
        <v>4684</v>
      </c>
      <c r="E212" s="698" t="s">
        <v>3289</v>
      </c>
      <c r="F212" s="696" t="s">
        <v>3257</v>
      </c>
      <c r="G212" s="696" t="s">
        <v>3501</v>
      </c>
      <c r="H212" s="696" t="s">
        <v>555</v>
      </c>
      <c r="I212" s="696" t="s">
        <v>3502</v>
      </c>
      <c r="J212" s="696" t="s">
        <v>3503</v>
      </c>
      <c r="K212" s="696" t="s">
        <v>3504</v>
      </c>
      <c r="L212" s="699">
        <v>26.64</v>
      </c>
      <c r="M212" s="699">
        <v>26.64</v>
      </c>
      <c r="N212" s="696">
        <v>1</v>
      </c>
      <c r="O212" s="700">
        <v>0.5</v>
      </c>
      <c r="P212" s="699">
        <v>26.64</v>
      </c>
      <c r="Q212" s="701">
        <v>1</v>
      </c>
      <c r="R212" s="696">
        <v>1</v>
      </c>
      <c r="S212" s="701">
        <v>1</v>
      </c>
      <c r="T212" s="700">
        <v>0.5</v>
      </c>
      <c r="U212" s="702">
        <v>1</v>
      </c>
    </row>
    <row r="213" spans="1:21" ht="14.4" customHeight="1" x14ac:dyDescent="0.3">
      <c r="A213" s="695">
        <v>32</v>
      </c>
      <c r="B213" s="696" t="s">
        <v>554</v>
      </c>
      <c r="C213" s="696">
        <v>89301321</v>
      </c>
      <c r="D213" s="697" t="s">
        <v>4684</v>
      </c>
      <c r="E213" s="698" t="s">
        <v>3289</v>
      </c>
      <c r="F213" s="696" t="s">
        <v>3257</v>
      </c>
      <c r="G213" s="696" t="s">
        <v>3501</v>
      </c>
      <c r="H213" s="696" t="s">
        <v>555</v>
      </c>
      <c r="I213" s="696" t="s">
        <v>3505</v>
      </c>
      <c r="J213" s="696" t="s">
        <v>3506</v>
      </c>
      <c r="K213" s="696" t="s">
        <v>3507</v>
      </c>
      <c r="L213" s="699">
        <v>66.599999999999994</v>
      </c>
      <c r="M213" s="699">
        <v>66.599999999999994</v>
      </c>
      <c r="N213" s="696">
        <v>1</v>
      </c>
      <c r="O213" s="700">
        <v>1</v>
      </c>
      <c r="P213" s="699">
        <v>66.599999999999994</v>
      </c>
      <c r="Q213" s="701">
        <v>1</v>
      </c>
      <c r="R213" s="696">
        <v>1</v>
      </c>
      <c r="S213" s="701">
        <v>1</v>
      </c>
      <c r="T213" s="700">
        <v>1</v>
      </c>
      <c r="U213" s="702">
        <v>1</v>
      </c>
    </row>
    <row r="214" spans="1:21" ht="14.4" customHeight="1" x14ac:dyDescent="0.3">
      <c r="A214" s="695">
        <v>32</v>
      </c>
      <c r="B214" s="696" t="s">
        <v>554</v>
      </c>
      <c r="C214" s="696">
        <v>89301321</v>
      </c>
      <c r="D214" s="697" t="s">
        <v>4684</v>
      </c>
      <c r="E214" s="698" t="s">
        <v>3289</v>
      </c>
      <c r="F214" s="696" t="s">
        <v>3257</v>
      </c>
      <c r="G214" s="696" t="s">
        <v>3501</v>
      </c>
      <c r="H214" s="696" t="s">
        <v>555</v>
      </c>
      <c r="I214" s="696" t="s">
        <v>3508</v>
      </c>
      <c r="J214" s="696" t="s">
        <v>3509</v>
      </c>
      <c r="K214" s="696" t="s">
        <v>3504</v>
      </c>
      <c r="L214" s="699">
        <v>0</v>
      </c>
      <c r="M214" s="699">
        <v>0</v>
      </c>
      <c r="N214" s="696">
        <v>1</v>
      </c>
      <c r="O214" s="700">
        <v>0.5</v>
      </c>
      <c r="P214" s="699">
        <v>0</v>
      </c>
      <c r="Q214" s="701"/>
      <c r="R214" s="696">
        <v>1</v>
      </c>
      <c r="S214" s="701">
        <v>1</v>
      </c>
      <c r="T214" s="700">
        <v>0.5</v>
      </c>
      <c r="U214" s="702">
        <v>1</v>
      </c>
    </row>
    <row r="215" spans="1:21" ht="14.4" customHeight="1" x14ac:dyDescent="0.3">
      <c r="A215" s="695">
        <v>32</v>
      </c>
      <c r="B215" s="696" t="s">
        <v>554</v>
      </c>
      <c r="C215" s="696">
        <v>89301321</v>
      </c>
      <c r="D215" s="697" t="s">
        <v>4684</v>
      </c>
      <c r="E215" s="698" t="s">
        <v>3289</v>
      </c>
      <c r="F215" s="696" t="s">
        <v>3257</v>
      </c>
      <c r="G215" s="696" t="s">
        <v>3501</v>
      </c>
      <c r="H215" s="696" t="s">
        <v>555</v>
      </c>
      <c r="I215" s="696" t="s">
        <v>912</v>
      </c>
      <c r="J215" s="696" t="s">
        <v>3509</v>
      </c>
      <c r="K215" s="696" t="s">
        <v>3507</v>
      </c>
      <c r="L215" s="699">
        <v>66.599999999999994</v>
      </c>
      <c r="M215" s="699">
        <v>133.19999999999999</v>
      </c>
      <c r="N215" s="696">
        <v>2</v>
      </c>
      <c r="O215" s="700">
        <v>1.5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32</v>
      </c>
      <c r="B216" s="696" t="s">
        <v>554</v>
      </c>
      <c r="C216" s="696">
        <v>89301321</v>
      </c>
      <c r="D216" s="697" t="s">
        <v>4684</v>
      </c>
      <c r="E216" s="698" t="s">
        <v>3289</v>
      </c>
      <c r="F216" s="696" t="s">
        <v>3257</v>
      </c>
      <c r="G216" s="696" t="s">
        <v>3510</v>
      </c>
      <c r="H216" s="696" t="s">
        <v>555</v>
      </c>
      <c r="I216" s="696" t="s">
        <v>3511</v>
      </c>
      <c r="J216" s="696" t="s">
        <v>3512</v>
      </c>
      <c r="K216" s="696" t="s">
        <v>3513</v>
      </c>
      <c r="L216" s="699">
        <v>42.18</v>
      </c>
      <c r="M216" s="699">
        <v>42.18</v>
      </c>
      <c r="N216" s="696">
        <v>1</v>
      </c>
      <c r="O216" s="700">
        <v>0.5</v>
      </c>
      <c r="P216" s="699">
        <v>42.18</v>
      </c>
      <c r="Q216" s="701">
        <v>1</v>
      </c>
      <c r="R216" s="696">
        <v>1</v>
      </c>
      <c r="S216" s="701">
        <v>1</v>
      </c>
      <c r="T216" s="700">
        <v>0.5</v>
      </c>
      <c r="U216" s="702">
        <v>1</v>
      </c>
    </row>
    <row r="217" spans="1:21" ht="14.4" customHeight="1" x14ac:dyDescent="0.3">
      <c r="A217" s="695">
        <v>32</v>
      </c>
      <c r="B217" s="696" t="s">
        <v>554</v>
      </c>
      <c r="C217" s="696">
        <v>89301321</v>
      </c>
      <c r="D217" s="697" t="s">
        <v>4684</v>
      </c>
      <c r="E217" s="698" t="s">
        <v>3289</v>
      </c>
      <c r="F217" s="696" t="s">
        <v>3257</v>
      </c>
      <c r="G217" s="696" t="s">
        <v>3441</v>
      </c>
      <c r="H217" s="696" t="s">
        <v>555</v>
      </c>
      <c r="I217" s="696" t="s">
        <v>2304</v>
      </c>
      <c r="J217" s="696" t="s">
        <v>2305</v>
      </c>
      <c r="K217" s="696" t="s">
        <v>2306</v>
      </c>
      <c r="L217" s="699">
        <v>24.22</v>
      </c>
      <c r="M217" s="699">
        <v>96.88</v>
      </c>
      <c r="N217" s="696">
        <v>4</v>
      </c>
      <c r="O217" s="700">
        <v>2</v>
      </c>
      <c r="P217" s="699">
        <v>24.22</v>
      </c>
      <c r="Q217" s="701">
        <v>0.25</v>
      </c>
      <c r="R217" s="696">
        <v>1</v>
      </c>
      <c r="S217" s="701">
        <v>0.25</v>
      </c>
      <c r="T217" s="700">
        <v>0.5</v>
      </c>
      <c r="U217" s="702">
        <v>0.25</v>
      </c>
    </row>
    <row r="218" spans="1:21" ht="14.4" customHeight="1" x14ac:dyDescent="0.3">
      <c r="A218" s="695">
        <v>32</v>
      </c>
      <c r="B218" s="696" t="s">
        <v>554</v>
      </c>
      <c r="C218" s="696">
        <v>89301321</v>
      </c>
      <c r="D218" s="697" t="s">
        <v>4684</v>
      </c>
      <c r="E218" s="698" t="s">
        <v>3289</v>
      </c>
      <c r="F218" s="696" t="s">
        <v>3257</v>
      </c>
      <c r="G218" s="696" t="s">
        <v>3334</v>
      </c>
      <c r="H218" s="696" t="s">
        <v>555</v>
      </c>
      <c r="I218" s="696" t="s">
        <v>3514</v>
      </c>
      <c r="J218" s="696" t="s">
        <v>3336</v>
      </c>
      <c r="K218" s="696" t="s">
        <v>988</v>
      </c>
      <c r="L218" s="699">
        <v>0</v>
      </c>
      <c r="M218" s="699">
        <v>0</v>
      </c>
      <c r="N218" s="696">
        <v>1</v>
      </c>
      <c r="O218" s="700">
        <v>0.5</v>
      </c>
      <c r="P218" s="699"/>
      <c r="Q218" s="701"/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32</v>
      </c>
      <c r="B219" s="696" t="s">
        <v>554</v>
      </c>
      <c r="C219" s="696">
        <v>89301321</v>
      </c>
      <c r="D219" s="697" t="s">
        <v>4684</v>
      </c>
      <c r="E219" s="698" t="s">
        <v>3289</v>
      </c>
      <c r="F219" s="696" t="s">
        <v>3257</v>
      </c>
      <c r="G219" s="696" t="s">
        <v>3515</v>
      </c>
      <c r="H219" s="696" t="s">
        <v>555</v>
      </c>
      <c r="I219" s="696" t="s">
        <v>2349</v>
      </c>
      <c r="J219" s="696" t="s">
        <v>2350</v>
      </c>
      <c r="K219" s="696" t="s">
        <v>3516</v>
      </c>
      <c r="L219" s="699">
        <v>63.67</v>
      </c>
      <c r="M219" s="699">
        <v>63.67</v>
      </c>
      <c r="N219" s="696">
        <v>1</v>
      </c>
      <c r="O219" s="700">
        <v>0.5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32</v>
      </c>
      <c r="B220" s="696" t="s">
        <v>554</v>
      </c>
      <c r="C220" s="696">
        <v>89301321</v>
      </c>
      <c r="D220" s="697" t="s">
        <v>4684</v>
      </c>
      <c r="E220" s="698" t="s">
        <v>3289</v>
      </c>
      <c r="F220" s="696" t="s">
        <v>3257</v>
      </c>
      <c r="G220" s="696" t="s">
        <v>3338</v>
      </c>
      <c r="H220" s="696" t="s">
        <v>555</v>
      </c>
      <c r="I220" s="696" t="s">
        <v>3339</v>
      </c>
      <c r="J220" s="696" t="s">
        <v>2079</v>
      </c>
      <c r="K220" s="696" t="s">
        <v>2751</v>
      </c>
      <c r="L220" s="699">
        <v>0</v>
      </c>
      <c r="M220" s="699">
        <v>0</v>
      </c>
      <c r="N220" s="696">
        <v>1</v>
      </c>
      <c r="O220" s="700">
        <v>0.5</v>
      </c>
      <c r="P220" s="699">
        <v>0</v>
      </c>
      <c r="Q220" s="701"/>
      <c r="R220" s="696">
        <v>1</v>
      </c>
      <c r="S220" s="701">
        <v>1</v>
      </c>
      <c r="T220" s="700">
        <v>0.5</v>
      </c>
      <c r="U220" s="702">
        <v>1</v>
      </c>
    </row>
    <row r="221" spans="1:21" ht="14.4" customHeight="1" x14ac:dyDescent="0.3">
      <c r="A221" s="695">
        <v>32</v>
      </c>
      <c r="B221" s="696" t="s">
        <v>554</v>
      </c>
      <c r="C221" s="696">
        <v>89301321</v>
      </c>
      <c r="D221" s="697" t="s">
        <v>4684</v>
      </c>
      <c r="E221" s="698" t="s">
        <v>3289</v>
      </c>
      <c r="F221" s="696" t="s">
        <v>3257</v>
      </c>
      <c r="G221" s="696" t="s">
        <v>3343</v>
      </c>
      <c r="H221" s="696" t="s">
        <v>1626</v>
      </c>
      <c r="I221" s="696" t="s">
        <v>2013</v>
      </c>
      <c r="J221" s="696" t="s">
        <v>2014</v>
      </c>
      <c r="K221" s="696" t="s">
        <v>3136</v>
      </c>
      <c r="L221" s="699">
        <v>116.8</v>
      </c>
      <c r="M221" s="699">
        <v>116.8</v>
      </c>
      <c r="N221" s="696">
        <v>1</v>
      </c>
      <c r="O221" s="700">
        <v>0.5</v>
      </c>
      <c r="P221" s="699">
        <v>116.8</v>
      </c>
      <c r="Q221" s="701">
        <v>1</v>
      </c>
      <c r="R221" s="696">
        <v>1</v>
      </c>
      <c r="S221" s="701">
        <v>1</v>
      </c>
      <c r="T221" s="700">
        <v>0.5</v>
      </c>
      <c r="U221" s="702">
        <v>1</v>
      </c>
    </row>
    <row r="222" spans="1:21" ht="14.4" customHeight="1" x14ac:dyDescent="0.3">
      <c r="A222" s="695">
        <v>32</v>
      </c>
      <c r="B222" s="696" t="s">
        <v>554</v>
      </c>
      <c r="C222" s="696">
        <v>89301321</v>
      </c>
      <c r="D222" s="697" t="s">
        <v>4684</v>
      </c>
      <c r="E222" s="698" t="s">
        <v>3289</v>
      </c>
      <c r="F222" s="696" t="s">
        <v>3257</v>
      </c>
      <c r="G222" s="696" t="s">
        <v>3476</v>
      </c>
      <c r="H222" s="696" t="s">
        <v>1626</v>
      </c>
      <c r="I222" s="696" t="s">
        <v>2037</v>
      </c>
      <c r="J222" s="696" t="s">
        <v>2038</v>
      </c>
      <c r="K222" s="696" t="s">
        <v>2039</v>
      </c>
      <c r="L222" s="699">
        <v>154.01</v>
      </c>
      <c r="M222" s="699">
        <v>462.03</v>
      </c>
      <c r="N222" s="696">
        <v>3</v>
      </c>
      <c r="O222" s="700">
        <v>1.5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32</v>
      </c>
      <c r="B223" s="696" t="s">
        <v>554</v>
      </c>
      <c r="C223" s="696">
        <v>89301321</v>
      </c>
      <c r="D223" s="697" t="s">
        <v>4684</v>
      </c>
      <c r="E223" s="698" t="s">
        <v>3289</v>
      </c>
      <c r="F223" s="696" t="s">
        <v>3257</v>
      </c>
      <c r="G223" s="696" t="s">
        <v>3442</v>
      </c>
      <c r="H223" s="696" t="s">
        <v>555</v>
      </c>
      <c r="I223" s="696" t="s">
        <v>1529</v>
      </c>
      <c r="J223" s="696" t="s">
        <v>3443</v>
      </c>
      <c r="K223" s="696" t="s">
        <v>3444</v>
      </c>
      <c r="L223" s="699">
        <v>6196.71</v>
      </c>
      <c r="M223" s="699">
        <v>6196.71</v>
      </c>
      <c r="N223" s="696">
        <v>1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32</v>
      </c>
      <c r="B224" s="696" t="s">
        <v>554</v>
      </c>
      <c r="C224" s="696">
        <v>89301321</v>
      </c>
      <c r="D224" s="697" t="s">
        <v>4684</v>
      </c>
      <c r="E224" s="698" t="s">
        <v>3289</v>
      </c>
      <c r="F224" s="696" t="s">
        <v>3257</v>
      </c>
      <c r="G224" s="696" t="s">
        <v>3349</v>
      </c>
      <c r="H224" s="696" t="s">
        <v>555</v>
      </c>
      <c r="I224" s="696" t="s">
        <v>814</v>
      </c>
      <c r="J224" s="696" t="s">
        <v>3350</v>
      </c>
      <c r="K224" s="696" t="s">
        <v>3351</v>
      </c>
      <c r="L224" s="699">
        <v>91.14</v>
      </c>
      <c r="M224" s="699">
        <v>637.98</v>
      </c>
      <c r="N224" s="696">
        <v>7</v>
      </c>
      <c r="O224" s="700">
        <v>4</v>
      </c>
      <c r="P224" s="699">
        <v>455.7</v>
      </c>
      <c r="Q224" s="701">
        <v>0.7142857142857143</v>
      </c>
      <c r="R224" s="696">
        <v>5</v>
      </c>
      <c r="S224" s="701">
        <v>0.7142857142857143</v>
      </c>
      <c r="T224" s="700">
        <v>3</v>
      </c>
      <c r="U224" s="702">
        <v>0.75</v>
      </c>
    </row>
    <row r="225" spans="1:21" ht="14.4" customHeight="1" x14ac:dyDescent="0.3">
      <c r="A225" s="695">
        <v>32</v>
      </c>
      <c r="B225" s="696" t="s">
        <v>554</v>
      </c>
      <c r="C225" s="696">
        <v>89301321</v>
      </c>
      <c r="D225" s="697" t="s">
        <v>4684</v>
      </c>
      <c r="E225" s="698" t="s">
        <v>3289</v>
      </c>
      <c r="F225" s="696" t="s">
        <v>3257</v>
      </c>
      <c r="G225" s="696" t="s">
        <v>3405</v>
      </c>
      <c r="H225" s="696" t="s">
        <v>555</v>
      </c>
      <c r="I225" s="696" t="s">
        <v>926</v>
      </c>
      <c r="J225" s="696" t="s">
        <v>2365</v>
      </c>
      <c r="K225" s="696" t="s">
        <v>3406</v>
      </c>
      <c r="L225" s="699">
        <v>0</v>
      </c>
      <c r="M225" s="699">
        <v>0</v>
      </c>
      <c r="N225" s="696">
        <v>1</v>
      </c>
      <c r="O225" s="700">
        <v>0.5</v>
      </c>
      <c r="P225" s="699"/>
      <c r="Q225" s="701"/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32</v>
      </c>
      <c r="B226" s="696" t="s">
        <v>554</v>
      </c>
      <c r="C226" s="696">
        <v>89301321</v>
      </c>
      <c r="D226" s="697" t="s">
        <v>4684</v>
      </c>
      <c r="E226" s="698" t="s">
        <v>3289</v>
      </c>
      <c r="F226" s="696" t="s">
        <v>3257</v>
      </c>
      <c r="G226" s="696" t="s">
        <v>3355</v>
      </c>
      <c r="H226" s="696" t="s">
        <v>555</v>
      </c>
      <c r="I226" s="696" t="s">
        <v>3356</v>
      </c>
      <c r="J226" s="696" t="s">
        <v>3357</v>
      </c>
      <c r="K226" s="696" t="s">
        <v>3358</v>
      </c>
      <c r="L226" s="699">
        <v>0</v>
      </c>
      <c r="M226" s="699">
        <v>0</v>
      </c>
      <c r="N226" s="696">
        <v>1</v>
      </c>
      <c r="O226" s="700">
        <v>0.5</v>
      </c>
      <c r="P226" s="699"/>
      <c r="Q226" s="701"/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32</v>
      </c>
      <c r="B227" s="696" t="s">
        <v>554</v>
      </c>
      <c r="C227" s="696">
        <v>89301321</v>
      </c>
      <c r="D227" s="697" t="s">
        <v>4684</v>
      </c>
      <c r="E227" s="698" t="s">
        <v>3289</v>
      </c>
      <c r="F227" s="696" t="s">
        <v>3257</v>
      </c>
      <c r="G227" s="696" t="s">
        <v>3517</v>
      </c>
      <c r="H227" s="696" t="s">
        <v>1626</v>
      </c>
      <c r="I227" s="696" t="s">
        <v>3518</v>
      </c>
      <c r="J227" s="696" t="s">
        <v>3519</v>
      </c>
      <c r="K227" s="696" t="s">
        <v>3520</v>
      </c>
      <c r="L227" s="699">
        <v>107.66</v>
      </c>
      <c r="M227" s="699">
        <v>107.66</v>
      </c>
      <c r="N227" s="696">
        <v>1</v>
      </c>
      <c r="O227" s="700">
        <v>0.5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32</v>
      </c>
      <c r="B228" s="696" t="s">
        <v>554</v>
      </c>
      <c r="C228" s="696">
        <v>89301321</v>
      </c>
      <c r="D228" s="697" t="s">
        <v>4684</v>
      </c>
      <c r="E228" s="698" t="s">
        <v>3289</v>
      </c>
      <c r="F228" s="696" t="s">
        <v>3257</v>
      </c>
      <c r="G228" s="696" t="s">
        <v>3451</v>
      </c>
      <c r="H228" s="696" t="s">
        <v>555</v>
      </c>
      <c r="I228" s="696" t="s">
        <v>3452</v>
      </c>
      <c r="J228" s="696" t="s">
        <v>1104</v>
      </c>
      <c r="K228" s="696" t="s">
        <v>3453</v>
      </c>
      <c r="L228" s="699">
        <v>33.68</v>
      </c>
      <c r="M228" s="699">
        <v>33.68</v>
      </c>
      <c r="N228" s="696">
        <v>1</v>
      </c>
      <c r="O228" s="700">
        <v>0.5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32</v>
      </c>
      <c r="B229" s="696" t="s">
        <v>554</v>
      </c>
      <c r="C229" s="696">
        <v>89301321</v>
      </c>
      <c r="D229" s="697" t="s">
        <v>4684</v>
      </c>
      <c r="E229" s="698" t="s">
        <v>3289</v>
      </c>
      <c r="F229" s="696" t="s">
        <v>3257</v>
      </c>
      <c r="G229" s="696" t="s">
        <v>3521</v>
      </c>
      <c r="H229" s="696" t="s">
        <v>555</v>
      </c>
      <c r="I229" s="696" t="s">
        <v>3522</v>
      </c>
      <c r="J229" s="696" t="s">
        <v>1906</v>
      </c>
      <c r="K229" s="696" t="s">
        <v>3523</v>
      </c>
      <c r="L229" s="699">
        <v>31.54</v>
      </c>
      <c r="M229" s="699">
        <v>63.08</v>
      </c>
      <c r="N229" s="696">
        <v>2</v>
      </c>
      <c r="O229" s="700">
        <v>1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32</v>
      </c>
      <c r="B230" s="696" t="s">
        <v>554</v>
      </c>
      <c r="C230" s="696">
        <v>89301321</v>
      </c>
      <c r="D230" s="697" t="s">
        <v>4684</v>
      </c>
      <c r="E230" s="698" t="s">
        <v>3289</v>
      </c>
      <c r="F230" s="696" t="s">
        <v>3257</v>
      </c>
      <c r="G230" s="696" t="s">
        <v>3294</v>
      </c>
      <c r="H230" s="696" t="s">
        <v>555</v>
      </c>
      <c r="I230" s="696" t="s">
        <v>3407</v>
      </c>
      <c r="J230" s="696" t="s">
        <v>3296</v>
      </c>
      <c r="K230" s="696" t="s">
        <v>3408</v>
      </c>
      <c r="L230" s="699">
        <v>97.97</v>
      </c>
      <c r="M230" s="699">
        <v>391.88</v>
      </c>
      <c r="N230" s="696">
        <v>4</v>
      </c>
      <c r="O230" s="700">
        <v>2</v>
      </c>
      <c r="P230" s="699">
        <v>97.97</v>
      </c>
      <c r="Q230" s="701">
        <v>0.25</v>
      </c>
      <c r="R230" s="696">
        <v>1</v>
      </c>
      <c r="S230" s="701">
        <v>0.25</v>
      </c>
      <c r="T230" s="700">
        <v>0.5</v>
      </c>
      <c r="U230" s="702">
        <v>0.25</v>
      </c>
    </row>
    <row r="231" spans="1:21" ht="14.4" customHeight="1" x14ac:dyDescent="0.3">
      <c r="A231" s="695">
        <v>32</v>
      </c>
      <c r="B231" s="696" t="s">
        <v>554</v>
      </c>
      <c r="C231" s="696">
        <v>89301321</v>
      </c>
      <c r="D231" s="697" t="s">
        <v>4684</v>
      </c>
      <c r="E231" s="698" t="s">
        <v>3289</v>
      </c>
      <c r="F231" s="696" t="s">
        <v>3257</v>
      </c>
      <c r="G231" s="696" t="s">
        <v>3294</v>
      </c>
      <c r="H231" s="696" t="s">
        <v>555</v>
      </c>
      <c r="I231" s="696" t="s">
        <v>3295</v>
      </c>
      <c r="J231" s="696" t="s">
        <v>3296</v>
      </c>
      <c r="K231" s="696" t="s">
        <v>720</v>
      </c>
      <c r="L231" s="699">
        <v>314.89999999999998</v>
      </c>
      <c r="M231" s="699">
        <v>944.69999999999993</v>
      </c>
      <c r="N231" s="696">
        <v>3</v>
      </c>
      <c r="O231" s="700">
        <v>1.5</v>
      </c>
      <c r="P231" s="699">
        <v>629.79999999999995</v>
      </c>
      <c r="Q231" s="701">
        <v>0.66666666666666663</v>
      </c>
      <c r="R231" s="696">
        <v>2</v>
      </c>
      <c r="S231" s="701">
        <v>0.66666666666666663</v>
      </c>
      <c r="T231" s="700">
        <v>1</v>
      </c>
      <c r="U231" s="702">
        <v>0.66666666666666663</v>
      </c>
    </row>
    <row r="232" spans="1:21" ht="14.4" customHeight="1" x14ac:dyDescent="0.3">
      <c r="A232" s="695">
        <v>32</v>
      </c>
      <c r="B232" s="696" t="s">
        <v>554</v>
      </c>
      <c r="C232" s="696">
        <v>89301321</v>
      </c>
      <c r="D232" s="697" t="s">
        <v>4684</v>
      </c>
      <c r="E232" s="698" t="s">
        <v>3289</v>
      </c>
      <c r="F232" s="696" t="s">
        <v>3257</v>
      </c>
      <c r="G232" s="696" t="s">
        <v>3455</v>
      </c>
      <c r="H232" s="696" t="s">
        <v>1626</v>
      </c>
      <c r="I232" s="696" t="s">
        <v>1730</v>
      </c>
      <c r="J232" s="696" t="s">
        <v>1731</v>
      </c>
      <c r="K232" s="696" t="s">
        <v>582</v>
      </c>
      <c r="L232" s="699">
        <v>67.42</v>
      </c>
      <c r="M232" s="699">
        <v>67.42</v>
      </c>
      <c r="N232" s="696">
        <v>1</v>
      </c>
      <c r="O232" s="700">
        <v>0.5</v>
      </c>
      <c r="P232" s="699">
        <v>67.42</v>
      </c>
      <c r="Q232" s="701">
        <v>1</v>
      </c>
      <c r="R232" s="696">
        <v>1</v>
      </c>
      <c r="S232" s="701">
        <v>1</v>
      </c>
      <c r="T232" s="700">
        <v>0.5</v>
      </c>
      <c r="U232" s="702">
        <v>1</v>
      </c>
    </row>
    <row r="233" spans="1:21" ht="14.4" customHeight="1" x14ac:dyDescent="0.3">
      <c r="A233" s="695">
        <v>32</v>
      </c>
      <c r="B233" s="696" t="s">
        <v>554</v>
      </c>
      <c r="C233" s="696">
        <v>89301321</v>
      </c>
      <c r="D233" s="697" t="s">
        <v>4684</v>
      </c>
      <c r="E233" s="698" t="s">
        <v>3289</v>
      </c>
      <c r="F233" s="696" t="s">
        <v>3257</v>
      </c>
      <c r="G233" s="696" t="s">
        <v>3297</v>
      </c>
      <c r="H233" s="696" t="s">
        <v>555</v>
      </c>
      <c r="I233" s="696" t="s">
        <v>1137</v>
      </c>
      <c r="J233" s="696" t="s">
        <v>3298</v>
      </c>
      <c r="K233" s="696" t="s">
        <v>3299</v>
      </c>
      <c r="L233" s="699">
        <v>91.52</v>
      </c>
      <c r="M233" s="699">
        <v>1464.32</v>
      </c>
      <c r="N233" s="696">
        <v>16</v>
      </c>
      <c r="O233" s="700">
        <v>6.5</v>
      </c>
      <c r="P233" s="699">
        <v>640.64</v>
      </c>
      <c r="Q233" s="701">
        <v>0.4375</v>
      </c>
      <c r="R233" s="696">
        <v>7</v>
      </c>
      <c r="S233" s="701">
        <v>0.4375</v>
      </c>
      <c r="T233" s="700">
        <v>3</v>
      </c>
      <c r="U233" s="702">
        <v>0.46153846153846156</v>
      </c>
    </row>
    <row r="234" spans="1:21" ht="14.4" customHeight="1" x14ac:dyDescent="0.3">
      <c r="A234" s="695">
        <v>32</v>
      </c>
      <c r="B234" s="696" t="s">
        <v>554</v>
      </c>
      <c r="C234" s="696">
        <v>89301321</v>
      </c>
      <c r="D234" s="697" t="s">
        <v>4684</v>
      </c>
      <c r="E234" s="698" t="s">
        <v>3289</v>
      </c>
      <c r="F234" s="696" t="s">
        <v>3257</v>
      </c>
      <c r="G234" s="696" t="s">
        <v>3524</v>
      </c>
      <c r="H234" s="696" t="s">
        <v>555</v>
      </c>
      <c r="I234" s="696" t="s">
        <v>761</v>
      </c>
      <c r="J234" s="696" t="s">
        <v>762</v>
      </c>
      <c r="K234" s="696" t="s">
        <v>763</v>
      </c>
      <c r="L234" s="699">
        <v>156.54</v>
      </c>
      <c r="M234" s="699">
        <v>156.54</v>
      </c>
      <c r="N234" s="696">
        <v>1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32</v>
      </c>
      <c r="B235" s="696" t="s">
        <v>554</v>
      </c>
      <c r="C235" s="696">
        <v>89301321</v>
      </c>
      <c r="D235" s="697" t="s">
        <v>4684</v>
      </c>
      <c r="E235" s="698" t="s">
        <v>3289</v>
      </c>
      <c r="F235" s="696" t="s">
        <v>3257</v>
      </c>
      <c r="G235" s="696" t="s">
        <v>3525</v>
      </c>
      <c r="H235" s="696" t="s">
        <v>555</v>
      </c>
      <c r="I235" s="696" t="s">
        <v>3526</v>
      </c>
      <c r="J235" s="696" t="s">
        <v>1953</v>
      </c>
      <c r="K235" s="696" t="s">
        <v>3527</v>
      </c>
      <c r="L235" s="699">
        <v>0</v>
      </c>
      <c r="M235" s="699">
        <v>0</v>
      </c>
      <c r="N235" s="696">
        <v>1</v>
      </c>
      <c r="O235" s="700">
        <v>0.5</v>
      </c>
      <c r="P235" s="699">
        <v>0</v>
      </c>
      <c r="Q235" s="701"/>
      <c r="R235" s="696">
        <v>1</v>
      </c>
      <c r="S235" s="701">
        <v>1</v>
      </c>
      <c r="T235" s="700">
        <v>0.5</v>
      </c>
      <c r="U235" s="702">
        <v>1</v>
      </c>
    </row>
    <row r="236" spans="1:21" ht="14.4" customHeight="1" x14ac:dyDescent="0.3">
      <c r="A236" s="695">
        <v>32</v>
      </c>
      <c r="B236" s="696" t="s">
        <v>554</v>
      </c>
      <c r="C236" s="696">
        <v>89301321</v>
      </c>
      <c r="D236" s="697" t="s">
        <v>4684</v>
      </c>
      <c r="E236" s="698" t="s">
        <v>3289</v>
      </c>
      <c r="F236" s="696" t="s">
        <v>3257</v>
      </c>
      <c r="G236" s="696" t="s">
        <v>3421</v>
      </c>
      <c r="H236" s="696" t="s">
        <v>555</v>
      </c>
      <c r="I236" s="696" t="s">
        <v>3528</v>
      </c>
      <c r="J236" s="696" t="s">
        <v>665</v>
      </c>
      <c r="K236" s="696" t="s">
        <v>3529</v>
      </c>
      <c r="L236" s="699">
        <v>219.94</v>
      </c>
      <c r="M236" s="699">
        <v>219.94</v>
      </c>
      <c r="N236" s="696">
        <v>1</v>
      </c>
      <c r="O236" s="700">
        <v>0.5</v>
      </c>
      <c r="P236" s="699"/>
      <c r="Q236" s="701">
        <v>0</v>
      </c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32</v>
      </c>
      <c r="B237" s="696" t="s">
        <v>554</v>
      </c>
      <c r="C237" s="696">
        <v>89301321</v>
      </c>
      <c r="D237" s="697" t="s">
        <v>4684</v>
      </c>
      <c r="E237" s="698" t="s">
        <v>3289</v>
      </c>
      <c r="F237" s="696" t="s">
        <v>3257</v>
      </c>
      <c r="G237" s="696" t="s">
        <v>3421</v>
      </c>
      <c r="H237" s="696" t="s">
        <v>555</v>
      </c>
      <c r="I237" s="696" t="s">
        <v>742</v>
      </c>
      <c r="J237" s="696" t="s">
        <v>3530</v>
      </c>
      <c r="K237" s="696" t="s">
        <v>1728</v>
      </c>
      <c r="L237" s="699">
        <v>131.96</v>
      </c>
      <c r="M237" s="699">
        <v>131.96</v>
      </c>
      <c r="N237" s="696">
        <v>1</v>
      </c>
      <c r="O237" s="700">
        <v>0.5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32</v>
      </c>
      <c r="B238" s="696" t="s">
        <v>554</v>
      </c>
      <c r="C238" s="696">
        <v>89301321</v>
      </c>
      <c r="D238" s="697" t="s">
        <v>4684</v>
      </c>
      <c r="E238" s="698" t="s">
        <v>3289</v>
      </c>
      <c r="F238" s="696" t="s">
        <v>3257</v>
      </c>
      <c r="G238" s="696" t="s">
        <v>3365</v>
      </c>
      <c r="H238" s="696" t="s">
        <v>555</v>
      </c>
      <c r="I238" s="696" t="s">
        <v>3531</v>
      </c>
      <c r="J238" s="696" t="s">
        <v>1963</v>
      </c>
      <c r="K238" s="696" t="s">
        <v>3532</v>
      </c>
      <c r="L238" s="699">
        <v>26.77</v>
      </c>
      <c r="M238" s="699">
        <v>26.77</v>
      </c>
      <c r="N238" s="696">
        <v>1</v>
      </c>
      <c r="O238" s="700">
        <v>0.5</v>
      </c>
      <c r="P238" s="699">
        <v>26.77</v>
      </c>
      <c r="Q238" s="701">
        <v>1</v>
      </c>
      <c r="R238" s="696">
        <v>1</v>
      </c>
      <c r="S238" s="701">
        <v>1</v>
      </c>
      <c r="T238" s="700">
        <v>0.5</v>
      </c>
      <c r="U238" s="702">
        <v>1</v>
      </c>
    </row>
    <row r="239" spans="1:21" ht="14.4" customHeight="1" x14ac:dyDescent="0.3">
      <c r="A239" s="695">
        <v>32</v>
      </c>
      <c r="B239" s="696" t="s">
        <v>554</v>
      </c>
      <c r="C239" s="696">
        <v>89301321</v>
      </c>
      <c r="D239" s="697" t="s">
        <v>4684</v>
      </c>
      <c r="E239" s="698" t="s">
        <v>3289</v>
      </c>
      <c r="F239" s="696" t="s">
        <v>3257</v>
      </c>
      <c r="G239" s="696" t="s">
        <v>3365</v>
      </c>
      <c r="H239" s="696" t="s">
        <v>555</v>
      </c>
      <c r="I239" s="696" t="s">
        <v>1962</v>
      </c>
      <c r="J239" s="696" t="s">
        <v>1963</v>
      </c>
      <c r="K239" s="696" t="s">
        <v>3366</v>
      </c>
      <c r="L239" s="699">
        <v>53.54</v>
      </c>
      <c r="M239" s="699">
        <v>107.08</v>
      </c>
      <c r="N239" s="696">
        <v>2</v>
      </c>
      <c r="O239" s="700">
        <v>0.5</v>
      </c>
      <c r="P239" s="699">
        <v>107.08</v>
      </c>
      <c r="Q239" s="701">
        <v>1</v>
      </c>
      <c r="R239" s="696">
        <v>2</v>
      </c>
      <c r="S239" s="701">
        <v>1</v>
      </c>
      <c r="T239" s="700">
        <v>0.5</v>
      </c>
      <c r="U239" s="702">
        <v>1</v>
      </c>
    </row>
    <row r="240" spans="1:21" ht="14.4" customHeight="1" x14ac:dyDescent="0.3">
      <c r="A240" s="695">
        <v>32</v>
      </c>
      <c r="B240" s="696" t="s">
        <v>554</v>
      </c>
      <c r="C240" s="696">
        <v>89301321</v>
      </c>
      <c r="D240" s="697" t="s">
        <v>4684</v>
      </c>
      <c r="E240" s="698" t="s">
        <v>3289</v>
      </c>
      <c r="F240" s="696" t="s">
        <v>3257</v>
      </c>
      <c r="G240" s="696" t="s">
        <v>3367</v>
      </c>
      <c r="H240" s="696" t="s">
        <v>555</v>
      </c>
      <c r="I240" s="696" t="s">
        <v>2231</v>
      </c>
      <c r="J240" s="696" t="s">
        <v>866</v>
      </c>
      <c r="K240" s="696" t="s">
        <v>3368</v>
      </c>
      <c r="L240" s="699">
        <v>57.85</v>
      </c>
      <c r="M240" s="699">
        <v>57.85</v>
      </c>
      <c r="N240" s="696">
        <v>1</v>
      </c>
      <c r="O240" s="700">
        <v>0.5</v>
      </c>
      <c r="P240" s="699">
        <v>57.85</v>
      </c>
      <c r="Q240" s="701">
        <v>1</v>
      </c>
      <c r="R240" s="696">
        <v>1</v>
      </c>
      <c r="S240" s="701">
        <v>1</v>
      </c>
      <c r="T240" s="700">
        <v>0.5</v>
      </c>
      <c r="U240" s="702">
        <v>1</v>
      </c>
    </row>
    <row r="241" spans="1:21" ht="14.4" customHeight="1" x14ac:dyDescent="0.3">
      <c r="A241" s="695">
        <v>32</v>
      </c>
      <c r="B241" s="696" t="s">
        <v>554</v>
      </c>
      <c r="C241" s="696">
        <v>89301321</v>
      </c>
      <c r="D241" s="697" t="s">
        <v>4684</v>
      </c>
      <c r="E241" s="698" t="s">
        <v>3289</v>
      </c>
      <c r="F241" s="696" t="s">
        <v>3257</v>
      </c>
      <c r="G241" s="696" t="s">
        <v>3459</v>
      </c>
      <c r="H241" s="696" t="s">
        <v>1626</v>
      </c>
      <c r="I241" s="696" t="s">
        <v>1697</v>
      </c>
      <c r="J241" s="696" t="s">
        <v>1698</v>
      </c>
      <c r="K241" s="696" t="s">
        <v>3173</v>
      </c>
      <c r="L241" s="699">
        <v>163.72999999999999</v>
      </c>
      <c r="M241" s="699">
        <v>163.72999999999999</v>
      </c>
      <c r="N241" s="696">
        <v>1</v>
      </c>
      <c r="O241" s="700">
        <v>0.5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32</v>
      </c>
      <c r="B242" s="696" t="s">
        <v>554</v>
      </c>
      <c r="C242" s="696">
        <v>89301321</v>
      </c>
      <c r="D242" s="697" t="s">
        <v>4684</v>
      </c>
      <c r="E242" s="698" t="s">
        <v>3291</v>
      </c>
      <c r="F242" s="696" t="s">
        <v>3257</v>
      </c>
      <c r="G242" s="696" t="s">
        <v>3300</v>
      </c>
      <c r="H242" s="696" t="s">
        <v>555</v>
      </c>
      <c r="I242" s="696" t="s">
        <v>1318</v>
      </c>
      <c r="J242" s="696" t="s">
        <v>1319</v>
      </c>
      <c r="K242" s="696" t="s">
        <v>3301</v>
      </c>
      <c r="L242" s="699">
        <v>1354.54</v>
      </c>
      <c r="M242" s="699">
        <v>2709.08</v>
      </c>
      <c r="N242" s="696">
        <v>2</v>
      </c>
      <c r="O242" s="700">
        <v>1</v>
      </c>
      <c r="P242" s="699">
        <v>1354.54</v>
      </c>
      <c r="Q242" s="701">
        <v>0.5</v>
      </c>
      <c r="R242" s="696">
        <v>1</v>
      </c>
      <c r="S242" s="701">
        <v>0.5</v>
      </c>
      <c r="T242" s="700">
        <v>0.5</v>
      </c>
      <c r="U242" s="702">
        <v>0.5</v>
      </c>
    </row>
    <row r="243" spans="1:21" ht="14.4" customHeight="1" x14ac:dyDescent="0.3">
      <c r="A243" s="695">
        <v>32</v>
      </c>
      <c r="B243" s="696" t="s">
        <v>554</v>
      </c>
      <c r="C243" s="696">
        <v>89301321</v>
      </c>
      <c r="D243" s="697" t="s">
        <v>4684</v>
      </c>
      <c r="E243" s="698" t="s">
        <v>3291</v>
      </c>
      <c r="F243" s="696" t="s">
        <v>3257</v>
      </c>
      <c r="G243" s="696" t="s">
        <v>3300</v>
      </c>
      <c r="H243" s="696" t="s">
        <v>555</v>
      </c>
      <c r="I243" s="696" t="s">
        <v>3302</v>
      </c>
      <c r="J243" s="696" t="s">
        <v>1172</v>
      </c>
      <c r="K243" s="696" t="s">
        <v>3303</v>
      </c>
      <c r="L243" s="699">
        <v>0</v>
      </c>
      <c r="M243" s="699">
        <v>0</v>
      </c>
      <c r="N243" s="696">
        <v>1</v>
      </c>
      <c r="O243" s="700">
        <v>0.5</v>
      </c>
      <c r="P243" s="699"/>
      <c r="Q243" s="701"/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32</v>
      </c>
      <c r="B244" s="696" t="s">
        <v>554</v>
      </c>
      <c r="C244" s="696">
        <v>89301321</v>
      </c>
      <c r="D244" s="697" t="s">
        <v>4684</v>
      </c>
      <c r="E244" s="698" t="s">
        <v>3291</v>
      </c>
      <c r="F244" s="696" t="s">
        <v>3257</v>
      </c>
      <c r="G244" s="696" t="s">
        <v>3305</v>
      </c>
      <c r="H244" s="696" t="s">
        <v>555</v>
      </c>
      <c r="I244" s="696" t="s">
        <v>979</v>
      </c>
      <c r="J244" s="696" t="s">
        <v>980</v>
      </c>
      <c r="K244" s="696" t="s">
        <v>981</v>
      </c>
      <c r="L244" s="699">
        <v>95.25</v>
      </c>
      <c r="M244" s="699">
        <v>95.25</v>
      </c>
      <c r="N244" s="696">
        <v>1</v>
      </c>
      <c r="O244" s="700">
        <v>0.5</v>
      </c>
      <c r="P244" s="699"/>
      <c r="Q244" s="701">
        <v>0</v>
      </c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32</v>
      </c>
      <c r="B245" s="696" t="s">
        <v>554</v>
      </c>
      <c r="C245" s="696">
        <v>89301321</v>
      </c>
      <c r="D245" s="697" t="s">
        <v>4684</v>
      </c>
      <c r="E245" s="698" t="s">
        <v>3291</v>
      </c>
      <c r="F245" s="696" t="s">
        <v>3257</v>
      </c>
      <c r="G245" s="696" t="s">
        <v>3305</v>
      </c>
      <c r="H245" s="696" t="s">
        <v>555</v>
      </c>
      <c r="I245" s="696" t="s">
        <v>3307</v>
      </c>
      <c r="J245" s="696" t="s">
        <v>651</v>
      </c>
      <c r="K245" s="696" t="s">
        <v>3308</v>
      </c>
      <c r="L245" s="699">
        <v>285.75</v>
      </c>
      <c r="M245" s="699">
        <v>571.5</v>
      </c>
      <c r="N245" s="696">
        <v>2</v>
      </c>
      <c r="O245" s="700">
        <v>1</v>
      </c>
      <c r="P245" s="699">
        <v>285.75</v>
      </c>
      <c r="Q245" s="701">
        <v>0.5</v>
      </c>
      <c r="R245" s="696">
        <v>1</v>
      </c>
      <c r="S245" s="701">
        <v>0.5</v>
      </c>
      <c r="T245" s="700">
        <v>0.5</v>
      </c>
      <c r="U245" s="702">
        <v>0.5</v>
      </c>
    </row>
    <row r="246" spans="1:21" ht="14.4" customHeight="1" x14ac:dyDescent="0.3">
      <c r="A246" s="695">
        <v>32</v>
      </c>
      <c r="B246" s="696" t="s">
        <v>554</v>
      </c>
      <c r="C246" s="696">
        <v>89301321</v>
      </c>
      <c r="D246" s="697" t="s">
        <v>4684</v>
      </c>
      <c r="E246" s="698" t="s">
        <v>3291</v>
      </c>
      <c r="F246" s="696" t="s">
        <v>3257</v>
      </c>
      <c r="G246" s="696" t="s">
        <v>3310</v>
      </c>
      <c r="H246" s="696" t="s">
        <v>1626</v>
      </c>
      <c r="I246" s="696" t="s">
        <v>1998</v>
      </c>
      <c r="J246" s="696" t="s">
        <v>3125</v>
      </c>
      <c r="K246" s="696" t="s">
        <v>3126</v>
      </c>
      <c r="L246" s="699">
        <v>156.86000000000001</v>
      </c>
      <c r="M246" s="699">
        <v>627.44000000000005</v>
      </c>
      <c r="N246" s="696">
        <v>4</v>
      </c>
      <c r="O246" s="700">
        <v>1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32</v>
      </c>
      <c r="B247" s="696" t="s">
        <v>554</v>
      </c>
      <c r="C247" s="696">
        <v>89301321</v>
      </c>
      <c r="D247" s="697" t="s">
        <v>4684</v>
      </c>
      <c r="E247" s="698" t="s">
        <v>3291</v>
      </c>
      <c r="F247" s="696" t="s">
        <v>3257</v>
      </c>
      <c r="G247" s="696" t="s">
        <v>3394</v>
      </c>
      <c r="H247" s="696" t="s">
        <v>1626</v>
      </c>
      <c r="I247" s="696" t="s">
        <v>2010</v>
      </c>
      <c r="J247" s="696" t="s">
        <v>2011</v>
      </c>
      <c r="K247" s="696" t="s">
        <v>3131</v>
      </c>
      <c r="L247" s="699">
        <v>69.86</v>
      </c>
      <c r="M247" s="699">
        <v>69.86</v>
      </c>
      <c r="N247" s="696">
        <v>1</v>
      </c>
      <c r="O247" s="700">
        <v>1</v>
      </c>
      <c r="P247" s="699">
        <v>69.86</v>
      </c>
      <c r="Q247" s="701">
        <v>1</v>
      </c>
      <c r="R247" s="696">
        <v>1</v>
      </c>
      <c r="S247" s="701">
        <v>1</v>
      </c>
      <c r="T247" s="700">
        <v>1</v>
      </c>
      <c r="U247" s="702">
        <v>1</v>
      </c>
    </row>
    <row r="248" spans="1:21" ht="14.4" customHeight="1" x14ac:dyDescent="0.3">
      <c r="A248" s="695">
        <v>32</v>
      </c>
      <c r="B248" s="696" t="s">
        <v>554</v>
      </c>
      <c r="C248" s="696">
        <v>89301321</v>
      </c>
      <c r="D248" s="697" t="s">
        <v>4684</v>
      </c>
      <c r="E248" s="698" t="s">
        <v>3291</v>
      </c>
      <c r="F248" s="696" t="s">
        <v>3257</v>
      </c>
      <c r="G248" s="696" t="s">
        <v>3321</v>
      </c>
      <c r="H248" s="696" t="s">
        <v>1626</v>
      </c>
      <c r="I248" s="696" t="s">
        <v>2085</v>
      </c>
      <c r="J248" s="696" t="s">
        <v>2086</v>
      </c>
      <c r="K248" s="696" t="s">
        <v>3155</v>
      </c>
      <c r="L248" s="699">
        <v>3127.19</v>
      </c>
      <c r="M248" s="699">
        <v>9381.57</v>
      </c>
      <c r="N248" s="696">
        <v>3</v>
      </c>
      <c r="O248" s="700">
        <v>1.5</v>
      </c>
      <c r="P248" s="699">
        <v>3127.19</v>
      </c>
      <c r="Q248" s="701">
        <v>0.33333333333333337</v>
      </c>
      <c r="R248" s="696">
        <v>1</v>
      </c>
      <c r="S248" s="701">
        <v>0.33333333333333331</v>
      </c>
      <c r="T248" s="700">
        <v>0.5</v>
      </c>
      <c r="U248" s="702">
        <v>0.33333333333333331</v>
      </c>
    </row>
    <row r="249" spans="1:21" ht="14.4" customHeight="1" x14ac:dyDescent="0.3">
      <c r="A249" s="695">
        <v>32</v>
      </c>
      <c r="B249" s="696" t="s">
        <v>554</v>
      </c>
      <c r="C249" s="696">
        <v>89301321</v>
      </c>
      <c r="D249" s="697" t="s">
        <v>4684</v>
      </c>
      <c r="E249" s="698" t="s">
        <v>3291</v>
      </c>
      <c r="F249" s="696" t="s">
        <v>3257</v>
      </c>
      <c r="G249" s="696" t="s">
        <v>3338</v>
      </c>
      <c r="H249" s="696" t="s">
        <v>555</v>
      </c>
      <c r="I249" s="696" t="s">
        <v>3533</v>
      </c>
      <c r="J249" s="696" t="s">
        <v>2079</v>
      </c>
      <c r="K249" s="696" t="s">
        <v>3534</v>
      </c>
      <c r="L249" s="699">
        <v>0</v>
      </c>
      <c r="M249" s="699">
        <v>0</v>
      </c>
      <c r="N249" s="696">
        <v>2</v>
      </c>
      <c r="O249" s="700">
        <v>1</v>
      </c>
      <c r="P249" s="699"/>
      <c r="Q249" s="701"/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32</v>
      </c>
      <c r="B250" s="696" t="s">
        <v>554</v>
      </c>
      <c r="C250" s="696">
        <v>89301321</v>
      </c>
      <c r="D250" s="697" t="s">
        <v>4684</v>
      </c>
      <c r="E250" s="698" t="s">
        <v>3291</v>
      </c>
      <c r="F250" s="696" t="s">
        <v>3257</v>
      </c>
      <c r="G250" s="696" t="s">
        <v>3343</v>
      </c>
      <c r="H250" s="696" t="s">
        <v>1626</v>
      </c>
      <c r="I250" s="696" t="s">
        <v>2013</v>
      </c>
      <c r="J250" s="696" t="s">
        <v>2014</v>
      </c>
      <c r="K250" s="696" t="s">
        <v>3136</v>
      </c>
      <c r="L250" s="699">
        <v>116.8</v>
      </c>
      <c r="M250" s="699">
        <v>350.4</v>
      </c>
      <c r="N250" s="696">
        <v>3</v>
      </c>
      <c r="O250" s="700">
        <v>1</v>
      </c>
      <c r="P250" s="699">
        <v>116.8</v>
      </c>
      <c r="Q250" s="701">
        <v>0.33333333333333337</v>
      </c>
      <c r="R250" s="696">
        <v>1</v>
      </c>
      <c r="S250" s="701">
        <v>0.33333333333333331</v>
      </c>
      <c r="T250" s="700">
        <v>0.5</v>
      </c>
      <c r="U250" s="702">
        <v>0.5</v>
      </c>
    </row>
    <row r="251" spans="1:21" ht="14.4" customHeight="1" x14ac:dyDescent="0.3">
      <c r="A251" s="695">
        <v>32</v>
      </c>
      <c r="B251" s="696" t="s">
        <v>554</v>
      </c>
      <c r="C251" s="696">
        <v>89301321</v>
      </c>
      <c r="D251" s="697" t="s">
        <v>4684</v>
      </c>
      <c r="E251" s="698" t="s">
        <v>3291</v>
      </c>
      <c r="F251" s="696" t="s">
        <v>3257</v>
      </c>
      <c r="G251" s="696" t="s">
        <v>3476</v>
      </c>
      <c r="H251" s="696" t="s">
        <v>1626</v>
      </c>
      <c r="I251" s="696" t="s">
        <v>2037</v>
      </c>
      <c r="J251" s="696" t="s">
        <v>2038</v>
      </c>
      <c r="K251" s="696" t="s">
        <v>2039</v>
      </c>
      <c r="L251" s="699">
        <v>154.01</v>
      </c>
      <c r="M251" s="699">
        <v>308.02</v>
      </c>
      <c r="N251" s="696">
        <v>2</v>
      </c>
      <c r="O251" s="700">
        <v>0.5</v>
      </c>
      <c r="P251" s="699">
        <v>308.02</v>
      </c>
      <c r="Q251" s="701">
        <v>1</v>
      </c>
      <c r="R251" s="696">
        <v>2</v>
      </c>
      <c r="S251" s="701">
        <v>1</v>
      </c>
      <c r="T251" s="700">
        <v>0.5</v>
      </c>
      <c r="U251" s="702">
        <v>1</v>
      </c>
    </row>
    <row r="252" spans="1:21" ht="14.4" customHeight="1" x14ac:dyDescent="0.3">
      <c r="A252" s="695">
        <v>32</v>
      </c>
      <c r="B252" s="696" t="s">
        <v>554</v>
      </c>
      <c r="C252" s="696">
        <v>89301321</v>
      </c>
      <c r="D252" s="697" t="s">
        <v>4684</v>
      </c>
      <c r="E252" s="698" t="s">
        <v>3291</v>
      </c>
      <c r="F252" s="696" t="s">
        <v>3257</v>
      </c>
      <c r="G252" s="696" t="s">
        <v>3349</v>
      </c>
      <c r="H252" s="696" t="s">
        <v>555</v>
      </c>
      <c r="I252" s="696" t="s">
        <v>814</v>
      </c>
      <c r="J252" s="696" t="s">
        <v>3350</v>
      </c>
      <c r="K252" s="696" t="s">
        <v>3351</v>
      </c>
      <c r="L252" s="699">
        <v>91.14</v>
      </c>
      <c r="M252" s="699">
        <v>91.14</v>
      </c>
      <c r="N252" s="696">
        <v>1</v>
      </c>
      <c r="O252" s="700">
        <v>0.5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32</v>
      </c>
      <c r="B253" s="696" t="s">
        <v>554</v>
      </c>
      <c r="C253" s="696">
        <v>89301321</v>
      </c>
      <c r="D253" s="697" t="s">
        <v>4684</v>
      </c>
      <c r="E253" s="698" t="s">
        <v>3291</v>
      </c>
      <c r="F253" s="696" t="s">
        <v>3257</v>
      </c>
      <c r="G253" s="696" t="s">
        <v>3293</v>
      </c>
      <c r="H253" s="696" t="s">
        <v>1626</v>
      </c>
      <c r="I253" s="696" t="s">
        <v>1755</v>
      </c>
      <c r="J253" s="696" t="s">
        <v>1656</v>
      </c>
      <c r="K253" s="696" t="s">
        <v>1756</v>
      </c>
      <c r="L253" s="699">
        <v>468.96</v>
      </c>
      <c r="M253" s="699">
        <v>468.96</v>
      </c>
      <c r="N253" s="696">
        <v>1</v>
      </c>
      <c r="O253" s="700">
        <v>1</v>
      </c>
      <c r="P253" s="699">
        <v>468.96</v>
      </c>
      <c r="Q253" s="701">
        <v>1</v>
      </c>
      <c r="R253" s="696">
        <v>1</v>
      </c>
      <c r="S253" s="701">
        <v>1</v>
      </c>
      <c r="T253" s="700">
        <v>1</v>
      </c>
      <c r="U253" s="702">
        <v>1</v>
      </c>
    </row>
    <row r="254" spans="1:21" ht="14.4" customHeight="1" x14ac:dyDescent="0.3">
      <c r="A254" s="695">
        <v>32</v>
      </c>
      <c r="B254" s="696" t="s">
        <v>554</v>
      </c>
      <c r="C254" s="696">
        <v>89301321</v>
      </c>
      <c r="D254" s="697" t="s">
        <v>4684</v>
      </c>
      <c r="E254" s="698" t="s">
        <v>3291</v>
      </c>
      <c r="F254" s="696" t="s">
        <v>3257</v>
      </c>
      <c r="G254" s="696" t="s">
        <v>3293</v>
      </c>
      <c r="H254" s="696" t="s">
        <v>1626</v>
      </c>
      <c r="I254" s="696" t="s">
        <v>1758</v>
      </c>
      <c r="J254" s="696" t="s">
        <v>1656</v>
      </c>
      <c r="K254" s="696" t="s">
        <v>1759</v>
      </c>
      <c r="L254" s="699">
        <v>625.29</v>
      </c>
      <c r="M254" s="699">
        <v>625.29</v>
      </c>
      <c r="N254" s="696">
        <v>1</v>
      </c>
      <c r="O254" s="700">
        <v>1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32</v>
      </c>
      <c r="B255" s="696" t="s">
        <v>554</v>
      </c>
      <c r="C255" s="696">
        <v>89301321</v>
      </c>
      <c r="D255" s="697" t="s">
        <v>4684</v>
      </c>
      <c r="E255" s="698" t="s">
        <v>3291</v>
      </c>
      <c r="F255" s="696" t="s">
        <v>3257</v>
      </c>
      <c r="G255" s="696" t="s">
        <v>3294</v>
      </c>
      <c r="H255" s="696" t="s">
        <v>555</v>
      </c>
      <c r="I255" s="696" t="s">
        <v>3295</v>
      </c>
      <c r="J255" s="696" t="s">
        <v>3296</v>
      </c>
      <c r="K255" s="696" t="s">
        <v>720</v>
      </c>
      <c r="L255" s="699">
        <v>314.89999999999998</v>
      </c>
      <c r="M255" s="699">
        <v>629.79999999999995</v>
      </c>
      <c r="N255" s="696">
        <v>2</v>
      </c>
      <c r="O255" s="700">
        <v>1</v>
      </c>
      <c r="P255" s="699">
        <v>629.79999999999995</v>
      </c>
      <c r="Q255" s="701">
        <v>1</v>
      </c>
      <c r="R255" s="696">
        <v>2</v>
      </c>
      <c r="S255" s="701">
        <v>1</v>
      </c>
      <c r="T255" s="700">
        <v>1</v>
      </c>
      <c r="U255" s="702">
        <v>1</v>
      </c>
    </row>
    <row r="256" spans="1:21" ht="14.4" customHeight="1" x14ac:dyDescent="0.3">
      <c r="A256" s="695">
        <v>32</v>
      </c>
      <c r="B256" s="696" t="s">
        <v>554</v>
      </c>
      <c r="C256" s="696">
        <v>89301321</v>
      </c>
      <c r="D256" s="697" t="s">
        <v>4684</v>
      </c>
      <c r="E256" s="698" t="s">
        <v>3291</v>
      </c>
      <c r="F256" s="696" t="s">
        <v>3257</v>
      </c>
      <c r="G256" s="696" t="s">
        <v>3414</v>
      </c>
      <c r="H256" s="696" t="s">
        <v>555</v>
      </c>
      <c r="I256" s="696" t="s">
        <v>897</v>
      </c>
      <c r="J256" s="696" t="s">
        <v>3415</v>
      </c>
      <c r="K256" s="696" t="s">
        <v>3416</v>
      </c>
      <c r="L256" s="699">
        <v>0</v>
      </c>
      <c r="M256" s="699">
        <v>0</v>
      </c>
      <c r="N256" s="696">
        <v>1</v>
      </c>
      <c r="O256" s="700">
        <v>1</v>
      </c>
      <c r="P256" s="699">
        <v>0</v>
      </c>
      <c r="Q256" s="701"/>
      <c r="R256" s="696">
        <v>1</v>
      </c>
      <c r="S256" s="701">
        <v>1</v>
      </c>
      <c r="T256" s="700">
        <v>1</v>
      </c>
      <c r="U256" s="702">
        <v>1</v>
      </c>
    </row>
    <row r="257" spans="1:21" ht="14.4" customHeight="1" x14ac:dyDescent="0.3">
      <c r="A257" s="695">
        <v>32</v>
      </c>
      <c r="B257" s="696" t="s">
        <v>554</v>
      </c>
      <c r="C257" s="696">
        <v>89301321</v>
      </c>
      <c r="D257" s="697" t="s">
        <v>4684</v>
      </c>
      <c r="E257" s="698" t="s">
        <v>3291</v>
      </c>
      <c r="F257" s="696" t="s">
        <v>3257</v>
      </c>
      <c r="G257" s="696" t="s">
        <v>3535</v>
      </c>
      <c r="H257" s="696" t="s">
        <v>1626</v>
      </c>
      <c r="I257" s="696" t="s">
        <v>3536</v>
      </c>
      <c r="J257" s="696" t="s">
        <v>3537</v>
      </c>
      <c r="K257" s="696" t="s">
        <v>3538</v>
      </c>
      <c r="L257" s="699">
        <v>492.45</v>
      </c>
      <c r="M257" s="699">
        <v>492.45</v>
      </c>
      <c r="N257" s="696">
        <v>1</v>
      </c>
      <c r="O257" s="700">
        <v>0.5</v>
      </c>
      <c r="P257" s="699">
        <v>492.45</v>
      </c>
      <c r="Q257" s="701">
        <v>1</v>
      </c>
      <c r="R257" s="696">
        <v>1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32</v>
      </c>
      <c r="B258" s="696" t="s">
        <v>554</v>
      </c>
      <c r="C258" s="696">
        <v>89301321</v>
      </c>
      <c r="D258" s="697" t="s">
        <v>4684</v>
      </c>
      <c r="E258" s="698" t="s">
        <v>3292</v>
      </c>
      <c r="F258" s="696" t="s">
        <v>3257</v>
      </c>
      <c r="G258" s="696" t="s">
        <v>3316</v>
      </c>
      <c r="H258" s="696" t="s">
        <v>1626</v>
      </c>
      <c r="I258" s="696" t="s">
        <v>2006</v>
      </c>
      <c r="J258" s="696" t="s">
        <v>2007</v>
      </c>
      <c r="K258" s="696" t="s">
        <v>3131</v>
      </c>
      <c r="L258" s="699">
        <v>184.22</v>
      </c>
      <c r="M258" s="699">
        <v>552.66</v>
      </c>
      <c r="N258" s="696">
        <v>3</v>
      </c>
      <c r="O258" s="700">
        <v>0.5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32</v>
      </c>
      <c r="B259" s="696" t="s">
        <v>554</v>
      </c>
      <c r="C259" s="696">
        <v>89301321</v>
      </c>
      <c r="D259" s="697" t="s">
        <v>4684</v>
      </c>
      <c r="E259" s="698" t="s">
        <v>3292</v>
      </c>
      <c r="F259" s="696" t="s">
        <v>3257</v>
      </c>
      <c r="G259" s="696" t="s">
        <v>3321</v>
      </c>
      <c r="H259" s="696" t="s">
        <v>1626</v>
      </c>
      <c r="I259" s="696" t="s">
        <v>2085</v>
      </c>
      <c r="J259" s="696" t="s">
        <v>2086</v>
      </c>
      <c r="K259" s="696" t="s">
        <v>3155</v>
      </c>
      <c r="L259" s="699">
        <v>3127.19</v>
      </c>
      <c r="M259" s="699">
        <v>3127.19</v>
      </c>
      <c r="N259" s="696">
        <v>1</v>
      </c>
      <c r="O259" s="700">
        <v>0.5</v>
      </c>
      <c r="P259" s="699"/>
      <c r="Q259" s="701">
        <v>0</v>
      </c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32</v>
      </c>
      <c r="B260" s="696" t="s">
        <v>554</v>
      </c>
      <c r="C260" s="696">
        <v>89301322</v>
      </c>
      <c r="D260" s="697" t="s">
        <v>4685</v>
      </c>
      <c r="E260" s="698" t="s">
        <v>3268</v>
      </c>
      <c r="F260" s="696" t="s">
        <v>3257</v>
      </c>
      <c r="G260" s="696" t="s">
        <v>3300</v>
      </c>
      <c r="H260" s="696" t="s">
        <v>555</v>
      </c>
      <c r="I260" s="696" t="s">
        <v>1318</v>
      </c>
      <c r="J260" s="696" t="s">
        <v>1319</v>
      </c>
      <c r="K260" s="696" t="s">
        <v>3301</v>
      </c>
      <c r="L260" s="699">
        <v>1354.54</v>
      </c>
      <c r="M260" s="699">
        <v>12190.86</v>
      </c>
      <c r="N260" s="696">
        <v>9</v>
      </c>
      <c r="O260" s="700">
        <v>3</v>
      </c>
      <c r="P260" s="699">
        <v>4063.62</v>
      </c>
      <c r="Q260" s="701">
        <v>0.33333333333333331</v>
      </c>
      <c r="R260" s="696">
        <v>3</v>
      </c>
      <c r="S260" s="701">
        <v>0.33333333333333331</v>
      </c>
      <c r="T260" s="700">
        <v>1.5</v>
      </c>
      <c r="U260" s="702">
        <v>0.5</v>
      </c>
    </row>
    <row r="261" spans="1:21" ht="14.4" customHeight="1" x14ac:dyDescent="0.3">
      <c r="A261" s="695">
        <v>32</v>
      </c>
      <c r="B261" s="696" t="s">
        <v>554</v>
      </c>
      <c r="C261" s="696">
        <v>89301322</v>
      </c>
      <c r="D261" s="697" t="s">
        <v>4685</v>
      </c>
      <c r="E261" s="698" t="s">
        <v>3268</v>
      </c>
      <c r="F261" s="696" t="s">
        <v>3257</v>
      </c>
      <c r="G261" s="696" t="s">
        <v>3300</v>
      </c>
      <c r="H261" s="696" t="s">
        <v>555</v>
      </c>
      <c r="I261" s="696" t="s">
        <v>3302</v>
      </c>
      <c r="J261" s="696" t="s">
        <v>1172</v>
      </c>
      <c r="K261" s="696" t="s">
        <v>3303</v>
      </c>
      <c r="L261" s="699">
        <v>0</v>
      </c>
      <c r="M261" s="699">
        <v>0</v>
      </c>
      <c r="N261" s="696">
        <v>2</v>
      </c>
      <c r="O261" s="700">
        <v>1</v>
      </c>
      <c r="P261" s="699">
        <v>0</v>
      </c>
      <c r="Q261" s="701"/>
      <c r="R261" s="696">
        <v>1</v>
      </c>
      <c r="S261" s="701">
        <v>0.5</v>
      </c>
      <c r="T261" s="700">
        <v>0.5</v>
      </c>
      <c r="U261" s="702">
        <v>0.5</v>
      </c>
    </row>
    <row r="262" spans="1:21" ht="14.4" customHeight="1" x14ac:dyDescent="0.3">
      <c r="A262" s="695">
        <v>32</v>
      </c>
      <c r="B262" s="696" t="s">
        <v>554</v>
      </c>
      <c r="C262" s="696">
        <v>89301322</v>
      </c>
      <c r="D262" s="697" t="s">
        <v>4685</v>
      </c>
      <c r="E262" s="698" t="s">
        <v>3268</v>
      </c>
      <c r="F262" s="696" t="s">
        <v>3257</v>
      </c>
      <c r="G262" s="696" t="s">
        <v>3300</v>
      </c>
      <c r="H262" s="696" t="s">
        <v>555</v>
      </c>
      <c r="I262" s="696" t="s">
        <v>3304</v>
      </c>
      <c r="J262" s="696" t="s">
        <v>1172</v>
      </c>
      <c r="K262" s="696" t="s">
        <v>3303</v>
      </c>
      <c r="L262" s="699">
        <v>0</v>
      </c>
      <c r="M262" s="699">
        <v>0</v>
      </c>
      <c r="N262" s="696">
        <v>2</v>
      </c>
      <c r="O262" s="700">
        <v>0.5</v>
      </c>
      <c r="P262" s="699"/>
      <c r="Q262" s="701"/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32</v>
      </c>
      <c r="B263" s="696" t="s">
        <v>554</v>
      </c>
      <c r="C263" s="696">
        <v>89301322</v>
      </c>
      <c r="D263" s="697" t="s">
        <v>4685</v>
      </c>
      <c r="E263" s="698" t="s">
        <v>3268</v>
      </c>
      <c r="F263" s="696" t="s">
        <v>3257</v>
      </c>
      <c r="G263" s="696" t="s">
        <v>3305</v>
      </c>
      <c r="H263" s="696" t="s">
        <v>555</v>
      </c>
      <c r="I263" s="696" t="s">
        <v>979</v>
      </c>
      <c r="J263" s="696" t="s">
        <v>980</v>
      </c>
      <c r="K263" s="696" t="s">
        <v>981</v>
      </c>
      <c r="L263" s="699">
        <v>95.25</v>
      </c>
      <c r="M263" s="699">
        <v>1905</v>
      </c>
      <c r="N263" s="696">
        <v>20</v>
      </c>
      <c r="O263" s="700">
        <v>12.5</v>
      </c>
      <c r="P263" s="699">
        <v>666.75</v>
      </c>
      <c r="Q263" s="701">
        <v>0.35</v>
      </c>
      <c r="R263" s="696">
        <v>7</v>
      </c>
      <c r="S263" s="701">
        <v>0.35</v>
      </c>
      <c r="T263" s="700">
        <v>4</v>
      </c>
      <c r="U263" s="702">
        <v>0.32</v>
      </c>
    </row>
    <row r="264" spans="1:21" ht="14.4" customHeight="1" x14ac:dyDescent="0.3">
      <c r="A264" s="695">
        <v>32</v>
      </c>
      <c r="B264" s="696" t="s">
        <v>554</v>
      </c>
      <c r="C264" s="696">
        <v>89301322</v>
      </c>
      <c r="D264" s="697" t="s">
        <v>4685</v>
      </c>
      <c r="E264" s="698" t="s">
        <v>3268</v>
      </c>
      <c r="F264" s="696" t="s">
        <v>3257</v>
      </c>
      <c r="G264" s="696" t="s">
        <v>3305</v>
      </c>
      <c r="H264" s="696" t="s">
        <v>555</v>
      </c>
      <c r="I264" s="696" t="s">
        <v>650</v>
      </c>
      <c r="J264" s="696" t="s">
        <v>651</v>
      </c>
      <c r="K264" s="696" t="s">
        <v>3306</v>
      </c>
      <c r="L264" s="699">
        <v>85.72</v>
      </c>
      <c r="M264" s="699">
        <v>514.31999999999994</v>
      </c>
      <c r="N264" s="696">
        <v>6</v>
      </c>
      <c r="O264" s="700">
        <v>5</v>
      </c>
      <c r="P264" s="699">
        <v>342.88</v>
      </c>
      <c r="Q264" s="701">
        <v>0.66666666666666674</v>
      </c>
      <c r="R264" s="696">
        <v>4</v>
      </c>
      <c r="S264" s="701">
        <v>0.66666666666666663</v>
      </c>
      <c r="T264" s="700">
        <v>3</v>
      </c>
      <c r="U264" s="702">
        <v>0.6</v>
      </c>
    </row>
    <row r="265" spans="1:21" ht="14.4" customHeight="1" x14ac:dyDescent="0.3">
      <c r="A265" s="695">
        <v>32</v>
      </c>
      <c r="B265" s="696" t="s">
        <v>554</v>
      </c>
      <c r="C265" s="696">
        <v>89301322</v>
      </c>
      <c r="D265" s="697" t="s">
        <v>4685</v>
      </c>
      <c r="E265" s="698" t="s">
        <v>3268</v>
      </c>
      <c r="F265" s="696" t="s">
        <v>3257</v>
      </c>
      <c r="G265" s="696" t="s">
        <v>3305</v>
      </c>
      <c r="H265" s="696" t="s">
        <v>555</v>
      </c>
      <c r="I265" s="696" t="s">
        <v>3307</v>
      </c>
      <c r="J265" s="696" t="s">
        <v>651</v>
      </c>
      <c r="K265" s="696" t="s">
        <v>3308</v>
      </c>
      <c r="L265" s="699">
        <v>285.75</v>
      </c>
      <c r="M265" s="699">
        <v>571.5</v>
      </c>
      <c r="N265" s="696">
        <v>2</v>
      </c>
      <c r="O265" s="700">
        <v>1</v>
      </c>
      <c r="P265" s="699">
        <v>571.5</v>
      </c>
      <c r="Q265" s="701">
        <v>1</v>
      </c>
      <c r="R265" s="696">
        <v>2</v>
      </c>
      <c r="S265" s="701">
        <v>1</v>
      </c>
      <c r="T265" s="700">
        <v>1</v>
      </c>
      <c r="U265" s="702">
        <v>1</v>
      </c>
    </row>
    <row r="266" spans="1:21" ht="14.4" customHeight="1" x14ac:dyDescent="0.3">
      <c r="A266" s="695">
        <v>32</v>
      </c>
      <c r="B266" s="696" t="s">
        <v>554</v>
      </c>
      <c r="C266" s="696">
        <v>89301322</v>
      </c>
      <c r="D266" s="697" t="s">
        <v>4685</v>
      </c>
      <c r="E266" s="698" t="s">
        <v>3268</v>
      </c>
      <c r="F266" s="696" t="s">
        <v>3257</v>
      </c>
      <c r="G266" s="696" t="s">
        <v>3309</v>
      </c>
      <c r="H266" s="696" t="s">
        <v>555</v>
      </c>
      <c r="I266" s="696" t="s">
        <v>3539</v>
      </c>
      <c r="J266" s="696" t="s">
        <v>3540</v>
      </c>
      <c r="K266" s="696" t="s">
        <v>3432</v>
      </c>
      <c r="L266" s="699">
        <v>17.690000000000001</v>
      </c>
      <c r="M266" s="699">
        <v>35.380000000000003</v>
      </c>
      <c r="N266" s="696">
        <v>2</v>
      </c>
      <c r="O266" s="700">
        <v>1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32</v>
      </c>
      <c r="B267" s="696" t="s">
        <v>554</v>
      </c>
      <c r="C267" s="696">
        <v>89301322</v>
      </c>
      <c r="D267" s="697" t="s">
        <v>4685</v>
      </c>
      <c r="E267" s="698" t="s">
        <v>3268</v>
      </c>
      <c r="F267" s="696" t="s">
        <v>3257</v>
      </c>
      <c r="G267" s="696" t="s">
        <v>3496</v>
      </c>
      <c r="H267" s="696" t="s">
        <v>1626</v>
      </c>
      <c r="I267" s="696" t="s">
        <v>2926</v>
      </c>
      <c r="J267" s="696" t="s">
        <v>2693</v>
      </c>
      <c r="K267" s="696" t="s">
        <v>3250</v>
      </c>
      <c r="L267" s="699">
        <v>150.55000000000001</v>
      </c>
      <c r="M267" s="699">
        <v>301.10000000000002</v>
      </c>
      <c r="N267" s="696">
        <v>2</v>
      </c>
      <c r="O267" s="700">
        <v>1</v>
      </c>
      <c r="P267" s="699">
        <v>150.55000000000001</v>
      </c>
      <c r="Q267" s="701">
        <v>0.5</v>
      </c>
      <c r="R267" s="696">
        <v>1</v>
      </c>
      <c r="S267" s="701">
        <v>0.5</v>
      </c>
      <c r="T267" s="700">
        <v>0.5</v>
      </c>
      <c r="U267" s="702">
        <v>0.5</v>
      </c>
    </row>
    <row r="268" spans="1:21" ht="14.4" customHeight="1" x14ac:dyDescent="0.3">
      <c r="A268" s="695">
        <v>32</v>
      </c>
      <c r="B268" s="696" t="s">
        <v>554</v>
      </c>
      <c r="C268" s="696">
        <v>89301322</v>
      </c>
      <c r="D268" s="697" t="s">
        <v>4685</v>
      </c>
      <c r="E268" s="698" t="s">
        <v>3268</v>
      </c>
      <c r="F268" s="696" t="s">
        <v>3257</v>
      </c>
      <c r="G268" s="696" t="s">
        <v>3310</v>
      </c>
      <c r="H268" s="696" t="s">
        <v>1626</v>
      </c>
      <c r="I268" s="696" t="s">
        <v>1998</v>
      </c>
      <c r="J268" s="696" t="s">
        <v>3125</v>
      </c>
      <c r="K268" s="696" t="s">
        <v>3126</v>
      </c>
      <c r="L268" s="699">
        <v>333.31</v>
      </c>
      <c r="M268" s="699">
        <v>5666.2700000000013</v>
      </c>
      <c r="N268" s="696">
        <v>17</v>
      </c>
      <c r="O268" s="700">
        <v>5.5</v>
      </c>
      <c r="P268" s="699">
        <v>4666.3400000000011</v>
      </c>
      <c r="Q268" s="701">
        <v>0.82352941176470584</v>
      </c>
      <c r="R268" s="696">
        <v>14</v>
      </c>
      <c r="S268" s="701">
        <v>0.82352941176470584</v>
      </c>
      <c r="T268" s="700">
        <v>4</v>
      </c>
      <c r="U268" s="702">
        <v>0.72727272727272729</v>
      </c>
    </row>
    <row r="269" spans="1:21" ht="14.4" customHeight="1" x14ac:dyDescent="0.3">
      <c r="A269" s="695">
        <v>32</v>
      </c>
      <c r="B269" s="696" t="s">
        <v>554</v>
      </c>
      <c r="C269" s="696">
        <v>89301322</v>
      </c>
      <c r="D269" s="697" t="s">
        <v>4685</v>
      </c>
      <c r="E269" s="698" t="s">
        <v>3268</v>
      </c>
      <c r="F269" s="696" t="s">
        <v>3257</v>
      </c>
      <c r="G269" s="696" t="s">
        <v>3310</v>
      </c>
      <c r="H269" s="696" t="s">
        <v>1626</v>
      </c>
      <c r="I269" s="696" t="s">
        <v>1998</v>
      </c>
      <c r="J269" s="696" t="s">
        <v>3125</v>
      </c>
      <c r="K269" s="696" t="s">
        <v>3126</v>
      </c>
      <c r="L269" s="699">
        <v>156.86000000000001</v>
      </c>
      <c r="M269" s="699">
        <v>1411.7400000000002</v>
      </c>
      <c r="N269" s="696">
        <v>9</v>
      </c>
      <c r="O269" s="700">
        <v>3.5</v>
      </c>
      <c r="P269" s="699">
        <v>784.30000000000007</v>
      </c>
      <c r="Q269" s="701">
        <v>0.55555555555555547</v>
      </c>
      <c r="R269" s="696">
        <v>5</v>
      </c>
      <c r="S269" s="701">
        <v>0.55555555555555558</v>
      </c>
      <c r="T269" s="700">
        <v>2.5</v>
      </c>
      <c r="U269" s="702">
        <v>0.7142857142857143</v>
      </c>
    </row>
    <row r="270" spans="1:21" ht="14.4" customHeight="1" x14ac:dyDescent="0.3">
      <c r="A270" s="695">
        <v>32</v>
      </c>
      <c r="B270" s="696" t="s">
        <v>554</v>
      </c>
      <c r="C270" s="696">
        <v>89301322</v>
      </c>
      <c r="D270" s="697" t="s">
        <v>4685</v>
      </c>
      <c r="E270" s="698" t="s">
        <v>3268</v>
      </c>
      <c r="F270" s="696" t="s">
        <v>3257</v>
      </c>
      <c r="G270" s="696" t="s">
        <v>3541</v>
      </c>
      <c r="H270" s="696" t="s">
        <v>555</v>
      </c>
      <c r="I270" s="696" t="s">
        <v>3542</v>
      </c>
      <c r="J270" s="696" t="s">
        <v>3543</v>
      </c>
      <c r="K270" s="696" t="s">
        <v>3544</v>
      </c>
      <c r="L270" s="699">
        <v>10744.75</v>
      </c>
      <c r="M270" s="699">
        <v>75213.25</v>
      </c>
      <c r="N270" s="696">
        <v>7</v>
      </c>
      <c r="O270" s="700">
        <v>3.5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32</v>
      </c>
      <c r="B271" s="696" t="s">
        <v>554</v>
      </c>
      <c r="C271" s="696">
        <v>89301322</v>
      </c>
      <c r="D271" s="697" t="s">
        <v>4685</v>
      </c>
      <c r="E271" s="698" t="s">
        <v>3268</v>
      </c>
      <c r="F271" s="696" t="s">
        <v>3257</v>
      </c>
      <c r="G271" s="696" t="s">
        <v>3545</v>
      </c>
      <c r="H271" s="696" t="s">
        <v>1626</v>
      </c>
      <c r="I271" s="696" t="s">
        <v>2049</v>
      </c>
      <c r="J271" s="696" t="s">
        <v>2050</v>
      </c>
      <c r="K271" s="696" t="s">
        <v>2051</v>
      </c>
      <c r="L271" s="699">
        <v>222.25</v>
      </c>
      <c r="M271" s="699">
        <v>222.25</v>
      </c>
      <c r="N271" s="696">
        <v>1</v>
      </c>
      <c r="O271" s="700">
        <v>1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32</v>
      </c>
      <c r="B272" s="696" t="s">
        <v>554</v>
      </c>
      <c r="C272" s="696">
        <v>89301322</v>
      </c>
      <c r="D272" s="697" t="s">
        <v>4685</v>
      </c>
      <c r="E272" s="698" t="s">
        <v>3268</v>
      </c>
      <c r="F272" s="696" t="s">
        <v>3257</v>
      </c>
      <c r="G272" s="696" t="s">
        <v>3312</v>
      </c>
      <c r="H272" s="696" t="s">
        <v>555</v>
      </c>
      <c r="I272" s="696" t="s">
        <v>846</v>
      </c>
      <c r="J272" s="696" t="s">
        <v>3546</v>
      </c>
      <c r="K272" s="696" t="s">
        <v>2698</v>
      </c>
      <c r="L272" s="699">
        <v>0</v>
      </c>
      <c r="M272" s="699">
        <v>0</v>
      </c>
      <c r="N272" s="696">
        <v>2</v>
      </c>
      <c r="O272" s="700">
        <v>1</v>
      </c>
      <c r="P272" s="699"/>
      <c r="Q272" s="701"/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32</v>
      </c>
      <c r="B273" s="696" t="s">
        <v>554</v>
      </c>
      <c r="C273" s="696">
        <v>89301322</v>
      </c>
      <c r="D273" s="697" t="s">
        <v>4685</v>
      </c>
      <c r="E273" s="698" t="s">
        <v>3268</v>
      </c>
      <c r="F273" s="696" t="s">
        <v>3257</v>
      </c>
      <c r="G273" s="696" t="s">
        <v>3390</v>
      </c>
      <c r="H273" s="696" t="s">
        <v>555</v>
      </c>
      <c r="I273" s="696" t="s">
        <v>1503</v>
      </c>
      <c r="J273" s="696" t="s">
        <v>1504</v>
      </c>
      <c r="K273" s="696" t="s">
        <v>3547</v>
      </c>
      <c r="L273" s="699">
        <v>0</v>
      </c>
      <c r="M273" s="699">
        <v>0</v>
      </c>
      <c r="N273" s="696">
        <v>1</v>
      </c>
      <c r="O273" s="700">
        <v>0.5</v>
      </c>
      <c r="P273" s="699">
        <v>0</v>
      </c>
      <c r="Q273" s="701"/>
      <c r="R273" s="696">
        <v>1</v>
      </c>
      <c r="S273" s="701">
        <v>1</v>
      </c>
      <c r="T273" s="700">
        <v>0.5</v>
      </c>
      <c r="U273" s="702">
        <v>1</v>
      </c>
    </row>
    <row r="274" spans="1:21" ht="14.4" customHeight="1" x14ac:dyDescent="0.3">
      <c r="A274" s="695">
        <v>32</v>
      </c>
      <c r="B274" s="696" t="s">
        <v>554</v>
      </c>
      <c r="C274" s="696">
        <v>89301322</v>
      </c>
      <c r="D274" s="697" t="s">
        <v>4685</v>
      </c>
      <c r="E274" s="698" t="s">
        <v>3268</v>
      </c>
      <c r="F274" s="696" t="s">
        <v>3257</v>
      </c>
      <c r="G274" s="696" t="s">
        <v>3316</v>
      </c>
      <c r="H274" s="696" t="s">
        <v>1626</v>
      </c>
      <c r="I274" s="696" t="s">
        <v>2006</v>
      </c>
      <c r="J274" s="696" t="s">
        <v>2007</v>
      </c>
      <c r="K274" s="696" t="s">
        <v>3131</v>
      </c>
      <c r="L274" s="699">
        <v>184.22</v>
      </c>
      <c r="M274" s="699">
        <v>368.44</v>
      </c>
      <c r="N274" s="696">
        <v>2</v>
      </c>
      <c r="O274" s="700">
        <v>0.5</v>
      </c>
      <c r="P274" s="699">
        <v>368.44</v>
      </c>
      <c r="Q274" s="701">
        <v>1</v>
      </c>
      <c r="R274" s="696">
        <v>2</v>
      </c>
      <c r="S274" s="701">
        <v>1</v>
      </c>
      <c r="T274" s="700">
        <v>0.5</v>
      </c>
      <c r="U274" s="702">
        <v>1</v>
      </c>
    </row>
    <row r="275" spans="1:21" ht="14.4" customHeight="1" x14ac:dyDescent="0.3">
      <c r="A275" s="695">
        <v>32</v>
      </c>
      <c r="B275" s="696" t="s">
        <v>554</v>
      </c>
      <c r="C275" s="696">
        <v>89301322</v>
      </c>
      <c r="D275" s="697" t="s">
        <v>4685</v>
      </c>
      <c r="E275" s="698" t="s">
        <v>3268</v>
      </c>
      <c r="F275" s="696" t="s">
        <v>3257</v>
      </c>
      <c r="G275" s="696" t="s">
        <v>3393</v>
      </c>
      <c r="H275" s="696" t="s">
        <v>1626</v>
      </c>
      <c r="I275" s="696" t="s">
        <v>1705</v>
      </c>
      <c r="J275" s="696" t="s">
        <v>1636</v>
      </c>
      <c r="K275" s="696" t="s">
        <v>2672</v>
      </c>
      <c r="L275" s="699">
        <v>137.74</v>
      </c>
      <c r="M275" s="699">
        <v>137.74</v>
      </c>
      <c r="N275" s="696">
        <v>1</v>
      </c>
      <c r="O275" s="700">
        <v>0.5</v>
      </c>
      <c r="P275" s="699">
        <v>137.74</v>
      </c>
      <c r="Q275" s="701">
        <v>1</v>
      </c>
      <c r="R275" s="696">
        <v>1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32</v>
      </c>
      <c r="B276" s="696" t="s">
        <v>554</v>
      </c>
      <c r="C276" s="696">
        <v>89301322</v>
      </c>
      <c r="D276" s="697" t="s">
        <v>4685</v>
      </c>
      <c r="E276" s="698" t="s">
        <v>3268</v>
      </c>
      <c r="F276" s="696" t="s">
        <v>3257</v>
      </c>
      <c r="G276" s="696" t="s">
        <v>3393</v>
      </c>
      <c r="H276" s="696" t="s">
        <v>555</v>
      </c>
      <c r="I276" s="696" t="s">
        <v>3548</v>
      </c>
      <c r="J276" s="696" t="s">
        <v>3549</v>
      </c>
      <c r="K276" s="696" t="s">
        <v>2672</v>
      </c>
      <c r="L276" s="699">
        <v>137.74</v>
      </c>
      <c r="M276" s="699">
        <v>275.48</v>
      </c>
      <c r="N276" s="696">
        <v>2</v>
      </c>
      <c r="O276" s="700">
        <v>1.5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32</v>
      </c>
      <c r="B277" s="696" t="s">
        <v>554</v>
      </c>
      <c r="C277" s="696">
        <v>89301322</v>
      </c>
      <c r="D277" s="697" t="s">
        <v>4685</v>
      </c>
      <c r="E277" s="698" t="s">
        <v>3268</v>
      </c>
      <c r="F277" s="696" t="s">
        <v>3257</v>
      </c>
      <c r="G277" s="696" t="s">
        <v>3394</v>
      </c>
      <c r="H277" s="696" t="s">
        <v>1626</v>
      </c>
      <c r="I277" s="696" t="s">
        <v>2010</v>
      </c>
      <c r="J277" s="696" t="s">
        <v>2011</v>
      </c>
      <c r="K277" s="696" t="s">
        <v>3131</v>
      </c>
      <c r="L277" s="699">
        <v>69.86</v>
      </c>
      <c r="M277" s="699">
        <v>698.59999999999991</v>
      </c>
      <c r="N277" s="696">
        <v>10</v>
      </c>
      <c r="O277" s="700">
        <v>3.5</v>
      </c>
      <c r="P277" s="699">
        <v>419.15999999999997</v>
      </c>
      <c r="Q277" s="701">
        <v>0.6</v>
      </c>
      <c r="R277" s="696">
        <v>6</v>
      </c>
      <c r="S277" s="701">
        <v>0.6</v>
      </c>
      <c r="T277" s="700">
        <v>2</v>
      </c>
      <c r="U277" s="702">
        <v>0.5714285714285714</v>
      </c>
    </row>
    <row r="278" spans="1:21" ht="14.4" customHeight="1" x14ac:dyDescent="0.3">
      <c r="A278" s="695">
        <v>32</v>
      </c>
      <c r="B278" s="696" t="s">
        <v>554</v>
      </c>
      <c r="C278" s="696">
        <v>89301322</v>
      </c>
      <c r="D278" s="697" t="s">
        <v>4685</v>
      </c>
      <c r="E278" s="698" t="s">
        <v>3268</v>
      </c>
      <c r="F278" s="696" t="s">
        <v>3257</v>
      </c>
      <c r="G278" s="696" t="s">
        <v>3317</v>
      </c>
      <c r="H278" s="696" t="s">
        <v>1626</v>
      </c>
      <c r="I278" s="696" t="s">
        <v>1651</v>
      </c>
      <c r="J278" s="696" t="s">
        <v>1652</v>
      </c>
      <c r="K278" s="696" t="s">
        <v>3185</v>
      </c>
      <c r="L278" s="699">
        <v>432.32</v>
      </c>
      <c r="M278" s="699">
        <v>864.64</v>
      </c>
      <c r="N278" s="696">
        <v>2</v>
      </c>
      <c r="O278" s="700">
        <v>1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32</v>
      </c>
      <c r="B279" s="696" t="s">
        <v>554</v>
      </c>
      <c r="C279" s="696">
        <v>89301322</v>
      </c>
      <c r="D279" s="697" t="s">
        <v>4685</v>
      </c>
      <c r="E279" s="698" t="s">
        <v>3268</v>
      </c>
      <c r="F279" s="696" t="s">
        <v>3257</v>
      </c>
      <c r="G279" s="696" t="s">
        <v>3318</v>
      </c>
      <c r="H279" s="696" t="s">
        <v>555</v>
      </c>
      <c r="I279" s="696" t="s">
        <v>1361</v>
      </c>
      <c r="J279" s="696" t="s">
        <v>1362</v>
      </c>
      <c r="K279" s="696" t="s">
        <v>3550</v>
      </c>
      <c r="L279" s="699">
        <v>2025.92</v>
      </c>
      <c r="M279" s="699">
        <v>14181.44</v>
      </c>
      <c r="N279" s="696">
        <v>7</v>
      </c>
      <c r="O279" s="700">
        <v>1.5</v>
      </c>
      <c r="P279" s="699">
        <v>14181.44</v>
      </c>
      <c r="Q279" s="701">
        <v>1</v>
      </c>
      <c r="R279" s="696">
        <v>7</v>
      </c>
      <c r="S279" s="701">
        <v>1</v>
      </c>
      <c r="T279" s="700">
        <v>1.5</v>
      </c>
      <c r="U279" s="702">
        <v>1</v>
      </c>
    </row>
    <row r="280" spans="1:21" ht="14.4" customHeight="1" x14ac:dyDescent="0.3">
      <c r="A280" s="695">
        <v>32</v>
      </c>
      <c r="B280" s="696" t="s">
        <v>554</v>
      </c>
      <c r="C280" s="696">
        <v>89301322</v>
      </c>
      <c r="D280" s="697" t="s">
        <v>4685</v>
      </c>
      <c r="E280" s="698" t="s">
        <v>3268</v>
      </c>
      <c r="F280" s="696" t="s">
        <v>3257</v>
      </c>
      <c r="G280" s="696" t="s">
        <v>3551</v>
      </c>
      <c r="H280" s="696" t="s">
        <v>555</v>
      </c>
      <c r="I280" s="696" t="s">
        <v>3552</v>
      </c>
      <c r="J280" s="696" t="s">
        <v>3553</v>
      </c>
      <c r="K280" s="696" t="s">
        <v>3554</v>
      </c>
      <c r="L280" s="699">
        <v>6492.48</v>
      </c>
      <c r="M280" s="699">
        <v>19477.439999999999</v>
      </c>
      <c r="N280" s="696">
        <v>3</v>
      </c>
      <c r="O280" s="700">
        <v>0.5</v>
      </c>
      <c r="P280" s="699">
        <v>19477.439999999999</v>
      </c>
      <c r="Q280" s="701">
        <v>1</v>
      </c>
      <c r="R280" s="696">
        <v>3</v>
      </c>
      <c r="S280" s="701">
        <v>1</v>
      </c>
      <c r="T280" s="700">
        <v>0.5</v>
      </c>
      <c r="U280" s="702">
        <v>1</v>
      </c>
    </row>
    <row r="281" spans="1:21" ht="14.4" customHeight="1" x14ac:dyDescent="0.3">
      <c r="A281" s="695">
        <v>32</v>
      </c>
      <c r="B281" s="696" t="s">
        <v>554</v>
      </c>
      <c r="C281" s="696">
        <v>89301322</v>
      </c>
      <c r="D281" s="697" t="s">
        <v>4685</v>
      </c>
      <c r="E281" s="698" t="s">
        <v>3268</v>
      </c>
      <c r="F281" s="696" t="s">
        <v>3257</v>
      </c>
      <c r="G281" s="696" t="s">
        <v>3555</v>
      </c>
      <c r="H281" s="696" t="s">
        <v>555</v>
      </c>
      <c r="I281" s="696" t="s">
        <v>658</v>
      </c>
      <c r="J281" s="696" t="s">
        <v>3556</v>
      </c>
      <c r="K281" s="696" t="s">
        <v>3557</v>
      </c>
      <c r="L281" s="699">
        <v>14.2</v>
      </c>
      <c r="M281" s="699">
        <v>56.8</v>
      </c>
      <c r="N281" s="696">
        <v>4</v>
      </c>
      <c r="O281" s="700">
        <v>2</v>
      </c>
      <c r="P281" s="699"/>
      <c r="Q281" s="701">
        <v>0</v>
      </c>
      <c r="R281" s="696"/>
      <c r="S281" s="701">
        <v>0</v>
      </c>
      <c r="T281" s="700"/>
      <c r="U281" s="702">
        <v>0</v>
      </c>
    </row>
    <row r="282" spans="1:21" ht="14.4" customHeight="1" x14ac:dyDescent="0.3">
      <c r="A282" s="695">
        <v>32</v>
      </c>
      <c r="B282" s="696" t="s">
        <v>554</v>
      </c>
      <c r="C282" s="696">
        <v>89301322</v>
      </c>
      <c r="D282" s="697" t="s">
        <v>4685</v>
      </c>
      <c r="E282" s="698" t="s">
        <v>3268</v>
      </c>
      <c r="F282" s="696" t="s">
        <v>3257</v>
      </c>
      <c r="G282" s="696" t="s">
        <v>3434</v>
      </c>
      <c r="H282" s="696" t="s">
        <v>555</v>
      </c>
      <c r="I282" s="696" t="s">
        <v>691</v>
      </c>
      <c r="J282" s="696" t="s">
        <v>692</v>
      </c>
      <c r="K282" s="696" t="s">
        <v>3435</v>
      </c>
      <c r="L282" s="699">
        <v>115.3</v>
      </c>
      <c r="M282" s="699">
        <v>115.3</v>
      </c>
      <c r="N282" s="696">
        <v>1</v>
      </c>
      <c r="O282" s="700">
        <v>1</v>
      </c>
      <c r="P282" s="699">
        <v>115.3</v>
      </c>
      <c r="Q282" s="701">
        <v>1</v>
      </c>
      <c r="R282" s="696">
        <v>1</v>
      </c>
      <c r="S282" s="701">
        <v>1</v>
      </c>
      <c r="T282" s="700">
        <v>1</v>
      </c>
      <c r="U282" s="702">
        <v>1</v>
      </c>
    </row>
    <row r="283" spans="1:21" ht="14.4" customHeight="1" x14ac:dyDescent="0.3">
      <c r="A283" s="695">
        <v>32</v>
      </c>
      <c r="B283" s="696" t="s">
        <v>554</v>
      </c>
      <c r="C283" s="696">
        <v>89301322</v>
      </c>
      <c r="D283" s="697" t="s">
        <v>4685</v>
      </c>
      <c r="E283" s="698" t="s">
        <v>3268</v>
      </c>
      <c r="F283" s="696" t="s">
        <v>3257</v>
      </c>
      <c r="G283" s="696" t="s">
        <v>3434</v>
      </c>
      <c r="H283" s="696" t="s">
        <v>555</v>
      </c>
      <c r="I283" s="696" t="s">
        <v>3558</v>
      </c>
      <c r="J283" s="696" t="s">
        <v>692</v>
      </c>
      <c r="K283" s="696" t="s">
        <v>3435</v>
      </c>
      <c r="L283" s="699">
        <v>115.3</v>
      </c>
      <c r="M283" s="699">
        <v>115.3</v>
      </c>
      <c r="N283" s="696">
        <v>1</v>
      </c>
      <c r="O283" s="700">
        <v>0.5</v>
      </c>
      <c r="P283" s="699">
        <v>115.3</v>
      </c>
      <c r="Q283" s="701">
        <v>1</v>
      </c>
      <c r="R283" s="696">
        <v>1</v>
      </c>
      <c r="S283" s="701">
        <v>1</v>
      </c>
      <c r="T283" s="700">
        <v>0.5</v>
      </c>
      <c r="U283" s="702">
        <v>1</v>
      </c>
    </row>
    <row r="284" spans="1:21" ht="14.4" customHeight="1" x14ac:dyDescent="0.3">
      <c r="A284" s="695">
        <v>32</v>
      </c>
      <c r="B284" s="696" t="s">
        <v>554</v>
      </c>
      <c r="C284" s="696">
        <v>89301322</v>
      </c>
      <c r="D284" s="697" t="s">
        <v>4685</v>
      </c>
      <c r="E284" s="698" t="s">
        <v>3268</v>
      </c>
      <c r="F284" s="696" t="s">
        <v>3257</v>
      </c>
      <c r="G284" s="696" t="s">
        <v>3559</v>
      </c>
      <c r="H284" s="696" t="s">
        <v>555</v>
      </c>
      <c r="I284" s="696" t="s">
        <v>3560</v>
      </c>
      <c r="J284" s="696" t="s">
        <v>3561</v>
      </c>
      <c r="K284" s="696" t="s">
        <v>3562</v>
      </c>
      <c r="L284" s="699">
        <v>1166.48</v>
      </c>
      <c r="M284" s="699">
        <v>1166.48</v>
      </c>
      <c r="N284" s="696">
        <v>1</v>
      </c>
      <c r="O284" s="700">
        <v>1</v>
      </c>
      <c r="P284" s="699">
        <v>1166.48</v>
      </c>
      <c r="Q284" s="701">
        <v>1</v>
      </c>
      <c r="R284" s="696">
        <v>1</v>
      </c>
      <c r="S284" s="701">
        <v>1</v>
      </c>
      <c r="T284" s="700">
        <v>1</v>
      </c>
      <c r="U284" s="702">
        <v>1</v>
      </c>
    </row>
    <row r="285" spans="1:21" ht="14.4" customHeight="1" x14ac:dyDescent="0.3">
      <c r="A285" s="695">
        <v>32</v>
      </c>
      <c r="B285" s="696" t="s">
        <v>554</v>
      </c>
      <c r="C285" s="696">
        <v>89301322</v>
      </c>
      <c r="D285" s="697" t="s">
        <v>4685</v>
      </c>
      <c r="E285" s="698" t="s">
        <v>3268</v>
      </c>
      <c r="F285" s="696" t="s">
        <v>3257</v>
      </c>
      <c r="G285" s="696" t="s">
        <v>3559</v>
      </c>
      <c r="H285" s="696" t="s">
        <v>555</v>
      </c>
      <c r="I285" s="696" t="s">
        <v>3563</v>
      </c>
      <c r="J285" s="696" t="s">
        <v>3561</v>
      </c>
      <c r="K285" s="696" t="s">
        <v>3564</v>
      </c>
      <c r="L285" s="699">
        <v>468.96</v>
      </c>
      <c r="M285" s="699">
        <v>468.96</v>
      </c>
      <c r="N285" s="696">
        <v>1</v>
      </c>
      <c r="O285" s="700">
        <v>1</v>
      </c>
      <c r="P285" s="699">
        <v>468.96</v>
      </c>
      <c r="Q285" s="701">
        <v>1</v>
      </c>
      <c r="R285" s="696">
        <v>1</v>
      </c>
      <c r="S285" s="701">
        <v>1</v>
      </c>
      <c r="T285" s="700">
        <v>1</v>
      </c>
      <c r="U285" s="702">
        <v>1</v>
      </c>
    </row>
    <row r="286" spans="1:21" ht="14.4" customHeight="1" x14ac:dyDescent="0.3">
      <c r="A286" s="695">
        <v>32</v>
      </c>
      <c r="B286" s="696" t="s">
        <v>554</v>
      </c>
      <c r="C286" s="696">
        <v>89301322</v>
      </c>
      <c r="D286" s="697" t="s">
        <v>4685</v>
      </c>
      <c r="E286" s="698" t="s">
        <v>3268</v>
      </c>
      <c r="F286" s="696" t="s">
        <v>3257</v>
      </c>
      <c r="G286" s="696" t="s">
        <v>3565</v>
      </c>
      <c r="H286" s="696" t="s">
        <v>555</v>
      </c>
      <c r="I286" s="696" t="s">
        <v>3566</v>
      </c>
      <c r="J286" s="696" t="s">
        <v>2296</v>
      </c>
      <c r="K286" s="696" t="s">
        <v>3567</v>
      </c>
      <c r="L286" s="699">
        <v>0</v>
      </c>
      <c r="M286" s="699">
        <v>0</v>
      </c>
      <c r="N286" s="696">
        <v>1</v>
      </c>
      <c r="O286" s="700">
        <v>0.5</v>
      </c>
      <c r="P286" s="699">
        <v>0</v>
      </c>
      <c r="Q286" s="701"/>
      <c r="R286" s="696">
        <v>1</v>
      </c>
      <c r="S286" s="701">
        <v>1</v>
      </c>
      <c r="T286" s="700">
        <v>0.5</v>
      </c>
      <c r="U286" s="702">
        <v>1</v>
      </c>
    </row>
    <row r="287" spans="1:21" ht="14.4" customHeight="1" x14ac:dyDescent="0.3">
      <c r="A287" s="695">
        <v>32</v>
      </c>
      <c r="B287" s="696" t="s">
        <v>554</v>
      </c>
      <c r="C287" s="696">
        <v>89301322</v>
      </c>
      <c r="D287" s="697" t="s">
        <v>4685</v>
      </c>
      <c r="E287" s="698" t="s">
        <v>3268</v>
      </c>
      <c r="F287" s="696" t="s">
        <v>3257</v>
      </c>
      <c r="G287" s="696" t="s">
        <v>3565</v>
      </c>
      <c r="H287" s="696" t="s">
        <v>555</v>
      </c>
      <c r="I287" s="696" t="s">
        <v>2295</v>
      </c>
      <c r="J287" s="696" t="s">
        <v>2296</v>
      </c>
      <c r="K287" s="696" t="s">
        <v>2297</v>
      </c>
      <c r="L287" s="699">
        <v>386.72</v>
      </c>
      <c r="M287" s="699">
        <v>1546.88</v>
      </c>
      <c r="N287" s="696">
        <v>4</v>
      </c>
      <c r="O287" s="700">
        <v>2</v>
      </c>
      <c r="P287" s="699">
        <v>1160.1600000000001</v>
      </c>
      <c r="Q287" s="701">
        <v>0.75</v>
      </c>
      <c r="R287" s="696">
        <v>3</v>
      </c>
      <c r="S287" s="701">
        <v>0.75</v>
      </c>
      <c r="T287" s="700">
        <v>1.5</v>
      </c>
      <c r="U287" s="702">
        <v>0.75</v>
      </c>
    </row>
    <row r="288" spans="1:21" ht="14.4" customHeight="1" x14ac:dyDescent="0.3">
      <c r="A288" s="695">
        <v>32</v>
      </c>
      <c r="B288" s="696" t="s">
        <v>554</v>
      </c>
      <c r="C288" s="696">
        <v>89301322</v>
      </c>
      <c r="D288" s="697" t="s">
        <v>4685</v>
      </c>
      <c r="E288" s="698" t="s">
        <v>3268</v>
      </c>
      <c r="F288" s="696" t="s">
        <v>3257</v>
      </c>
      <c r="G288" s="696" t="s">
        <v>3568</v>
      </c>
      <c r="H288" s="696" t="s">
        <v>555</v>
      </c>
      <c r="I288" s="696" t="s">
        <v>3569</v>
      </c>
      <c r="J288" s="696" t="s">
        <v>3570</v>
      </c>
      <c r="K288" s="696" t="s">
        <v>3571</v>
      </c>
      <c r="L288" s="699">
        <v>28.87</v>
      </c>
      <c r="M288" s="699">
        <v>144.35</v>
      </c>
      <c r="N288" s="696">
        <v>5</v>
      </c>
      <c r="O288" s="700">
        <v>0.5</v>
      </c>
      <c r="P288" s="699">
        <v>144.35</v>
      </c>
      <c r="Q288" s="701">
        <v>1</v>
      </c>
      <c r="R288" s="696">
        <v>5</v>
      </c>
      <c r="S288" s="701">
        <v>1</v>
      </c>
      <c r="T288" s="700">
        <v>0.5</v>
      </c>
      <c r="U288" s="702">
        <v>1</v>
      </c>
    </row>
    <row r="289" spans="1:21" ht="14.4" customHeight="1" x14ac:dyDescent="0.3">
      <c r="A289" s="695">
        <v>32</v>
      </c>
      <c r="B289" s="696" t="s">
        <v>554</v>
      </c>
      <c r="C289" s="696">
        <v>89301322</v>
      </c>
      <c r="D289" s="697" t="s">
        <v>4685</v>
      </c>
      <c r="E289" s="698" t="s">
        <v>3268</v>
      </c>
      <c r="F289" s="696" t="s">
        <v>3257</v>
      </c>
      <c r="G289" s="696" t="s">
        <v>3572</v>
      </c>
      <c r="H289" s="696" t="s">
        <v>555</v>
      </c>
      <c r="I289" s="696" t="s">
        <v>3573</v>
      </c>
      <c r="J289" s="696" t="s">
        <v>3574</v>
      </c>
      <c r="K289" s="696" t="s">
        <v>3575</v>
      </c>
      <c r="L289" s="699">
        <v>350.86</v>
      </c>
      <c r="M289" s="699">
        <v>701.72</v>
      </c>
      <c r="N289" s="696">
        <v>2</v>
      </c>
      <c r="O289" s="700">
        <v>1.5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32</v>
      </c>
      <c r="B290" s="696" t="s">
        <v>554</v>
      </c>
      <c r="C290" s="696">
        <v>89301322</v>
      </c>
      <c r="D290" s="697" t="s">
        <v>4685</v>
      </c>
      <c r="E290" s="698" t="s">
        <v>3268</v>
      </c>
      <c r="F290" s="696" t="s">
        <v>3257</v>
      </c>
      <c r="G290" s="696" t="s">
        <v>3321</v>
      </c>
      <c r="H290" s="696" t="s">
        <v>1626</v>
      </c>
      <c r="I290" s="696" t="s">
        <v>2085</v>
      </c>
      <c r="J290" s="696" t="s">
        <v>2086</v>
      </c>
      <c r="K290" s="696" t="s">
        <v>3155</v>
      </c>
      <c r="L290" s="699">
        <v>3127.19</v>
      </c>
      <c r="M290" s="699">
        <v>15635.95</v>
      </c>
      <c r="N290" s="696">
        <v>5</v>
      </c>
      <c r="O290" s="700">
        <v>3.5</v>
      </c>
      <c r="P290" s="699">
        <v>9381.57</v>
      </c>
      <c r="Q290" s="701">
        <v>0.6</v>
      </c>
      <c r="R290" s="696">
        <v>3</v>
      </c>
      <c r="S290" s="701">
        <v>0.6</v>
      </c>
      <c r="T290" s="700">
        <v>2</v>
      </c>
      <c r="U290" s="702">
        <v>0.5714285714285714</v>
      </c>
    </row>
    <row r="291" spans="1:21" ht="14.4" customHeight="1" x14ac:dyDescent="0.3">
      <c r="A291" s="695">
        <v>32</v>
      </c>
      <c r="B291" s="696" t="s">
        <v>554</v>
      </c>
      <c r="C291" s="696">
        <v>89301322</v>
      </c>
      <c r="D291" s="697" t="s">
        <v>4685</v>
      </c>
      <c r="E291" s="698" t="s">
        <v>3268</v>
      </c>
      <c r="F291" s="696" t="s">
        <v>3257</v>
      </c>
      <c r="G291" s="696" t="s">
        <v>3501</v>
      </c>
      <c r="H291" s="696" t="s">
        <v>555</v>
      </c>
      <c r="I291" s="696" t="s">
        <v>3508</v>
      </c>
      <c r="J291" s="696" t="s">
        <v>3509</v>
      </c>
      <c r="K291" s="696" t="s">
        <v>3504</v>
      </c>
      <c r="L291" s="699">
        <v>0</v>
      </c>
      <c r="M291" s="699">
        <v>0</v>
      </c>
      <c r="N291" s="696">
        <v>1</v>
      </c>
      <c r="O291" s="700">
        <v>1</v>
      </c>
      <c r="P291" s="699"/>
      <c r="Q291" s="701"/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32</v>
      </c>
      <c r="B292" s="696" t="s">
        <v>554</v>
      </c>
      <c r="C292" s="696">
        <v>89301322</v>
      </c>
      <c r="D292" s="697" t="s">
        <v>4685</v>
      </c>
      <c r="E292" s="698" t="s">
        <v>3268</v>
      </c>
      <c r="F292" s="696" t="s">
        <v>3257</v>
      </c>
      <c r="G292" s="696" t="s">
        <v>3501</v>
      </c>
      <c r="H292" s="696" t="s">
        <v>555</v>
      </c>
      <c r="I292" s="696" t="s">
        <v>912</v>
      </c>
      <c r="J292" s="696" t="s">
        <v>3509</v>
      </c>
      <c r="K292" s="696" t="s">
        <v>3507</v>
      </c>
      <c r="L292" s="699">
        <v>66.599999999999994</v>
      </c>
      <c r="M292" s="699">
        <v>266.39999999999998</v>
      </c>
      <c r="N292" s="696">
        <v>4</v>
      </c>
      <c r="O292" s="700">
        <v>3.5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32</v>
      </c>
      <c r="B293" s="696" t="s">
        <v>554</v>
      </c>
      <c r="C293" s="696">
        <v>89301322</v>
      </c>
      <c r="D293" s="697" t="s">
        <v>4685</v>
      </c>
      <c r="E293" s="698" t="s">
        <v>3268</v>
      </c>
      <c r="F293" s="696" t="s">
        <v>3257</v>
      </c>
      <c r="G293" s="696" t="s">
        <v>3576</v>
      </c>
      <c r="H293" s="696" t="s">
        <v>555</v>
      </c>
      <c r="I293" s="696" t="s">
        <v>3577</v>
      </c>
      <c r="J293" s="696" t="s">
        <v>3578</v>
      </c>
      <c r="K293" s="696" t="s">
        <v>3579</v>
      </c>
      <c r="L293" s="699">
        <v>94.09</v>
      </c>
      <c r="M293" s="699">
        <v>94.09</v>
      </c>
      <c r="N293" s="696">
        <v>1</v>
      </c>
      <c r="O293" s="700">
        <v>1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32</v>
      </c>
      <c r="B294" s="696" t="s">
        <v>554</v>
      </c>
      <c r="C294" s="696">
        <v>89301322</v>
      </c>
      <c r="D294" s="697" t="s">
        <v>4685</v>
      </c>
      <c r="E294" s="698" t="s">
        <v>3268</v>
      </c>
      <c r="F294" s="696" t="s">
        <v>3257</v>
      </c>
      <c r="G294" s="696" t="s">
        <v>3580</v>
      </c>
      <c r="H294" s="696" t="s">
        <v>555</v>
      </c>
      <c r="I294" s="696" t="s">
        <v>2376</v>
      </c>
      <c r="J294" s="696" t="s">
        <v>2377</v>
      </c>
      <c r="K294" s="696" t="s">
        <v>3581</v>
      </c>
      <c r="L294" s="699">
        <v>0</v>
      </c>
      <c r="M294" s="699">
        <v>0</v>
      </c>
      <c r="N294" s="696">
        <v>1</v>
      </c>
      <c r="O294" s="700">
        <v>1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32</v>
      </c>
      <c r="B295" s="696" t="s">
        <v>554</v>
      </c>
      <c r="C295" s="696">
        <v>89301322</v>
      </c>
      <c r="D295" s="697" t="s">
        <v>4685</v>
      </c>
      <c r="E295" s="698" t="s">
        <v>3268</v>
      </c>
      <c r="F295" s="696" t="s">
        <v>3257</v>
      </c>
      <c r="G295" s="696" t="s">
        <v>3439</v>
      </c>
      <c r="H295" s="696" t="s">
        <v>555</v>
      </c>
      <c r="I295" s="696" t="s">
        <v>810</v>
      </c>
      <c r="J295" s="696" t="s">
        <v>811</v>
      </c>
      <c r="K295" s="696" t="s">
        <v>3440</v>
      </c>
      <c r="L295" s="699">
        <v>163.9</v>
      </c>
      <c r="M295" s="699">
        <v>5572.5999999999995</v>
      </c>
      <c r="N295" s="696">
        <v>34</v>
      </c>
      <c r="O295" s="700">
        <v>8.5</v>
      </c>
      <c r="P295" s="699">
        <v>4261.3999999999996</v>
      </c>
      <c r="Q295" s="701">
        <v>0.76470588235294124</v>
      </c>
      <c r="R295" s="696">
        <v>26</v>
      </c>
      <c r="S295" s="701">
        <v>0.76470588235294112</v>
      </c>
      <c r="T295" s="700">
        <v>7</v>
      </c>
      <c r="U295" s="702">
        <v>0.82352941176470584</v>
      </c>
    </row>
    <row r="296" spans="1:21" ht="14.4" customHeight="1" x14ac:dyDescent="0.3">
      <c r="A296" s="695">
        <v>32</v>
      </c>
      <c r="B296" s="696" t="s">
        <v>554</v>
      </c>
      <c r="C296" s="696">
        <v>89301322</v>
      </c>
      <c r="D296" s="697" t="s">
        <v>4685</v>
      </c>
      <c r="E296" s="698" t="s">
        <v>3268</v>
      </c>
      <c r="F296" s="696" t="s">
        <v>3257</v>
      </c>
      <c r="G296" s="696" t="s">
        <v>3510</v>
      </c>
      <c r="H296" s="696" t="s">
        <v>555</v>
      </c>
      <c r="I296" s="696" t="s">
        <v>2292</v>
      </c>
      <c r="J296" s="696" t="s">
        <v>2293</v>
      </c>
      <c r="K296" s="696" t="s">
        <v>2294</v>
      </c>
      <c r="L296" s="699">
        <v>33.729999999999997</v>
      </c>
      <c r="M296" s="699">
        <v>236.10999999999999</v>
      </c>
      <c r="N296" s="696">
        <v>7</v>
      </c>
      <c r="O296" s="700">
        <v>3.5</v>
      </c>
      <c r="P296" s="699">
        <v>101.19</v>
      </c>
      <c r="Q296" s="701">
        <v>0.4285714285714286</v>
      </c>
      <c r="R296" s="696">
        <v>3</v>
      </c>
      <c r="S296" s="701">
        <v>0.42857142857142855</v>
      </c>
      <c r="T296" s="700">
        <v>1</v>
      </c>
      <c r="U296" s="702">
        <v>0.2857142857142857</v>
      </c>
    </row>
    <row r="297" spans="1:21" ht="14.4" customHeight="1" x14ac:dyDescent="0.3">
      <c r="A297" s="695">
        <v>32</v>
      </c>
      <c r="B297" s="696" t="s">
        <v>554</v>
      </c>
      <c r="C297" s="696">
        <v>89301322</v>
      </c>
      <c r="D297" s="697" t="s">
        <v>4685</v>
      </c>
      <c r="E297" s="698" t="s">
        <v>3268</v>
      </c>
      <c r="F297" s="696" t="s">
        <v>3257</v>
      </c>
      <c r="G297" s="696" t="s">
        <v>3486</v>
      </c>
      <c r="H297" s="696" t="s">
        <v>555</v>
      </c>
      <c r="I297" s="696" t="s">
        <v>1042</v>
      </c>
      <c r="J297" s="696" t="s">
        <v>1043</v>
      </c>
      <c r="K297" s="696" t="s">
        <v>3487</v>
      </c>
      <c r="L297" s="699">
        <v>1023.02</v>
      </c>
      <c r="M297" s="699">
        <v>17391.340000000004</v>
      </c>
      <c r="N297" s="696">
        <v>17</v>
      </c>
      <c r="O297" s="700">
        <v>13</v>
      </c>
      <c r="P297" s="699">
        <v>7161.1400000000012</v>
      </c>
      <c r="Q297" s="701">
        <v>0.41176470588235292</v>
      </c>
      <c r="R297" s="696">
        <v>7</v>
      </c>
      <c r="S297" s="701">
        <v>0.41176470588235292</v>
      </c>
      <c r="T297" s="700">
        <v>5.5</v>
      </c>
      <c r="U297" s="702">
        <v>0.42307692307692307</v>
      </c>
    </row>
    <row r="298" spans="1:21" ht="14.4" customHeight="1" x14ac:dyDescent="0.3">
      <c r="A298" s="695">
        <v>32</v>
      </c>
      <c r="B298" s="696" t="s">
        <v>554</v>
      </c>
      <c r="C298" s="696">
        <v>89301322</v>
      </c>
      <c r="D298" s="697" t="s">
        <v>4685</v>
      </c>
      <c r="E298" s="698" t="s">
        <v>3268</v>
      </c>
      <c r="F298" s="696" t="s">
        <v>3257</v>
      </c>
      <c r="G298" s="696" t="s">
        <v>3582</v>
      </c>
      <c r="H298" s="696" t="s">
        <v>555</v>
      </c>
      <c r="I298" s="696" t="s">
        <v>3583</v>
      </c>
      <c r="J298" s="696" t="s">
        <v>3584</v>
      </c>
      <c r="K298" s="696" t="s">
        <v>3585</v>
      </c>
      <c r="L298" s="699">
        <v>70.38</v>
      </c>
      <c r="M298" s="699">
        <v>844.56</v>
      </c>
      <c r="N298" s="696">
        <v>12</v>
      </c>
      <c r="O298" s="700">
        <v>2.5</v>
      </c>
      <c r="P298" s="699">
        <v>211.14</v>
      </c>
      <c r="Q298" s="701">
        <v>0.25</v>
      </c>
      <c r="R298" s="696">
        <v>3</v>
      </c>
      <c r="S298" s="701">
        <v>0.25</v>
      </c>
      <c r="T298" s="700">
        <v>0.5</v>
      </c>
      <c r="U298" s="702">
        <v>0.2</v>
      </c>
    </row>
    <row r="299" spans="1:21" ht="14.4" customHeight="1" x14ac:dyDescent="0.3">
      <c r="A299" s="695">
        <v>32</v>
      </c>
      <c r="B299" s="696" t="s">
        <v>554</v>
      </c>
      <c r="C299" s="696">
        <v>89301322</v>
      </c>
      <c r="D299" s="697" t="s">
        <v>4685</v>
      </c>
      <c r="E299" s="698" t="s">
        <v>3268</v>
      </c>
      <c r="F299" s="696" t="s">
        <v>3257</v>
      </c>
      <c r="G299" s="696" t="s">
        <v>3441</v>
      </c>
      <c r="H299" s="696" t="s">
        <v>555</v>
      </c>
      <c r="I299" s="696" t="s">
        <v>2304</v>
      </c>
      <c r="J299" s="696" t="s">
        <v>2305</v>
      </c>
      <c r="K299" s="696" t="s">
        <v>2306</v>
      </c>
      <c r="L299" s="699">
        <v>24.22</v>
      </c>
      <c r="M299" s="699">
        <v>290.64</v>
      </c>
      <c r="N299" s="696">
        <v>12</v>
      </c>
      <c r="O299" s="700">
        <v>1.5</v>
      </c>
      <c r="P299" s="699">
        <v>290.64</v>
      </c>
      <c r="Q299" s="701">
        <v>1</v>
      </c>
      <c r="R299" s="696">
        <v>12</v>
      </c>
      <c r="S299" s="701">
        <v>1</v>
      </c>
      <c r="T299" s="700">
        <v>1.5</v>
      </c>
      <c r="U299" s="702">
        <v>1</v>
      </c>
    </row>
    <row r="300" spans="1:21" ht="14.4" customHeight="1" x14ac:dyDescent="0.3">
      <c r="A300" s="695">
        <v>32</v>
      </c>
      <c r="B300" s="696" t="s">
        <v>554</v>
      </c>
      <c r="C300" s="696">
        <v>89301322</v>
      </c>
      <c r="D300" s="697" t="s">
        <v>4685</v>
      </c>
      <c r="E300" s="698" t="s">
        <v>3268</v>
      </c>
      <c r="F300" s="696" t="s">
        <v>3257</v>
      </c>
      <c r="G300" s="696" t="s">
        <v>3334</v>
      </c>
      <c r="H300" s="696" t="s">
        <v>555</v>
      </c>
      <c r="I300" s="696" t="s">
        <v>983</v>
      </c>
      <c r="J300" s="696" t="s">
        <v>984</v>
      </c>
      <c r="K300" s="696" t="s">
        <v>985</v>
      </c>
      <c r="L300" s="699">
        <v>0</v>
      </c>
      <c r="M300" s="699">
        <v>0</v>
      </c>
      <c r="N300" s="696">
        <v>1</v>
      </c>
      <c r="O300" s="700">
        <v>0.5</v>
      </c>
      <c r="P300" s="699"/>
      <c r="Q300" s="701"/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32</v>
      </c>
      <c r="B301" s="696" t="s">
        <v>554</v>
      </c>
      <c r="C301" s="696">
        <v>89301322</v>
      </c>
      <c r="D301" s="697" t="s">
        <v>4685</v>
      </c>
      <c r="E301" s="698" t="s">
        <v>3268</v>
      </c>
      <c r="F301" s="696" t="s">
        <v>3257</v>
      </c>
      <c r="G301" s="696" t="s">
        <v>3586</v>
      </c>
      <c r="H301" s="696" t="s">
        <v>555</v>
      </c>
      <c r="I301" s="696" t="s">
        <v>2257</v>
      </c>
      <c r="J301" s="696" t="s">
        <v>2258</v>
      </c>
      <c r="K301" s="696" t="s">
        <v>3498</v>
      </c>
      <c r="L301" s="699">
        <v>0</v>
      </c>
      <c r="M301" s="699">
        <v>0</v>
      </c>
      <c r="N301" s="696">
        <v>6</v>
      </c>
      <c r="O301" s="700">
        <v>3</v>
      </c>
      <c r="P301" s="699">
        <v>0</v>
      </c>
      <c r="Q301" s="701"/>
      <c r="R301" s="696">
        <v>2</v>
      </c>
      <c r="S301" s="701">
        <v>0.33333333333333331</v>
      </c>
      <c r="T301" s="700">
        <v>1</v>
      </c>
      <c r="U301" s="702">
        <v>0.33333333333333331</v>
      </c>
    </row>
    <row r="302" spans="1:21" ht="14.4" customHeight="1" x14ac:dyDescent="0.3">
      <c r="A302" s="695">
        <v>32</v>
      </c>
      <c r="B302" s="696" t="s">
        <v>554</v>
      </c>
      <c r="C302" s="696">
        <v>89301322</v>
      </c>
      <c r="D302" s="697" t="s">
        <v>4685</v>
      </c>
      <c r="E302" s="698" t="s">
        <v>3268</v>
      </c>
      <c r="F302" s="696" t="s">
        <v>3257</v>
      </c>
      <c r="G302" s="696" t="s">
        <v>3587</v>
      </c>
      <c r="H302" s="696" t="s">
        <v>1626</v>
      </c>
      <c r="I302" s="696" t="s">
        <v>3588</v>
      </c>
      <c r="J302" s="696" t="s">
        <v>3589</v>
      </c>
      <c r="K302" s="696" t="s">
        <v>3590</v>
      </c>
      <c r="L302" s="699">
        <v>2449.89</v>
      </c>
      <c r="M302" s="699">
        <v>107795.15999999999</v>
      </c>
      <c r="N302" s="696">
        <v>44</v>
      </c>
      <c r="O302" s="700">
        <v>6</v>
      </c>
      <c r="P302" s="699">
        <v>107795.15999999999</v>
      </c>
      <c r="Q302" s="701">
        <v>1</v>
      </c>
      <c r="R302" s="696">
        <v>44</v>
      </c>
      <c r="S302" s="701">
        <v>1</v>
      </c>
      <c r="T302" s="700">
        <v>6</v>
      </c>
      <c r="U302" s="702">
        <v>1</v>
      </c>
    </row>
    <row r="303" spans="1:21" ht="14.4" customHeight="1" x14ac:dyDescent="0.3">
      <c r="A303" s="695">
        <v>32</v>
      </c>
      <c r="B303" s="696" t="s">
        <v>554</v>
      </c>
      <c r="C303" s="696">
        <v>89301322</v>
      </c>
      <c r="D303" s="697" t="s">
        <v>4685</v>
      </c>
      <c r="E303" s="698" t="s">
        <v>3268</v>
      </c>
      <c r="F303" s="696" t="s">
        <v>3257</v>
      </c>
      <c r="G303" s="696" t="s">
        <v>3587</v>
      </c>
      <c r="H303" s="696" t="s">
        <v>1626</v>
      </c>
      <c r="I303" s="696" t="s">
        <v>3588</v>
      </c>
      <c r="J303" s="696" t="s">
        <v>3589</v>
      </c>
      <c r="K303" s="696" t="s">
        <v>3590</v>
      </c>
      <c r="L303" s="699">
        <v>2279.02</v>
      </c>
      <c r="M303" s="699">
        <v>22790.2</v>
      </c>
      <c r="N303" s="696">
        <v>10</v>
      </c>
      <c r="O303" s="700">
        <v>1.5</v>
      </c>
      <c r="P303" s="699">
        <v>22790.2</v>
      </c>
      <c r="Q303" s="701">
        <v>1</v>
      </c>
      <c r="R303" s="696">
        <v>10</v>
      </c>
      <c r="S303" s="701">
        <v>1</v>
      </c>
      <c r="T303" s="700">
        <v>1.5</v>
      </c>
      <c r="U303" s="702">
        <v>1</v>
      </c>
    </row>
    <row r="304" spans="1:21" ht="14.4" customHeight="1" x14ac:dyDescent="0.3">
      <c r="A304" s="695">
        <v>32</v>
      </c>
      <c r="B304" s="696" t="s">
        <v>554</v>
      </c>
      <c r="C304" s="696">
        <v>89301322</v>
      </c>
      <c r="D304" s="697" t="s">
        <v>4685</v>
      </c>
      <c r="E304" s="698" t="s">
        <v>3268</v>
      </c>
      <c r="F304" s="696" t="s">
        <v>3257</v>
      </c>
      <c r="G304" s="696" t="s">
        <v>3591</v>
      </c>
      <c r="H304" s="696" t="s">
        <v>555</v>
      </c>
      <c r="I304" s="696" t="s">
        <v>2253</v>
      </c>
      <c r="J304" s="696" t="s">
        <v>2254</v>
      </c>
      <c r="K304" s="696" t="s">
        <v>3592</v>
      </c>
      <c r="L304" s="699">
        <v>175.73</v>
      </c>
      <c r="M304" s="699">
        <v>175.73</v>
      </c>
      <c r="N304" s="696">
        <v>1</v>
      </c>
      <c r="O304" s="700">
        <v>0.5</v>
      </c>
      <c r="P304" s="699">
        <v>175.73</v>
      </c>
      <c r="Q304" s="701">
        <v>1</v>
      </c>
      <c r="R304" s="696">
        <v>1</v>
      </c>
      <c r="S304" s="701">
        <v>1</v>
      </c>
      <c r="T304" s="700">
        <v>0.5</v>
      </c>
      <c r="U304" s="702">
        <v>1</v>
      </c>
    </row>
    <row r="305" spans="1:21" ht="14.4" customHeight="1" x14ac:dyDescent="0.3">
      <c r="A305" s="695">
        <v>32</v>
      </c>
      <c r="B305" s="696" t="s">
        <v>554</v>
      </c>
      <c r="C305" s="696">
        <v>89301322</v>
      </c>
      <c r="D305" s="697" t="s">
        <v>4685</v>
      </c>
      <c r="E305" s="698" t="s">
        <v>3268</v>
      </c>
      <c r="F305" s="696" t="s">
        <v>3257</v>
      </c>
      <c r="G305" s="696" t="s">
        <v>3593</v>
      </c>
      <c r="H305" s="696" t="s">
        <v>555</v>
      </c>
      <c r="I305" s="696" t="s">
        <v>3594</v>
      </c>
      <c r="J305" s="696" t="s">
        <v>704</v>
      </c>
      <c r="K305" s="696" t="s">
        <v>3595</v>
      </c>
      <c r="L305" s="699">
        <v>0</v>
      </c>
      <c r="M305" s="699">
        <v>0</v>
      </c>
      <c r="N305" s="696">
        <v>2</v>
      </c>
      <c r="O305" s="700">
        <v>1</v>
      </c>
      <c r="P305" s="699">
        <v>0</v>
      </c>
      <c r="Q305" s="701"/>
      <c r="R305" s="696">
        <v>2</v>
      </c>
      <c r="S305" s="701">
        <v>1</v>
      </c>
      <c r="T305" s="700">
        <v>1</v>
      </c>
      <c r="U305" s="702">
        <v>1</v>
      </c>
    </row>
    <row r="306" spans="1:21" ht="14.4" customHeight="1" x14ac:dyDescent="0.3">
      <c r="A306" s="695">
        <v>32</v>
      </c>
      <c r="B306" s="696" t="s">
        <v>554</v>
      </c>
      <c r="C306" s="696">
        <v>89301322</v>
      </c>
      <c r="D306" s="697" t="s">
        <v>4685</v>
      </c>
      <c r="E306" s="698" t="s">
        <v>3268</v>
      </c>
      <c r="F306" s="696" t="s">
        <v>3257</v>
      </c>
      <c r="G306" s="696" t="s">
        <v>3338</v>
      </c>
      <c r="H306" s="696" t="s">
        <v>555</v>
      </c>
      <c r="I306" s="696" t="s">
        <v>2078</v>
      </c>
      <c r="J306" s="696" t="s">
        <v>2079</v>
      </c>
      <c r="K306" s="696" t="s">
        <v>3155</v>
      </c>
      <c r="L306" s="699">
        <v>614.78</v>
      </c>
      <c r="M306" s="699">
        <v>1844.34</v>
      </c>
      <c r="N306" s="696">
        <v>3</v>
      </c>
      <c r="O306" s="700">
        <v>1.5</v>
      </c>
      <c r="P306" s="699">
        <v>1844.34</v>
      </c>
      <c r="Q306" s="701">
        <v>1</v>
      </c>
      <c r="R306" s="696">
        <v>3</v>
      </c>
      <c r="S306" s="701">
        <v>1</v>
      </c>
      <c r="T306" s="700">
        <v>1.5</v>
      </c>
      <c r="U306" s="702">
        <v>1</v>
      </c>
    </row>
    <row r="307" spans="1:21" ht="14.4" customHeight="1" x14ac:dyDescent="0.3">
      <c r="A307" s="695">
        <v>32</v>
      </c>
      <c r="B307" s="696" t="s">
        <v>554</v>
      </c>
      <c r="C307" s="696">
        <v>89301322</v>
      </c>
      <c r="D307" s="697" t="s">
        <v>4685</v>
      </c>
      <c r="E307" s="698" t="s">
        <v>3268</v>
      </c>
      <c r="F307" s="696" t="s">
        <v>3257</v>
      </c>
      <c r="G307" s="696" t="s">
        <v>3596</v>
      </c>
      <c r="H307" s="696" t="s">
        <v>555</v>
      </c>
      <c r="I307" s="696" t="s">
        <v>3597</v>
      </c>
      <c r="J307" s="696" t="s">
        <v>3598</v>
      </c>
      <c r="K307" s="696"/>
      <c r="L307" s="699">
        <v>0</v>
      </c>
      <c r="M307" s="699">
        <v>0</v>
      </c>
      <c r="N307" s="696">
        <v>1</v>
      </c>
      <c r="O307" s="700">
        <v>1</v>
      </c>
      <c r="P307" s="699">
        <v>0</v>
      </c>
      <c r="Q307" s="701"/>
      <c r="R307" s="696">
        <v>1</v>
      </c>
      <c r="S307" s="701">
        <v>1</v>
      </c>
      <c r="T307" s="700">
        <v>1</v>
      </c>
      <c r="U307" s="702">
        <v>1</v>
      </c>
    </row>
    <row r="308" spans="1:21" ht="14.4" customHeight="1" x14ac:dyDescent="0.3">
      <c r="A308" s="695">
        <v>32</v>
      </c>
      <c r="B308" s="696" t="s">
        <v>554</v>
      </c>
      <c r="C308" s="696">
        <v>89301322</v>
      </c>
      <c r="D308" s="697" t="s">
        <v>4685</v>
      </c>
      <c r="E308" s="698" t="s">
        <v>3268</v>
      </c>
      <c r="F308" s="696" t="s">
        <v>3257</v>
      </c>
      <c r="G308" s="696" t="s">
        <v>3599</v>
      </c>
      <c r="H308" s="696" t="s">
        <v>555</v>
      </c>
      <c r="I308" s="696" t="s">
        <v>1901</v>
      </c>
      <c r="J308" s="696" t="s">
        <v>1902</v>
      </c>
      <c r="K308" s="696" t="s">
        <v>3600</v>
      </c>
      <c r="L308" s="699">
        <v>50.27</v>
      </c>
      <c r="M308" s="699">
        <v>50.27</v>
      </c>
      <c r="N308" s="696">
        <v>1</v>
      </c>
      <c r="O308" s="700">
        <v>1</v>
      </c>
      <c r="P308" s="699"/>
      <c r="Q308" s="701">
        <v>0</v>
      </c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32</v>
      </c>
      <c r="B309" s="696" t="s">
        <v>554</v>
      </c>
      <c r="C309" s="696">
        <v>89301322</v>
      </c>
      <c r="D309" s="697" t="s">
        <v>4685</v>
      </c>
      <c r="E309" s="698" t="s">
        <v>3268</v>
      </c>
      <c r="F309" s="696" t="s">
        <v>3257</v>
      </c>
      <c r="G309" s="696" t="s">
        <v>3601</v>
      </c>
      <c r="H309" s="696" t="s">
        <v>555</v>
      </c>
      <c r="I309" s="696" t="s">
        <v>1437</v>
      </c>
      <c r="J309" s="696" t="s">
        <v>1438</v>
      </c>
      <c r="K309" s="696" t="s">
        <v>3602</v>
      </c>
      <c r="L309" s="699">
        <v>0</v>
      </c>
      <c r="M309" s="699">
        <v>0</v>
      </c>
      <c r="N309" s="696">
        <v>1</v>
      </c>
      <c r="O309" s="700">
        <v>0.5</v>
      </c>
      <c r="P309" s="699">
        <v>0</v>
      </c>
      <c r="Q309" s="701"/>
      <c r="R309" s="696">
        <v>1</v>
      </c>
      <c r="S309" s="701">
        <v>1</v>
      </c>
      <c r="T309" s="700">
        <v>0.5</v>
      </c>
      <c r="U309" s="702">
        <v>1</v>
      </c>
    </row>
    <row r="310" spans="1:21" ht="14.4" customHeight="1" x14ac:dyDescent="0.3">
      <c r="A310" s="695">
        <v>32</v>
      </c>
      <c r="B310" s="696" t="s">
        <v>554</v>
      </c>
      <c r="C310" s="696">
        <v>89301322</v>
      </c>
      <c r="D310" s="697" t="s">
        <v>4685</v>
      </c>
      <c r="E310" s="698" t="s">
        <v>3268</v>
      </c>
      <c r="F310" s="696" t="s">
        <v>3257</v>
      </c>
      <c r="G310" s="696" t="s">
        <v>3603</v>
      </c>
      <c r="H310" s="696" t="s">
        <v>555</v>
      </c>
      <c r="I310" s="696" t="s">
        <v>1340</v>
      </c>
      <c r="J310" s="696" t="s">
        <v>1341</v>
      </c>
      <c r="K310" s="696" t="s">
        <v>3604</v>
      </c>
      <c r="L310" s="699">
        <v>0</v>
      </c>
      <c r="M310" s="699">
        <v>0</v>
      </c>
      <c r="N310" s="696">
        <v>2</v>
      </c>
      <c r="O310" s="700">
        <v>0.5</v>
      </c>
      <c r="P310" s="699"/>
      <c r="Q310" s="701"/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32</v>
      </c>
      <c r="B311" s="696" t="s">
        <v>554</v>
      </c>
      <c r="C311" s="696">
        <v>89301322</v>
      </c>
      <c r="D311" s="697" t="s">
        <v>4685</v>
      </c>
      <c r="E311" s="698" t="s">
        <v>3268</v>
      </c>
      <c r="F311" s="696" t="s">
        <v>3257</v>
      </c>
      <c r="G311" s="696" t="s">
        <v>3401</v>
      </c>
      <c r="H311" s="696" t="s">
        <v>555</v>
      </c>
      <c r="I311" s="696" t="s">
        <v>3605</v>
      </c>
      <c r="J311" s="696" t="s">
        <v>3606</v>
      </c>
      <c r="K311" s="696" t="s">
        <v>3607</v>
      </c>
      <c r="L311" s="699">
        <v>0</v>
      </c>
      <c r="M311" s="699">
        <v>0</v>
      </c>
      <c r="N311" s="696">
        <v>1</v>
      </c>
      <c r="O311" s="700">
        <v>1</v>
      </c>
      <c r="P311" s="699"/>
      <c r="Q311" s="701"/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32</v>
      </c>
      <c r="B312" s="696" t="s">
        <v>554</v>
      </c>
      <c r="C312" s="696">
        <v>89301322</v>
      </c>
      <c r="D312" s="697" t="s">
        <v>4685</v>
      </c>
      <c r="E312" s="698" t="s">
        <v>3268</v>
      </c>
      <c r="F312" s="696" t="s">
        <v>3257</v>
      </c>
      <c r="G312" s="696" t="s">
        <v>3477</v>
      </c>
      <c r="H312" s="696" t="s">
        <v>555</v>
      </c>
      <c r="I312" s="696" t="s">
        <v>627</v>
      </c>
      <c r="J312" s="696" t="s">
        <v>3478</v>
      </c>
      <c r="K312" s="696" t="s">
        <v>3479</v>
      </c>
      <c r="L312" s="699">
        <v>41.83</v>
      </c>
      <c r="M312" s="699">
        <v>209.14999999999998</v>
      </c>
      <c r="N312" s="696">
        <v>5</v>
      </c>
      <c r="O312" s="700">
        <v>2.5</v>
      </c>
      <c r="P312" s="699">
        <v>41.83</v>
      </c>
      <c r="Q312" s="701">
        <v>0.2</v>
      </c>
      <c r="R312" s="696">
        <v>1</v>
      </c>
      <c r="S312" s="701">
        <v>0.2</v>
      </c>
      <c r="T312" s="700">
        <v>0.5</v>
      </c>
      <c r="U312" s="702">
        <v>0.2</v>
      </c>
    </row>
    <row r="313" spans="1:21" ht="14.4" customHeight="1" x14ac:dyDescent="0.3">
      <c r="A313" s="695">
        <v>32</v>
      </c>
      <c r="B313" s="696" t="s">
        <v>554</v>
      </c>
      <c r="C313" s="696">
        <v>89301322</v>
      </c>
      <c r="D313" s="697" t="s">
        <v>4685</v>
      </c>
      <c r="E313" s="698" t="s">
        <v>3268</v>
      </c>
      <c r="F313" s="696" t="s">
        <v>3257</v>
      </c>
      <c r="G313" s="696" t="s">
        <v>3346</v>
      </c>
      <c r="H313" s="696" t="s">
        <v>555</v>
      </c>
      <c r="I313" s="696" t="s">
        <v>3608</v>
      </c>
      <c r="J313" s="696" t="s">
        <v>3609</v>
      </c>
      <c r="K313" s="696" t="s">
        <v>3610</v>
      </c>
      <c r="L313" s="699">
        <v>61.29</v>
      </c>
      <c r="M313" s="699">
        <v>122.58</v>
      </c>
      <c r="N313" s="696">
        <v>2</v>
      </c>
      <c r="O313" s="700">
        <v>1</v>
      </c>
      <c r="P313" s="699">
        <v>61.29</v>
      </c>
      <c r="Q313" s="701">
        <v>0.5</v>
      </c>
      <c r="R313" s="696">
        <v>1</v>
      </c>
      <c r="S313" s="701">
        <v>0.5</v>
      </c>
      <c r="T313" s="700">
        <v>0.5</v>
      </c>
      <c r="U313" s="702">
        <v>0.5</v>
      </c>
    </row>
    <row r="314" spans="1:21" ht="14.4" customHeight="1" x14ac:dyDescent="0.3">
      <c r="A314" s="695">
        <v>32</v>
      </c>
      <c r="B314" s="696" t="s">
        <v>554</v>
      </c>
      <c r="C314" s="696">
        <v>89301322</v>
      </c>
      <c r="D314" s="697" t="s">
        <v>4685</v>
      </c>
      <c r="E314" s="698" t="s">
        <v>3268</v>
      </c>
      <c r="F314" s="696" t="s">
        <v>3257</v>
      </c>
      <c r="G314" s="696" t="s">
        <v>3346</v>
      </c>
      <c r="H314" s="696" t="s">
        <v>555</v>
      </c>
      <c r="I314" s="696" t="s">
        <v>3611</v>
      </c>
      <c r="J314" s="696" t="s">
        <v>1050</v>
      </c>
      <c r="K314" s="696" t="s">
        <v>3612</v>
      </c>
      <c r="L314" s="699">
        <v>0</v>
      </c>
      <c r="M314" s="699">
        <v>0</v>
      </c>
      <c r="N314" s="696">
        <v>1</v>
      </c>
      <c r="O314" s="700">
        <v>1</v>
      </c>
      <c r="P314" s="699"/>
      <c r="Q314" s="701"/>
      <c r="R314" s="696"/>
      <c r="S314" s="701">
        <v>0</v>
      </c>
      <c r="T314" s="700"/>
      <c r="U314" s="702">
        <v>0</v>
      </c>
    </row>
    <row r="315" spans="1:21" ht="14.4" customHeight="1" x14ac:dyDescent="0.3">
      <c r="A315" s="695">
        <v>32</v>
      </c>
      <c r="B315" s="696" t="s">
        <v>554</v>
      </c>
      <c r="C315" s="696">
        <v>89301322</v>
      </c>
      <c r="D315" s="697" t="s">
        <v>4685</v>
      </c>
      <c r="E315" s="698" t="s">
        <v>3268</v>
      </c>
      <c r="F315" s="696" t="s">
        <v>3257</v>
      </c>
      <c r="G315" s="696" t="s">
        <v>3346</v>
      </c>
      <c r="H315" s="696" t="s">
        <v>555</v>
      </c>
      <c r="I315" s="696" t="s">
        <v>3613</v>
      </c>
      <c r="J315" s="696" t="s">
        <v>3348</v>
      </c>
      <c r="K315" s="696" t="s">
        <v>3614</v>
      </c>
      <c r="L315" s="699">
        <v>34.31</v>
      </c>
      <c r="M315" s="699">
        <v>274.48</v>
      </c>
      <c r="N315" s="696">
        <v>8</v>
      </c>
      <c r="O315" s="700">
        <v>5</v>
      </c>
      <c r="P315" s="699">
        <v>137.24</v>
      </c>
      <c r="Q315" s="701">
        <v>0.5</v>
      </c>
      <c r="R315" s="696">
        <v>4</v>
      </c>
      <c r="S315" s="701">
        <v>0.5</v>
      </c>
      <c r="T315" s="700">
        <v>2.5</v>
      </c>
      <c r="U315" s="702">
        <v>0.5</v>
      </c>
    </row>
    <row r="316" spans="1:21" ht="14.4" customHeight="1" x14ac:dyDescent="0.3">
      <c r="A316" s="695">
        <v>32</v>
      </c>
      <c r="B316" s="696" t="s">
        <v>554</v>
      </c>
      <c r="C316" s="696">
        <v>89301322</v>
      </c>
      <c r="D316" s="697" t="s">
        <v>4685</v>
      </c>
      <c r="E316" s="698" t="s">
        <v>3268</v>
      </c>
      <c r="F316" s="696" t="s">
        <v>3257</v>
      </c>
      <c r="G316" s="696" t="s">
        <v>3442</v>
      </c>
      <c r="H316" s="696" t="s">
        <v>555</v>
      </c>
      <c r="I316" s="696" t="s">
        <v>1529</v>
      </c>
      <c r="J316" s="696" t="s">
        <v>3443</v>
      </c>
      <c r="K316" s="696" t="s">
        <v>3444</v>
      </c>
      <c r="L316" s="699">
        <v>6196.71</v>
      </c>
      <c r="M316" s="699">
        <v>24786.84</v>
      </c>
      <c r="N316" s="696">
        <v>4</v>
      </c>
      <c r="O316" s="700">
        <v>0.5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32</v>
      </c>
      <c r="B317" s="696" t="s">
        <v>554</v>
      </c>
      <c r="C317" s="696">
        <v>89301322</v>
      </c>
      <c r="D317" s="697" t="s">
        <v>4685</v>
      </c>
      <c r="E317" s="698" t="s">
        <v>3268</v>
      </c>
      <c r="F317" s="696" t="s">
        <v>3257</v>
      </c>
      <c r="G317" s="696" t="s">
        <v>3349</v>
      </c>
      <c r="H317" s="696" t="s">
        <v>555</v>
      </c>
      <c r="I317" s="696" t="s">
        <v>814</v>
      </c>
      <c r="J317" s="696" t="s">
        <v>3350</v>
      </c>
      <c r="K317" s="696" t="s">
        <v>3351</v>
      </c>
      <c r="L317" s="699">
        <v>91.14</v>
      </c>
      <c r="M317" s="699">
        <v>3007.6200000000003</v>
      </c>
      <c r="N317" s="696">
        <v>33</v>
      </c>
      <c r="O317" s="700">
        <v>9.5</v>
      </c>
      <c r="P317" s="699">
        <v>1913.9400000000003</v>
      </c>
      <c r="Q317" s="701">
        <v>0.63636363636363635</v>
      </c>
      <c r="R317" s="696">
        <v>21</v>
      </c>
      <c r="S317" s="701">
        <v>0.63636363636363635</v>
      </c>
      <c r="T317" s="700">
        <v>6.5</v>
      </c>
      <c r="U317" s="702">
        <v>0.68421052631578949</v>
      </c>
    </row>
    <row r="318" spans="1:21" ht="14.4" customHeight="1" x14ac:dyDescent="0.3">
      <c r="A318" s="695">
        <v>32</v>
      </c>
      <c r="B318" s="696" t="s">
        <v>554</v>
      </c>
      <c r="C318" s="696">
        <v>89301322</v>
      </c>
      <c r="D318" s="697" t="s">
        <v>4685</v>
      </c>
      <c r="E318" s="698" t="s">
        <v>3268</v>
      </c>
      <c r="F318" s="696" t="s">
        <v>3257</v>
      </c>
      <c r="G318" s="696" t="s">
        <v>3446</v>
      </c>
      <c r="H318" s="696" t="s">
        <v>555</v>
      </c>
      <c r="I318" s="696" t="s">
        <v>687</v>
      </c>
      <c r="J318" s="696" t="s">
        <v>688</v>
      </c>
      <c r="K318" s="696" t="s">
        <v>3447</v>
      </c>
      <c r="L318" s="699">
        <v>709.97</v>
      </c>
      <c r="M318" s="699">
        <v>2839.88</v>
      </c>
      <c r="N318" s="696">
        <v>4</v>
      </c>
      <c r="O318" s="700">
        <v>1.5</v>
      </c>
      <c r="P318" s="699">
        <v>2839.88</v>
      </c>
      <c r="Q318" s="701">
        <v>1</v>
      </c>
      <c r="R318" s="696">
        <v>4</v>
      </c>
      <c r="S318" s="701">
        <v>1</v>
      </c>
      <c r="T318" s="700">
        <v>1.5</v>
      </c>
      <c r="U318" s="702">
        <v>1</v>
      </c>
    </row>
    <row r="319" spans="1:21" ht="14.4" customHeight="1" x14ac:dyDescent="0.3">
      <c r="A319" s="695">
        <v>32</v>
      </c>
      <c r="B319" s="696" t="s">
        <v>554</v>
      </c>
      <c r="C319" s="696">
        <v>89301322</v>
      </c>
      <c r="D319" s="697" t="s">
        <v>4685</v>
      </c>
      <c r="E319" s="698" t="s">
        <v>3268</v>
      </c>
      <c r="F319" s="696" t="s">
        <v>3257</v>
      </c>
      <c r="G319" s="696" t="s">
        <v>3446</v>
      </c>
      <c r="H319" s="696" t="s">
        <v>555</v>
      </c>
      <c r="I319" s="696" t="s">
        <v>687</v>
      </c>
      <c r="J319" s="696" t="s">
        <v>688</v>
      </c>
      <c r="K319" s="696" t="s">
        <v>3447</v>
      </c>
      <c r="L319" s="699">
        <v>766.89</v>
      </c>
      <c r="M319" s="699">
        <v>766.89</v>
      </c>
      <c r="N319" s="696">
        <v>1</v>
      </c>
      <c r="O319" s="700">
        <v>0.5</v>
      </c>
      <c r="P319" s="699">
        <v>766.89</v>
      </c>
      <c r="Q319" s="701">
        <v>1</v>
      </c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32</v>
      </c>
      <c r="B320" s="696" t="s">
        <v>554</v>
      </c>
      <c r="C320" s="696">
        <v>89301322</v>
      </c>
      <c r="D320" s="697" t="s">
        <v>4685</v>
      </c>
      <c r="E320" s="698" t="s">
        <v>3268</v>
      </c>
      <c r="F320" s="696" t="s">
        <v>3257</v>
      </c>
      <c r="G320" s="696" t="s">
        <v>3615</v>
      </c>
      <c r="H320" s="696" t="s">
        <v>1626</v>
      </c>
      <c r="I320" s="696" t="s">
        <v>1682</v>
      </c>
      <c r="J320" s="696" t="s">
        <v>1683</v>
      </c>
      <c r="K320" s="696" t="s">
        <v>1684</v>
      </c>
      <c r="L320" s="699">
        <v>0</v>
      </c>
      <c r="M320" s="699">
        <v>0</v>
      </c>
      <c r="N320" s="696">
        <v>1</v>
      </c>
      <c r="O320" s="700">
        <v>1</v>
      </c>
      <c r="P320" s="699"/>
      <c r="Q320" s="701"/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32</v>
      </c>
      <c r="B321" s="696" t="s">
        <v>554</v>
      </c>
      <c r="C321" s="696">
        <v>89301322</v>
      </c>
      <c r="D321" s="697" t="s">
        <v>4685</v>
      </c>
      <c r="E321" s="698" t="s">
        <v>3268</v>
      </c>
      <c r="F321" s="696" t="s">
        <v>3257</v>
      </c>
      <c r="G321" s="696" t="s">
        <v>3616</v>
      </c>
      <c r="H321" s="696" t="s">
        <v>555</v>
      </c>
      <c r="I321" s="696" t="s">
        <v>3617</v>
      </c>
      <c r="J321" s="696" t="s">
        <v>3618</v>
      </c>
      <c r="K321" s="696" t="s">
        <v>3619</v>
      </c>
      <c r="L321" s="699">
        <v>5445.07</v>
      </c>
      <c r="M321" s="699">
        <v>10890.14</v>
      </c>
      <c r="N321" s="696">
        <v>2</v>
      </c>
      <c r="O321" s="700">
        <v>0.5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32</v>
      </c>
      <c r="B322" s="696" t="s">
        <v>554</v>
      </c>
      <c r="C322" s="696">
        <v>89301322</v>
      </c>
      <c r="D322" s="697" t="s">
        <v>4685</v>
      </c>
      <c r="E322" s="698" t="s">
        <v>3268</v>
      </c>
      <c r="F322" s="696" t="s">
        <v>3257</v>
      </c>
      <c r="G322" s="696" t="s">
        <v>3620</v>
      </c>
      <c r="H322" s="696" t="s">
        <v>1626</v>
      </c>
      <c r="I322" s="696" t="s">
        <v>3621</v>
      </c>
      <c r="J322" s="696" t="s">
        <v>3622</v>
      </c>
      <c r="K322" s="696" t="s">
        <v>3623</v>
      </c>
      <c r="L322" s="699">
        <v>97.97</v>
      </c>
      <c r="M322" s="699">
        <v>97.97</v>
      </c>
      <c r="N322" s="696">
        <v>1</v>
      </c>
      <c r="O322" s="700">
        <v>1</v>
      </c>
      <c r="P322" s="699">
        <v>97.97</v>
      </c>
      <c r="Q322" s="701">
        <v>1</v>
      </c>
      <c r="R322" s="696">
        <v>1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32</v>
      </c>
      <c r="B323" s="696" t="s">
        <v>554</v>
      </c>
      <c r="C323" s="696">
        <v>89301322</v>
      </c>
      <c r="D323" s="697" t="s">
        <v>4685</v>
      </c>
      <c r="E323" s="698" t="s">
        <v>3268</v>
      </c>
      <c r="F323" s="696" t="s">
        <v>3257</v>
      </c>
      <c r="G323" s="696" t="s">
        <v>3405</v>
      </c>
      <c r="H323" s="696" t="s">
        <v>555</v>
      </c>
      <c r="I323" s="696" t="s">
        <v>926</v>
      </c>
      <c r="J323" s="696" t="s">
        <v>2365</v>
      </c>
      <c r="K323" s="696" t="s">
        <v>3406</v>
      </c>
      <c r="L323" s="699">
        <v>0</v>
      </c>
      <c r="M323" s="699">
        <v>0</v>
      </c>
      <c r="N323" s="696">
        <v>7</v>
      </c>
      <c r="O323" s="700">
        <v>2.5</v>
      </c>
      <c r="P323" s="699">
        <v>0</v>
      </c>
      <c r="Q323" s="701"/>
      <c r="R323" s="696">
        <v>7</v>
      </c>
      <c r="S323" s="701">
        <v>1</v>
      </c>
      <c r="T323" s="700">
        <v>2.5</v>
      </c>
      <c r="U323" s="702">
        <v>1</v>
      </c>
    </row>
    <row r="324" spans="1:21" ht="14.4" customHeight="1" x14ac:dyDescent="0.3">
      <c r="A324" s="695">
        <v>32</v>
      </c>
      <c r="B324" s="696" t="s">
        <v>554</v>
      </c>
      <c r="C324" s="696">
        <v>89301322</v>
      </c>
      <c r="D324" s="697" t="s">
        <v>4685</v>
      </c>
      <c r="E324" s="698" t="s">
        <v>3268</v>
      </c>
      <c r="F324" s="696" t="s">
        <v>3257</v>
      </c>
      <c r="G324" s="696" t="s">
        <v>3355</v>
      </c>
      <c r="H324" s="696" t="s">
        <v>555</v>
      </c>
      <c r="I324" s="696" t="s">
        <v>711</v>
      </c>
      <c r="J324" s="696" t="s">
        <v>3357</v>
      </c>
      <c r="K324" s="696" t="s">
        <v>3624</v>
      </c>
      <c r="L324" s="699">
        <v>0</v>
      </c>
      <c r="M324" s="699">
        <v>0</v>
      </c>
      <c r="N324" s="696">
        <v>7</v>
      </c>
      <c r="O324" s="700">
        <v>4</v>
      </c>
      <c r="P324" s="699">
        <v>0</v>
      </c>
      <c r="Q324" s="701"/>
      <c r="R324" s="696">
        <v>4</v>
      </c>
      <c r="S324" s="701">
        <v>0.5714285714285714</v>
      </c>
      <c r="T324" s="700">
        <v>2</v>
      </c>
      <c r="U324" s="702">
        <v>0.5</v>
      </c>
    </row>
    <row r="325" spans="1:21" ht="14.4" customHeight="1" x14ac:dyDescent="0.3">
      <c r="A325" s="695">
        <v>32</v>
      </c>
      <c r="B325" s="696" t="s">
        <v>554</v>
      </c>
      <c r="C325" s="696">
        <v>89301322</v>
      </c>
      <c r="D325" s="697" t="s">
        <v>4685</v>
      </c>
      <c r="E325" s="698" t="s">
        <v>3268</v>
      </c>
      <c r="F325" s="696" t="s">
        <v>3257</v>
      </c>
      <c r="G325" s="696" t="s">
        <v>3355</v>
      </c>
      <c r="H325" s="696" t="s">
        <v>555</v>
      </c>
      <c r="I325" s="696" t="s">
        <v>901</v>
      </c>
      <c r="J325" s="696" t="s">
        <v>902</v>
      </c>
      <c r="K325" s="696" t="s">
        <v>3625</v>
      </c>
      <c r="L325" s="699">
        <v>0</v>
      </c>
      <c r="M325" s="699">
        <v>0</v>
      </c>
      <c r="N325" s="696">
        <v>1</v>
      </c>
      <c r="O325" s="700">
        <v>1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32</v>
      </c>
      <c r="B326" s="696" t="s">
        <v>554</v>
      </c>
      <c r="C326" s="696">
        <v>89301322</v>
      </c>
      <c r="D326" s="697" t="s">
        <v>4685</v>
      </c>
      <c r="E326" s="698" t="s">
        <v>3268</v>
      </c>
      <c r="F326" s="696" t="s">
        <v>3257</v>
      </c>
      <c r="G326" s="696" t="s">
        <v>3626</v>
      </c>
      <c r="H326" s="696" t="s">
        <v>555</v>
      </c>
      <c r="I326" s="696" t="s">
        <v>2544</v>
      </c>
      <c r="J326" s="696" t="s">
        <v>2545</v>
      </c>
      <c r="K326" s="696" t="s">
        <v>2546</v>
      </c>
      <c r="L326" s="699">
        <v>1172.22</v>
      </c>
      <c r="M326" s="699">
        <v>7033.32</v>
      </c>
      <c r="N326" s="696">
        <v>6</v>
      </c>
      <c r="O326" s="700">
        <v>2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32</v>
      </c>
      <c r="B327" s="696" t="s">
        <v>554</v>
      </c>
      <c r="C327" s="696">
        <v>89301322</v>
      </c>
      <c r="D327" s="697" t="s">
        <v>4685</v>
      </c>
      <c r="E327" s="698" t="s">
        <v>3268</v>
      </c>
      <c r="F327" s="696" t="s">
        <v>3257</v>
      </c>
      <c r="G327" s="696" t="s">
        <v>3517</v>
      </c>
      <c r="H327" s="696" t="s">
        <v>1626</v>
      </c>
      <c r="I327" s="696" t="s">
        <v>3627</v>
      </c>
      <c r="J327" s="696" t="s">
        <v>3628</v>
      </c>
      <c r="K327" s="696" t="s">
        <v>3629</v>
      </c>
      <c r="L327" s="699">
        <v>172.82</v>
      </c>
      <c r="M327" s="699">
        <v>345.64</v>
      </c>
      <c r="N327" s="696">
        <v>2</v>
      </c>
      <c r="O327" s="700">
        <v>1.5</v>
      </c>
      <c r="P327" s="699">
        <v>172.82</v>
      </c>
      <c r="Q327" s="701">
        <v>0.5</v>
      </c>
      <c r="R327" s="696">
        <v>1</v>
      </c>
      <c r="S327" s="701">
        <v>0.5</v>
      </c>
      <c r="T327" s="700">
        <v>1</v>
      </c>
      <c r="U327" s="702">
        <v>0.66666666666666663</v>
      </c>
    </row>
    <row r="328" spans="1:21" ht="14.4" customHeight="1" x14ac:dyDescent="0.3">
      <c r="A328" s="695">
        <v>32</v>
      </c>
      <c r="B328" s="696" t="s">
        <v>554</v>
      </c>
      <c r="C328" s="696">
        <v>89301322</v>
      </c>
      <c r="D328" s="697" t="s">
        <v>4685</v>
      </c>
      <c r="E328" s="698" t="s">
        <v>3268</v>
      </c>
      <c r="F328" s="696" t="s">
        <v>3257</v>
      </c>
      <c r="G328" s="696" t="s">
        <v>3630</v>
      </c>
      <c r="H328" s="696" t="s">
        <v>555</v>
      </c>
      <c r="I328" s="696" t="s">
        <v>879</v>
      </c>
      <c r="J328" s="696" t="s">
        <v>3631</v>
      </c>
      <c r="K328" s="696" t="s">
        <v>3632</v>
      </c>
      <c r="L328" s="699">
        <v>56.01</v>
      </c>
      <c r="M328" s="699">
        <v>112.02</v>
      </c>
      <c r="N328" s="696">
        <v>2</v>
      </c>
      <c r="O328" s="700">
        <v>0.5</v>
      </c>
      <c r="P328" s="699"/>
      <c r="Q328" s="701">
        <v>0</v>
      </c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32</v>
      </c>
      <c r="B329" s="696" t="s">
        <v>554</v>
      </c>
      <c r="C329" s="696">
        <v>89301322</v>
      </c>
      <c r="D329" s="697" t="s">
        <v>4685</v>
      </c>
      <c r="E329" s="698" t="s">
        <v>3268</v>
      </c>
      <c r="F329" s="696" t="s">
        <v>3257</v>
      </c>
      <c r="G329" s="696" t="s">
        <v>3521</v>
      </c>
      <c r="H329" s="696" t="s">
        <v>555</v>
      </c>
      <c r="I329" s="696" t="s">
        <v>3633</v>
      </c>
      <c r="J329" s="696" t="s">
        <v>1906</v>
      </c>
      <c r="K329" s="696" t="s">
        <v>3634</v>
      </c>
      <c r="L329" s="699">
        <v>0</v>
      </c>
      <c r="M329" s="699">
        <v>0</v>
      </c>
      <c r="N329" s="696">
        <v>1</v>
      </c>
      <c r="O329" s="700">
        <v>0.5</v>
      </c>
      <c r="P329" s="699">
        <v>0</v>
      </c>
      <c r="Q329" s="701"/>
      <c r="R329" s="696">
        <v>1</v>
      </c>
      <c r="S329" s="701">
        <v>1</v>
      </c>
      <c r="T329" s="700">
        <v>0.5</v>
      </c>
      <c r="U329" s="702">
        <v>1</v>
      </c>
    </row>
    <row r="330" spans="1:21" ht="14.4" customHeight="1" x14ac:dyDescent="0.3">
      <c r="A330" s="695">
        <v>32</v>
      </c>
      <c r="B330" s="696" t="s">
        <v>554</v>
      </c>
      <c r="C330" s="696">
        <v>89301322</v>
      </c>
      <c r="D330" s="697" t="s">
        <v>4685</v>
      </c>
      <c r="E330" s="698" t="s">
        <v>3268</v>
      </c>
      <c r="F330" s="696" t="s">
        <v>3257</v>
      </c>
      <c r="G330" s="696" t="s">
        <v>3293</v>
      </c>
      <c r="H330" s="696" t="s">
        <v>1626</v>
      </c>
      <c r="I330" s="696" t="s">
        <v>1755</v>
      </c>
      <c r="J330" s="696" t="s">
        <v>1656</v>
      </c>
      <c r="K330" s="696" t="s">
        <v>1756</v>
      </c>
      <c r="L330" s="699">
        <v>468.96</v>
      </c>
      <c r="M330" s="699">
        <v>1406.8799999999999</v>
      </c>
      <c r="N330" s="696">
        <v>3</v>
      </c>
      <c r="O330" s="700">
        <v>1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32</v>
      </c>
      <c r="B331" s="696" t="s">
        <v>554</v>
      </c>
      <c r="C331" s="696">
        <v>89301322</v>
      </c>
      <c r="D331" s="697" t="s">
        <v>4685</v>
      </c>
      <c r="E331" s="698" t="s">
        <v>3268</v>
      </c>
      <c r="F331" s="696" t="s">
        <v>3257</v>
      </c>
      <c r="G331" s="696" t="s">
        <v>3293</v>
      </c>
      <c r="H331" s="696" t="s">
        <v>1626</v>
      </c>
      <c r="I331" s="696" t="s">
        <v>1758</v>
      </c>
      <c r="J331" s="696" t="s">
        <v>1656</v>
      </c>
      <c r="K331" s="696" t="s">
        <v>1759</v>
      </c>
      <c r="L331" s="699">
        <v>625.29</v>
      </c>
      <c r="M331" s="699">
        <v>5627.61</v>
      </c>
      <c r="N331" s="696">
        <v>9</v>
      </c>
      <c r="O331" s="700">
        <v>2</v>
      </c>
      <c r="P331" s="699">
        <v>1875.87</v>
      </c>
      <c r="Q331" s="701">
        <v>0.33333333333333331</v>
      </c>
      <c r="R331" s="696">
        <v>3</v>
      </c>
      <c r="S331" s="701">
        <v>0.33333333333333331</v>
      </c>
      <c r="T331" s="700">
        <v>0.5</v>
      </c>
      <c r="U331" s="702">
        <v>0.25</v>
      </c>
    </row>
    <row r="332" spans="1:21" ht="14.4" customHeight="1" x14ac:dyDescent="0.3">
      <c r="A332" s="695">
        <v>32</v>
      </c>
      <c r="B332" s="696" t="s">
        <v>554</v>
      </c>
      <c r="C332" s="696">
        <v>89301322</v>
      </c>
      <c r="D332" s="697" t="s">
        <v>4685</v>
      </c>
      <c r="E332" s="698" t="s">
        <v>3268</v>
      </c>
      <c r="F332" s="696" t="s">
        <v>3257</v>
      </c>
      <c r="G332" s="696" t="s">
        <v>3293</v>
      </c>
      <c r="H332" s="696" t="s">
        <v>1626</v>
      </c>
      <c r="I332" s="696" t="s">
        <v>1655</v>
      </c>
      <c r="J332" s="696" t="s">
        <v>1656</v>
      </c>
      <c r="K332" s="696" t="s">
        <v>1657</v>
      </c>
      <c r="L332" s="699">
        <v>937.93</v>
      </c>
      <c r="M332" s="699">
        <v>1875.86</v>
      </c>
      <c r="N332" s="696">
        <v>2</v>
      </c>
      <c r="O332" s="700">
        <v>1</v>
      </c>
      <c r="P332" s="699">
        <v>1875.86</v>
      </c>
      <c r="Q332" s="701">
        <v>1</v>
      </c>
      <c r="R332" s="696">
        <v>2</v>
      </c>
      <c r="S332" s="701">
        <v>1</v>
      </c>
      <c r="T332" s="700">
        <v>1</v>
      </c>
      <c r="U332" s="702">
        <v>1</v>
      </c>
    </row>
    <row r="333" spans="1:21" ht="14.4" customHeight="1" x14ac:dyDescent="0.3">
      <c r="A333" s="695">
        <v>32</v>
      </c>
      <c r="B333" s="696" t="s">
        <v>554</v>
      </c>
      <c r="C333" s="696">
        <v>89301322</v>
      </c>
      <c r="D333" s="697" t="s">
        <v>4685</v>
      </c>
      <c r="E333" s="698" t="s">
        <v>3268</v>
      </c>
      <c r="F333" s="696" t="s">
        <v>3257</v>
      </c>
      <c r="G333" s="696" t="s">
        <v>3635</v>
      </c>
      <c r="H333" s="696" t="s">
        <v>555</v>
      </c>
      <c r="I333" s="696" t="s">
        <v>3636</v>
      </c>
      <c r="J333" s="696" t="s">
        <v>3637</v>
      </c>
      <c r="K333" s="696" t="s">
        <v>3638</v>
      </c>
      <c r="L333" s="699">
        <v>140.59</v>
      </c>
      <c r="M333" s="699">
        <v>281.18</v>
      </c>
      <c r="N333" s="696">
        <v>2</v>
      </c>
      <c r="O333" s="700">
        <v>0.5</v>
      </c>
      <c r="P333" s="699">
        <v>281.18</v>
      </c>
      <c r="Q333" s="701">
        <v>1</v>
      </c>
      <c r="R333" s="696">
        <v>2</v>
      </c>
      <c r="S333" s="701">
        <v>1</v>
      </c>
      <c r="T333" s="700">
        <v>0.5</v>
      </c>
      <c r="U333" s="702">
        <v>1</v>
      </c>
    </row>
    <row r="334" spans="1:21" ht="14.4" customHeight="1" x14ac:dyDescent="0.3">
      <c r="A334" s="695">
        <v>32</v>
      </c>
      <c r="B334" s="696" t="s">
        <v>554</v>
      </c>
      <c r="C334" s="696">
        <v>89301322</v>
      </c>
      <c r="D334" s="697" t="s">
        <v>4685</v>
      </c>
      <c r="E334" s="698" t="s">
        <v>3268</v>
      </c>
      <c r="F334" s="696" t="s">
        <v>3257</v>
      </c>
      <c r="G334" s="696" t="s">
        <v>3639</v>
      </c>
      <c r="H334" s="696" t="s">
        <v>555</v>
      </c>
      <c r="I334" s="696" t="s">
        <v>3640</v>
      </c>
      <c r="J334" s="696" t="s">
        <v>3641</v>
      </c>
      <c r="K334" s="696" t="s">
        <v>3642</v>
      </c>
      <c r="L334" s="699">
        <v>96.63</v>
      </c>
      <c r="M334" s="699">
        <v>193.26</v>
      </c>
      <c r="N334" s="696">
        <v>2</v>
      </c>
      <c r="O334" s="700">
        <v>0.5</v>
      </c>
      <c r="P334" s="699">
        <v>193.26</v>
      </c>
      <c r="Q334" s="701">
        <v>1</v>
      </c>
      <c r="R334" s="696">
        <v>2</v>
      </c>
      <c r="S334" s="701">
        <v>1</v>
      </c>
      <c r="T334" s="700">
        <v>0.5</v>
      </c>
      <c r="U334" s="702">
        <v>1</v>
      </c>
    </row>
    <row r="335" spans="1:21" ht="14.4" customHeight="1" x14ac:dyDescent="0.3">
      <c r="A335" s="695">
        <v>32</v>
      </c>
      <c r="B335" s="696" t="s">
        <v>554</v>
      </c>
      <c r="C335" s="696">
        <v>89301322</v>
      </c>
      <c r="D335" s="697" t="s">
        <v>4685</v>
      </c>
      <c r="E335" s="698" t="s">
        <v>3268</v>
      </c>
      <c r="F335" s="696" t="s">
        <v>3257</v>
      </c>
      <c r="G335" s="696" t="s">
        <v>3359</v>
      </c>
      <c r="H335" s="696" t="s">
        <v>1626</v>
      </c>
      <c r="I335" s="696" t="s">
        <v>2021</v>
      </c>
      <c r="J335" s="696" t="s">
        <v>2022</v>
      </c>
      <c r="K335" s="696" t="s">
        <v>3143</v>
      </c>
      <c r="L335" s="699">
        <v>69.86</v>
      </c>
      <c r="M335" s="699">
        <v>279.44</v>
      </c>
      <c r="N335" s="696">
        <v>4</v>
      </c>
      <c r="O335" s="700">
        <v>2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32</v>
      </c>
      <c r="B336" s="696" t="s">
        <v>554</v>
      </c>
      <c r="C336" s="696">
        <v>89301322</v>
      </c>
      <c r="D336" s="697" t="s">
        <v>4685</v>
      </c>
      <c r="E336" s="698" t="s">
        <v>3268</v>
      </c>
      <c r="F336" s="696" t="s">
        <v>3257</v>
      </c>
      <c r="G336" s="696" t="s">
        <v>3294</v>
      </c>
      <c r="H336" s="696" t="s">
        <v>555</v>
      </c>
      <c r="I336" s="696" t="s">
        <v>3643</v>
      </c>
      <c r="J336" s="696" t="s">
        <v>3644</v>
      </c>
      <c r="K336" s="696" t="s">
        <v>3645</v>
      </c>
      <c r="L336" s="699">
        <v>0</v>
      </c>
      <c r="M336" s="699">
        <v>0</v>
      </c>
      <c r="N336" s="696">
        <v>1</v>
      </c>
      <c r="O336" s="700">
        <v>0.5</v>
      </c>
      <c r="P336" s="699">
        <v>0</v>
      </c>
      <c r="Q336" s="701"/>
      <c r="R336" s="696">
        <v>1</v>
      </c>
      <c r="S336" s="701">
        <v>1</v>
      </c>
      <c r="T336" s="700">
        <v>0.5</v>
      </c>
      <c r="U336" s="702">
        <v>1</v>
      </c>
    </row>
    <row r="337" spans="1:21" ht="14.4" customHeight="1" x14ac:dyDescent="0.3">
      <c r="A337" s="695">
        <v>32</v>
      </c>
      <c r="B337" s="696" t="s">
        <v>554</v>
      </c>
      <c r="C337" s="696">
        <v>89301322</v>
      </c>
      <c r="D337" s="697" t="s">
        <v>4685</v>
      </c>
      <c r="E337" s="698" t="s">
        <v>3268</v>
      </c>
      <c r="F337" s="696" t="s">
        <v>3257</v>
      </c>
      <c r="G337" s="696" t="s">
        <v>3294</v>
      </c>
      <c r="H337" s="696" t="s">
        <v>555</v>
      </c>
      <c r="I337" s="696" t="s">
        <v>3407</v>
      </c>
      <c r="J337" s="696" t="s">
        <v>3296</v>
      </c>
      <c r="K337" s="696" t="s">
        <v>3408</v>
      </c>
      <c r="L337" s="699">
        <v>97.97</v>
      </c>
      <c r="M337" s="699">
        <v>97.97</v>
      </c>
      <c r="N337" s="696">
        <v>1</v>
      </c>
      <c r="O337" s="700">
        <v>0.5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32</v>
      </c>
      <c r="B338" s="696" t="s">
        <v>554</v>
      </c>
      <c r="C338" s="696">
        <v>89301322</v>
      </c>
      <c r="D338" s="697" t="s">
        <v>4685</v>
      </c>
      <c r="E338" s="698" t="s">
        <v>3268</v>
      </c>
      <c r="F338" s="696" t="s">
        <v>3257</v>
      </c>
      <c r="G338" s="696" t="s">
        <v>3294</v>
      </c>
      <c r="H338" s="696" t="s">
        <v>555</v>
      </c>
      <c r="I338" s="696" t="s">
        <v>3295</v>
      </c>
      <c r="J338" s="696" t="s">
        <v>3296</v>
      </c>
      <c r="K338" s="696" t="s">
        <v>720</v>
      </c>
      <c r="L338" s="699">
        <v>314.89999999999998</v>
      </c>
      <c r="M338" s="699">
        <v>314.89999999999998</v>
      </c>
      <c r="N338" s="696">
        <v>1</v>
      </c>
      <c r="O338" s="700">
        <v>0.5</v>
      </c>
      <c r="P338" s="699">
        <v>314.89999999999998</v>
      </c>
      <c r="Q338" s="701">
        <v>1</v>
      </c>
      <c r="R338" s="696">
        <v>1</v>
      </c>
      <c r="S338" s="701">
        <v>1</v>
      </c>
      <c r="T338" s="700">
        <v>0.5</v>
      </c>
      <c r="U338" s="702">
        <v>1</v>
      </c>
    </row>
    <row r="339" spans="1:21" ht="14.4" customHeight="1" x14ac:dyDescent="0.3">
      <c r="A339" s="695">
        <v>32</v>
      </c>
      <c r="B339" s="696" t="s">
        <v>554</v>
      </c>
      <c r="C339" s="696">
        <v>89301322</v>
      </c>
      <c r="D339" s="697" t="s">
        <v>4685</v>
      </c>
      <c r="E339" s="698" t="s">
        <v>3268</v>
      </c>
      <c r="F339" s="696" t="s">
        <v>3257</v>
      </c>
      <c r="G339" s="696" t="s">
        <v>3294</v>
      </c>
      <c r="H339" s="696" t="s">
        <v>555</v>
      </c>
      <c r="I339" s="696" t="s">
        <v>3646</v>
      </c>
      <c r="J339" s="696" t="s">
        <v>3644</v>
      </c>
      <c r="K339" s="696" t="s">
        <v>3408</v>
      </c>
      <c r="L339" s="699">
        <v>97.97</v>
      </c>
      <c r="M339" s="699">
        <v>97.97</v>
      </c>
      <c r="N339" s="696">
        <v>1</v>
      </c>
      <c r="O339" s="700">
        <v>1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32</v>
      </c>
      <c r="B340" s="696" t="s">
        <v>554</v>
      </c>
      <c r="C340" s="696">
        <v>89301322</v>
      </c>
      <c r="D340" s="697" t="s">
        <v>4685</v>
      </c>
      <c r="E340" s="698" t="s">
        <v>3268</v>
      </c>
      <c r="F340" s="696" t="s">
        <v>3257</v>
      </c>
      <c r="G340" s="696" t="s">
        <v>3294</v>
      </c>
      <c r="H340" s="696" t="s">
        <v>555</v>
      </c>
      <c r="I340" s="696" t="s">
        <v>3377</v>
      </c>
      <c r="J340" s="696" t="s">
        <v>719</v>
      </c>
      <c r="K340" s="696" t="s">
        <v>3378</v>
      </c>
      <c r="L340" s="699">
        <v>97.97</v>
      </c>
      <c r="M340" s="699">
        <v>97.97</v>
      </c>
      <c r="N340" s="696">
        <v>1</v>
      </c>
      <c r="O340" s="700">
        <v>0.5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32</v>
      </c>
      <c r="B341" s="696" t="s">
        <v>554</v>
      </c>
      <c r="C341" s="696">
        <v>89301322</v>
      </c>
      <c r="D341" s="697" t="s">
        <v>4685</v>
      </c>
      <c r="E341" s="698" t="s">
        <v>3268</v>
      </c>
      <c r="F341" s="696" t="s">
        <v>3257</v>
      </c>
      <c r="G341" s="696" t="s">
        <v>3294</v>
      </c>
      <c r="H341" s="696" t="s">
        <v>555</v>
      </c>
      <c r="I341" s="696" t="s">
        <v>718</v>
      </c>
      <c r="J341" s="696" t="s">
        <v>719</v>
      </c>
      <c r="K341" s="696" t="s">
        <v>3362</v>
      </c>
      <c r="L341" s="699">
        <v>314.89999999999998</v>
      </c>
      <c r="M341" s="699">
        <v>944.69999999999993</v>
      </c>
      <c r="N341" s="696">
        <v>3</v>
      </c>
      <c r="O341" s="700">
        <v>1.5</v>
      </c>
      <c r="P341" s="699">
        <v>629.79999999999995</v>
      </c>
      <c r="Q341" s="701">
        <v>0.66666666666666663</v>
      </c>
      <c r="R341" s="696">
        <v>2</v>
      </c>
      <c r="S341" s="701">
        <v>0.66666666666666663</v>
      </c>
      <c r="T341" s="700">
        <v>1</v>
      </c>
      <c r="U341" s="702">
        <v>0.66666666666666663</v>
      </c>
    </row>
    <row r="342" spans="1:21" ht="14.4" customHeight="1" x14ac:dyDescent="0.3">
      <c r="A342" s="695">
        <v>32</v>
      </c>
      <c r="B342" s="696" t="s">
        <v>554</v>
      </c>
      <c r="C342" s="696">
        <v>89301322</v>
      </c>
      <c r="D342" s="697" t="s">
        <v>4685</v>
      </c>
      <c r="E342" s="698" t="s">
        <v>3268</v>
      </c>
      <c r="F342" s="696" t="s">
        <v>3257</v>
      </c>
      <c r="G342" s="696" t="s">
        <v>3409</v>
      </c>
      <c r="H342" s="696" t="s">
        <v>1626</v>
      </c>
      <c r="I342" s="696" t="s">
        <v>1765</v>
      </c>
      <c r="J342" s="696" t="s">
        <v>1766</v>
      </c>
      <c r="K342" s="696" t="s">
        <v>1767</v>
      </c>
      <c r="L342" s="699">
        <v>497.4</v>
      </c>
      <c r="M342" s="699">
        <v>497.4</v>
      </c>
      <c r="N342" s="696">
        <v>1</v>
      </c>
      <c r="O342" s="700">
        <v>1</v>
      </c>
      <c r="P342" s="699">
        <v>497.4</v>
      </c>
      <c r="Q342" s="701">
        <v>1</v>
      </c>
      <c r="R342" s="696">
        <v>1</v>
      </c>
      <c r="S342" s="701">
        <v>1</v>
      </c>
      <c r="T342" s="700">
        <v>1</v>
      </c>
      <c r="U342" s="702">
        <v>1</v>
      </c>
    </row>
    <row r="343" spans="1:21" ht="14.4" customHeight="1" x14ac:dyDescent="0.3">
      <c r="A343" s="695">
        <v>32</v>
      </c>
      <c r="B343" s="696" t="s">
        <v>554</v>
      </c>
      <c r="C343" s="696">
        <v>89301322</v>
      </c>
      <c r="D343" s="697" t="s">
        <v>4685</v>
      </c>
      <c r="E343" s="698" t="s">
        <v>3268</v>
      </c>
      <c r="F343" s="696" t="s">
        <v>3257</v>
      </c>
      <c r="G343" s="696" t="s">
        <v>3480</v>
      </c>
      <c r="H343" s="696" t="s">
        <v>1626</v>
      </c>
      <c r="I343" s="696" t="s">
        <v>3647</v>
      </c>
      <c r="J343" s="696" t="s">
        <v>2930</v>
      </c>
      <c r="K343" s="696" t="s">
        <v>3648</v>
      </c>
      <c r="L343" s="699">
        <v>0</v>
      </c>
      <c r="M343" s="699">
        <v>0</v>
      </c>
      <c r="N343" s="696">
        <v>2</v>
      </c>
      <c r="O343" s="700">
        <v>0.5</v>
      </c>
      <c r="P343" s="699"/>
      <c r="Q343" s="701"/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32</v>
      </c>
      <c r="B344" s="696" t="s">
        <v>554</v>
      </c>
      <c r="C344" s="696">
        <v>89301322</v>
      </c>
      <c r="D344" s="697" t="s">
        <v>4685</v>
      </c>
      <c r="E344" s="698" t="s">
        <v>3268</v>
      </c>
      <c r="F344" s="696" t="s">
        <v>3257</v>
      </c>
      <c r="G344" s="696" t="s">
        <v>3480</v>
      </c>
      <c r="H344" s="696" t="s">
        <v>1626</v>
      </c>
      <c r="I344" s="696" t="s">
        <v>3649</v>
      </c>
      <c r="J344" s="696" t="s">
        <v>2930</v>
      </c>
      <c r="K344" s="696" t="s">
        <v>3650</v>
      </c>
      <c r="L344" s="699">
        <v>0</v>
      </c>
      <c r="M344" s="699">
        <v>0</v>
      </c>
      <c r="N344" s="696">
        <v>1</v>
      </c>
      <c r="O344" s="700">
        <v>1</v>
      </c>
      <c r="P344" s="699">
        <v>0</v>
      </c>
      <c r="Q344" s="701"/>
      <c r="R344" s="696">
        <v>1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32</v>
      </c>
      <c r="B345" s="696" t="s">
        <v>554</v>
      </c>
      <c r="C345" s="696">
        <v>89301322</v>
      </c>
      <c r="D345" s="697" t="s">
        <v>4685</v>
      </c>
      <c r="E345" s="698" t="s">
        <v>3268</v>
      </c>
      <c r="F345" s="696" t="s">
        <v>3257</v>
      </c>
      <c r="G345" s="696" t="s">
        <v>3651</v>
      </c>
      <c r="H345" s="696" t="s">
        <v>555</v>
      </c>
      <c r="I345" s="696" t="s">
        <v>1601</v>
      </c>
      <c r="J345" s="696" t="s">
        <v>766</v>
      </c>
      <c r="K345" s="696" t="s">
        <v>1066</v>
      </c>
      <c r="L345" s="699">
        <v>113.37</v>
      </c>
      <c r="M345" s="699">
        <v>113.37</v>
      </c>
      <c r="N345" s="696">
        <v>1</v>
      </c>
      <c r="O345" s="700">
        <v>1</v>
      </c>
      <c r="P345" s="699">
        <v>113.37</v>
      </c>
      <c r="Q345" s="701">
        <v>1</v>
      </c>
      <c r="R345" s="696">
        <v>1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32</v>
      </c>
      <c r="B346" s="696" t="s">
        <v>554</v>
      </c>
      <c r="C346" s="696">
        <v>89301322</v>
      </c>
      <c r="D346" s="697" t="s">
        <v>4685</v>
      </c>
      <c r="E346" s="698" t="s">
        <v>3268</v>
      </c>
      <c r="F346" s="696" t="s">
        <v>3257</v>
      </c>
      <c r="G346" s="696" t="s">
        <v>3651</v>
      </c>
      <c r="H346" s="696" t="s">
        <v>555</v>
      </c>
      <c r="I346" s="696" t="s">
        <v>765</v>
      </c>
      <c r="J346" s="696" t="s">
        <v>766</v>
      </c>
      <c r="K346" s="696" t="s">
        <v>767</v>
      </c>
      <c r="L346" s="699">
        <v>56.69</v>
      </c>
      <c r="M346" s="699">
        <v>113.38</v>
      </c>
      <c r="N346" s="696">
        <v>2</v>
      </c>
      <c r="O346" s="700">
        <v>1.5</v>
      </c>
      <c r="P346" s="699">
        <v>56.69</v>
      </c>
      <c r="Q346" s="701">
        <v>0.5</v>
      </c>
      <c r="R346" s="696">
        <v>1</v>
      </c>
      <c r="S346" s="701">
        <v>0.5</v>
      </c>
      <c r="T346" s="700">
        <v>0.5</v>
      </c>
      <c r="U346" s="702">
        <v>0.33333333333333331</v>
      </c>
    </row>
    <row r="347" spans="1:21" ht="14.4" customHeight="1" x14ac:dyDescent="0.3">
      <c r="A347" s="695">
        <v>32</v>
      </c>
      <c r="B347" s="696" t="s">
        <v>554</v>
      </c>
      <c r="C347" s="696">
        <v>89301322</v>
      </c>
      <c r="D347" s="697" t="s">
        <v>4685</v>
      </c>
      <c r="E347" s="698" t="s">
        <v>3268</v>
      </c>
      <c r="F347" s="696" t="s">
        <v>3257</v>
      </c>
      <c r="G347" s="696" t="s">
        <v>3652</v>
      </c>
      <c r="H347" s="696" t="s">
        <v>1626</v>
      </c>
      <c r="I347" s="696" t="s">
        <v>3653</v>
      </c>
      <c r="J347" s="696" t="s">
        <v>3654</v>
      </c>
      <c r="K347" s="696" t="s">
        <v>1868</v>
      </c>
      <c r="L347" s="699">
        <v>84.19</v>
      </c>
      <c r="M347" s="699">
        <v>252.57</v>
      </c>
      <c r="N347" s="696">
        <v>3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32</v>
      </c>
      <c r="B348" s="696" t="s">
        <v>554</v>
      </c>
      <c r="C348" s="696">
        <v>89301322</v>
      </c>
      <c r="D348" s="697" t="s">
        <v>4685</v>
      </c>
      <c r="E348" s="698" t="s">
        <v>3268</v>
      </c>
      <c r="F348" s="696" t="s">
        <v>3257</v>
      </c>
      <c r="G348" s="696" t="s">
        <v>3297</v>
      </c>
      <c r="H348" s="696" t="s">
        <v>555</v>
      </c>
      <c r="I348" s="696" t="s">
        <v>1137</v>
      </c>
      <c r="J348" s="696" t="s">
        <v>3298</v>
      </c>
      <c r="K348" s="696" t="s">
        <v>3299</v>
      </c>
      <c r="L348" s="699">
        <v>91.52</v>
      </c>
      <c r="M348" s="699">
        <v>1281.28</v>
      </c>
      <c r="N348" s="696">
        <v>14</v>
      </c>
      <c r="O348" s="700">
        <v>7.5</v>
      </c>
      <c r="P348" s="699">
        <v>549.12</v>
      </c>
      <c r="Q348" s="701">
        <v>0.4285714285714286</v>
      </c>
      <c r="R348" s="696">
        <v>6</v>
      </c>
      <c r="S348" s="701">
        <v>0.42857142857142855</v>
      </c>
      <c r="T348" s="700">
        <v>4</v>
      </c>
      <c r="U348" s="702">
        <v>0.53333333333333333</v>
      </c>
    </row>
    <row r="349" spans="1:21" ht="14.4" customHeight="1" x14ac:dyDescent="0.3">
      <c r="A349" s="695">
        <v>32</v>
      </c>
      <c r="B349" s="696" t="s">
        <v>554</v>
      </c>
      <c r="C349" s="696">
        <v>89301322</v>
      </c>
      <c r="D349" s="697" t="s">
        <v>4685</v>
      </c>
      <c r="E349" s="698" t="s">
        <v>3268</v>
      </c>
      <c r="F349" s="696" t="s">
        <v>3257</v>
      </c>
      <c r="G349" s="696" t="s">
        <v>3655</v>
      </c>
      <c r="H349" s="696" t="s">
        <v>1626</v>
      </c>
      <c r="I349" s="696" t="s">
        <v>2729</v>
      </c>
      <c r="J349" s="696" t="s">
        <v>2704</v>
      </c>
      <c r="K349" s="696" t="s">
        <v>3239</v>
      </c>
      <c r="L349" s="699">
        <v>1344.66</v>
      </c>
      <c r="M349" s="699">
        <v>1344.66</v>
      </c>
      <c r="N349" s="696">
        <v>1</v>
      </c>
      <c r="O349" s="700">
        <v>0.5</v>
      </c>
      <c r="P349" s="699">
        <v>1344.66</v>
      </c>
      <c r="Q349" s="701">
        <v>1</v>
      </c>
      <c r="R349" s="696">
        <v>1</v>
      </c>
      <c r="S349" s="701">
        <v>1</v>
      </c>
      <c r="T349" s="700">
        <v>0.5</v>
      </c>
      <c r="U349" s="702">
        <v>1</v>
      </c>
    </row>
    <row r="350" spans="1:21" ht="14.4" customHeight="1" x14ac:dyDescent="0.3">
      <c r="A350" s="695">
        <v>32</v>
      </c>
      <c r="B350" s="696" t="s">
        <v>554</v>
      </c>
      <c r="C350" s="696">
        <v>89301322</v>
      </c>
      <c r="D350" s="697" t="s">
        <v>4685</v>
      </c>
      <c r="E350" s="698" t="s">
        <v>3268</v>
      </c>
      <c r="F350" s="696" t="s">
        <v>3257</v>
      </c>
      <c r="G350" s="696" t="s">
        <v>3414</v>
      </c>
      <c r="H350" s="696" t="s">
        <v>555</v>
      </c>
      <c r="I350" s="696" t="s">
        <v>3656</v>
      </c>
      <c r="J350" s="696" t="s">
        <v>3657</v>
      </c>
      <c r="K350" s="696" t="s">
        <v>3658</v>
      </c>
      <c r="L350" s="699">
        <v>0</v>
      </c>
      <c r="M350" s="699">
        <v>0</v>
      </c>
      <c r="N350" s="696">
        <v>1</v>
      </c>
      <c r="O350" s="700">
        <v>0.5</v>
      </c>
      <c r="P350" s="699">
        <v>0</v>
      </c>
      <c r="Q350" s="701"/>
      <c r="R350" s="696">
        <v>1</v>
      </c>
      <c r="S350" s="701">
        <v>1</v>
      </c>
      <c r="T350" s="700">
        <v>0.5</v>
      </c>
      <c r="U350" s="702">
        <v>1</v>
      </c>
    </row>
    <row r="351" spans="1:21" ht="14.4" customHeight="1" x14ac:dyDescent="0.3">
      <c r="A351" s="695">
        <v>32</v>
      </c>
      <c r="B351" s="696" t="s">
        <v>554</v>
      </c>
      <c r="C351" s="696">
        <v>89301322</v>
      </c>
      <c r="D351" s="697" t="s">
        <v>4685</v>
      </c>
      <c r="E351" s="698" t="s">
        <v>3268</v>
      </c>
      <c r="F351" s="696" t="s">
        <v>3257</v>
      </c>
      <c r="G351" s="696" t="s">
        <v>3414</v>
      </c>
      <c r="H351" s="696" t="s">
        <v>555</v>
      </c>
      <c r="I351" s="696" t="s">
        <v>897</v>
      </c>
      <c r="J351" s="696" t="s">
        <v>3415</v>
      </c>
      <c r="K351" s="696" t="s">
        <v>3416</v>
      </c>
      <c r="L351" s="699">
        <v>0</v>
      </c>
      <c r="M351" s="699">
        <v>0</v>
      </c>
      <c r="N351" s="696">
        <v>4</v>
      </c>
      <c r="O351" s="700">
        <v>2</v>
      </c>
      <c r="P351" s="699">
        <v>0</v>
      </c>
      <c r="Q351" s="701"/>
      <c r="R351" s="696">
        <v>1</v>
      </c>
      <c r="S351" s="701">
        <v>0.25</v>
      </c>
      <c r="T351" s="700">
        <v>0.5</v>
      </c>
      <c r="U351" s="702">
        <v>0.25</v>
      </c>
    </row>
    <row r="352" spans="1:21" ht="14.4" customHeight="1" x14ac:dyDescent="0.3">
      <c r="A352" s="695">
        <v>32</v>
      </c>
      <c r="B352" s="696" t="s">
        <v>554</v>
      </c>
      <c r="C352" s="696">
        <v>89301322</v>
      </c>
      <c r="D352" s="697" t="s">
        <v>4685</v>
      </c>
      <c r="E352" s="698" t="s">
        <v>3268</v>
      </c>
      <c r="F352" s="696" t="s">
        <v>3257</v>
      </c>
      <c r="G352" s="696" t="s">
        <v>3417</v>
      </c>
      <c r="H352" s="696" t="s">
        <v>555</v>
      </c>
      <c r="I352" s="696" t="s">
        <v>3659</v>
      </c>
      <c r="J352" s="696" t="s">
        <v>3660</v>
      </c>
      <c r="K352" s="696" t="s">
        <v>3661</v>
      </c>
      <c r="L352" s="699">
        <v>149.86000000000001</v>
      </c>
      <c r="M352" s="699">
        <v>149.86000000000001</v>
      </c>
      <c r="N352" s="696">
        <v>1</v>
      </c>
      <c r="O352" s="700">
        <v>1</v>
      </c>
      <c r="P352" s="699">
        <v>149.86000000000001</v>
      </c>
      <c r="Q352" s="701">
        <v>1</v>
      </c>
      <c r="R352" s="696">
        <v>1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32</v>
      </c>
      <c r="B353" s="696" t="s">
        <v>554</v>
      </c>
      <c r="C353" s="696">
        <v>89301322</v>
      </c>
      <c r="D353" s="697" t="s">
        <v>4685</v>
      </c>
      <c r="E353" s="698" t="s">
        <v>3268</v>
      </c>
      <c r="F353" s="696" t="s">
        <v>3257</v>
      </c>
      <c r="G353" s="696" t="s">
        <v>3417</v>
      </c>
      <c r="H353" s="696" t="s">
        <v>555</v>
      </c>
      <c r="I353" s="696" t="s">
        <v>3418</v>
      </c>
      <c r="J353" s="696" t="s">
        <v>3419</v>
      </c>
      <c r="K353" s="696" t="s">
        <v>3420</v>
      </c>
      <c r="L353" s="699">
        <v>112.13</v>
      </c>
      <c r="M353" s="699">
        <v>3139.64</v>
      </c>
      <c r="N353" s="696">
        <v>28</v>
      </c>
      <c r="O353" s="700">
        <v>8</v>
      </c>
      <c r="P353" s="699">
        <v>1345.56</v>
      </c>
      <c r="Q353" s="701">
        <v>0.42857142857142855</v>
      </c>
      <c r="R353" s="696">
        <v>12</v>
      </c>
      <c r="S353" s="701">
        <v>0.42857142857142855</v>
      </c>
      <c r="T353" s="700">
        <v>4</v>
      </c>
      <c r="U353" s="702">
        <v>0.5</v>
      </c>
    </row>
    <row r="354" spans="1:21" ht="14.4" customHeight="1" x14ac:dyDescent="0.3">
      <c r="A354" s="695">
        <v>32</v>
      </c>
      <c r="B354" s="696" t="s">
        <v>554</v>
      </c>
      <c r="C354" s="696">
        <v>89301322</v>
      </c>
      <c r="D354" s="697" t="s">
        <v>4685</v>
      </c>
      <c r="E354" s="698" t="s">
        <v>3268</v>
      </c>
      <c r="F354" s="696" t="s">
        <v>3257</v>
      </c>
      <c r="G354" s="696" t="s">
        <v>3456</v>
      </c>
      <c r="H354" s="696" t="s">
        <v>555</v>
      </c>
      <c r="I354" s="696" t="s">
        <v>773</v>
      </c>
      <c r="J354" s="696" t="s">
        <v>3457</v>
      </c>
      <c r="K354" s="696" t="s">
        <v>3458</v>
      </c>
      <c r="L354" s="699">
        <v>0</v>
      </c>
      <c r="M354" s="699">
        <v>0</v>
      </c>
      <c r="N354" s="696">
        <v>3</v>
      </c>
      <c r="O354" s="700">
        <v>0.5</v>
      </c>
      <c r="P354" s="699">
        <v>0</v>
      </c>
      <c r="Q354" s="701"/>
      <c r="R354" s="696">
        <v>3</v>
      </c>
      <c r="S354" s="701">
        <v>1</v>
      </c>
      <c r="T354" s="700">
        <v>0.5</v>
      </c>
      <c r="U354" s="702">
        <v>1</v>
      </c>
    </row>
    <row r="355" spans="1:21" ht="14.4" customHeight="1" x14ac:dyDescent="0.3">
      <c r="A355" s="695">
        <v>32</v>
      </c>
      <c r="B355" s="696" t="s">
        <v>554</v>
      </c>
      <c r="C355" s="696">
        <v>89301322</v>
      </c>
      <c r="D355" s="697" t="s">
        <v>4685</v>
      </c>
      <c r="E355" s="698" t="s">
        <v>3268</v>
      </c>
      <c r="F355" s="696" t="s">
        <v>3257</v>
      </c>
      <c r="G355" s="696" t="s">
        <v>3421</v>
      </c>
      <c r="H355" s="696" t="s">
        <v>555</v>
      </c>
      <c r="I355" s="696" t="s">
        <v>3528</v>
      </c>
      <c r="J355" s="696" t="s">
        <v>665</v>
      </c>
      <c r="K355" s="696" t="s">
        <v>3529</v>
      </c>
      <c r="L355" s="699">
        <v>219.94</v>
      </c>
      <c r="M355" s="699">
        <v>219.94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32</v>
      </c>
      <c r="B356" s="696" t="s">
        <v>554</v>
      </c>
      <c r="C356" s="696">
        <v>89301322</v>
      </c>
      <c r="D356" s="697" t="s">
        <v>4685</v>
      </c>
      <c r="E356" s="698" t="s">
        <v>3268</v>
      </c>
      <c r="F356" s="696" t="s">
        <v>3257</v>
      </c>
      <c r="G356" s="696" t="s">
        <v>3662</v>
      </c>
      <c r="H356" s="696" t="s">
        <v>555</v>
      </c>
      <c r="I356" s="696" t="s">
        <v>3663</v>
      </c>
      <c r="J356" s="696" t="s">
        <v>3664</v>
      </c>
      <c r="K356" s="696" t="s">
        <v>3665</v>
      </c>
      <c r="L356" s="699">
        <v>314.69</v>
      </c>
      <c r="M356" s="699">
        <v>314.69</v>
      </c>
      <c r="N356" s="696">
        <v>1</v>
      </c>
      <c r="O356" s="700">
        <v>0.5</v>
      </c>
      <c r="P356" s="699">
        <v>314.69</v>
      </c>
      <c r="Q356" s="701">
        <v>1</v>
      </c>
      <c r="R356" s="696">
        <v>1</v>
      </c>
      <c r="S356" s="701">
        <v>1</v>
      </c>
      <c r="T356" s="700">
        <v>0.5</v>
      </c>
      <c r="U356" s="702">
        <v>1</v>
      </c>
    </row>
    <row r="357" spans="1:21" ht="14.4" customHeight="1" x14ac:dyDescent="0.3">
      <c r="A357" s="695">
        <v>32</v>
      </c>
      <c r="B357" s="696" t="s">
        <v>554</v>
      </c>
      <c r="C357" s="696">
        <v>89301322</v>
      </c>
      <c r="D357" s="697" t="s">
        <v>4685</v>
      </c>
      <c r="E357" s="698" t="s">
        <v>3268</v>
      </c>
      <c r="F357" s="696" t="s">
        <v>3257</v>
      </c>
      <c r="G357" s="696" t="s">
        <v>3365</v>
      </c>
      <c r="H357" s="696" t="s">
        <v>555</v>
      </c>
      <c r="I357" s="696" t="s">
        <v>3666</v>
      </c>
      <c r="J357" s="696" t="s">
        <v>1974</v>
      </c>
      <c r="K357" s="696" t="s">
        <v>3667</v>
      </c>
      <c r="L357" s="699">
        <v>23.46</v>
      </c>
      <c r="M357" s="699">
        <v>258.06</v>
      </c>
      <c r="N357" s="696">
        <v>11</v>
      </c>
      <c r="O357" s="700">
        <v>4</v>
      </c>
      <c r="P357" s="699">
        <v>93.84</v>
      </c>
      <c r="Q357" s="701">
        <v>0.36363636363636365</v>
      </c>
      <c r="R357" s="696">
        <v>4</v>
      </c>
      <c r="S357" s="701">
        <v>0.36363636363636365</v>
      </c>
      <c r="T357" s="700">
        <v>2</v>
      </c>
      <c r="U357" s="702">
        <v>0.5</v>
      </c>
    </row>
    <row r="358" spans="1:21" ht="14.4" customHeight="1" x14ac:dyDescent="0.3">
      <c r="A358" s="695">
        <v>32</v>
      </c>
      <c r="B358" s="696" t="s">
        <v>554</v>
      </c>
      <c r="C358" s="696">
        <v>89301322</v>
      </c>
      <c r="D358" s="697" t="s">
        <v>4685</v>
      </c>
      <c r="E358" s="698" t="s">
        <v>3268</v>
      </c>
      <c r="F358" s="696" t="s">
        <v>3257</v>
      </c>
      <c r="G358" s="696" t="s">
        <v>3365</v>
      </c>
      <c r="H358" s="696" t="s">
        <v>555</v>
      </c>
      <c r="I358" s="696" t="s">
        <v>1962</v>
      </c>
      <c r="J358" s="696" t="s">
        <v>1963</v>
      </c>
      <c r="K358" s="696" t="s">
        <v>3366</v>
      </c>
      <c r="L358" s="699">
        <v>53.54</v>
      </c>
      <c r="M358" s="699">
        <v>588.94000000000005</v>
      </c>
      <c r="N358" s="696">
        <v>11</v>
      </c>
      <c r="O358" s="700">
        <v>3.5</v>
      </c>
      <c r="P358" s="699">
        <v>374.78000000000003</v>
      </c>
      <c r="Q358" s="701">
        <v>0.63636363636363635</v>
      </c>
      <c r="R358" s="696">
        <v>7</v>
      </c>
      <c r="S358" s="701">
        <v>0.63636363636363635</v>
      </c>
      <c r="T358" s="700">
        <v>2.5</v>
      </c>
      <c r="U358" s="702">
        <v>0.7142857142857143</v>
      </c>
    </row>
    <row r="359" spans="1:21" ht="14.4" customHeight="1" x14ac:dyDescent="0.3">
      <c r="A359" s="695">
        <v>32</v>
      </c>
      <c r="B359" s="696" t="s">
        <v>554</v>
      </c>
      <c r="C359" s="696">
        <v>89301322</v>
      </c>
      <c r="D359" s="697" t="s">
        <v>4685</v>
      </c>
      <c r="E359" s="698" t="s">
        <v>3268</v>
      </c>
      <c r="F359" s="696" t="s">
        <v>3257</v>
      </c>
      <c r="G359" s="696" t="s">
        <v>3423</v>
      </c>
      <c r="H359" s="696" t="s">
        <v>555</v>
      </c>
      <c r="I359" s="696" t="s">
        <v>3668</v>
      </c>
      <c r="J359" s="696" t="s">
        <v>3669</v>
      </c>
      <c r="K359" s="696" t="s">
        <v>3670</v>
      </c>
      <c r="L359" s="699">
        <v>83.03</v>
      </c>
      <c r="M359" s="699">
        <v>332.12</v>
      </c>
      <c r="N359" s="696">
        <v>4</v>
      </c>
      <c r="O359" s="700">
        <v>1</v>
      </c>
      <c r="P359" s="699">
        <v>332.12</v>
      </c>
      <c r="Q359" s="701">
        <v>1</v>
      </c>
      <c r="R359" s="696">
        <v>4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32</v>
      </c>
      <c r="B360" s="696" t="s">
        <v>554</v>
      </c>
      <c r="C360" s="696">
        <v>89301322</v>
      </c>
      <c r="D360" s="697" t="s">
        <v>4685</v>
      </c>
      <c r="E360" s="698" t="s">
        <v>3268</v>
      </c>
      <c r="F360" s="696" t="s">
        <v>3257</v>
      </c>
      <c r="G360" s="696" t="s">
        <v>3459</v>
      </c>
      <c r="H360" s="696" t="s">
        <v>555</v>
      </c>
      <c r="I360" s="696" t="s">
        <v>3671</v>
      </c>
      <c r="J360" s="696" t="s">
        <v>3672</v>
      </c>
      <c r="K360" s="696" t="s">
        <v>1728</v>
      </c>
      <c r="L360" s="699">
        <v>0</v>
      </c>
      <c r="M360" s="699">
        <v>0</v>
      </c>
      <c r="N360" s="696">
        <v>1</v>
      </c>
      <c r="O360" s="700">
        <v>0.5</v>
      </c>
      <c r="P360" s="699"/>
      <c r="Q360" s="701"/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32</v>
      </c>
      <c r="B361" s="696" t="s">
        <v>554</v>
      </c>
      <c r="C361" s="696">
        <v>89301322</v>
      </c>
      <c r="D361" s="697" t="s">
        <v>4685</v>
      </c>
      <c r="E361" s="698" t="s">
        <v>3268</v>
      </c>
      <c r="F361" s="696" t="s">
        <v>3257</v>
      </c>
      <c r="G361" s="696" t="s">
        <v>3460</v>
      </c>
      <c r="H361" s="696" t="s">
        <v>555</v>
      </c>
      <c r="I361" s="696" t="s">
        <v>3673</v>
      </c>
      <c r="J361" s="696" t="s">
        <v>1211</v>
      </c>
      <c r="K361" s="696" t="s">
        <v>3674</v>
      </c>
      <c r="L361" s="699">
        <v>144.1</v>
      </c>
      <c r="M361" s="699">
        <v>144.1</v>
      </c>
      <c r="N361" s="696">
        <v>1</v>
      </c>
      <c r="O361" s="700">
        <v>1</v>
      </c>
      <c r="P361" s="699">
        <v>144.1</v>
      </c>
      <c r="Q361" s="701">
        <v>1</v>
      </c>
      <c r="R361" s="696">
        <v>1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32</v>
      </c>
      <c r="B362" s="696" t="s">
        <v>554</v>
      </c>
      <c r="C362" s="696">
        <v>89301322</v>
      </c>
      <c r="D362" s="697" t="s">
        <v>4685</v>
      </c>
      <c r="E362" s="698" t="s">
        <v>3268</v>
      </c>
      <c r="F362" s="696" t="s">
        <v>3257</v>
      </c>
      <c r="G362" s="696" t="s">
        <v>3675</v>
      </c>
      <c r="H362" s="696" t="s">
        <v>555</v>
      </c>
      <c r="I362" s="696" t="s">
        <v>3676</v>
      </c>
      <c r="J362" s="696" t="s">
        <v>1090</v>
      </c>
      <c r="K362" s="696" t="s">
        <v>3677</v>
      </c>
      <c r="L362" s="699">
        <v>39.39</v>
      </c>
      <c r="M362" s="699">
        <v>39.39</v>
      </c>
      <c r="N362" s="696">
        <v>1</v>
      </c>
      <c r="O362" s="700">
        <v>0.5</v>
      </c>
      <c r="P362" s="699">
        <v>39.39</v>
      </c>
      <c r="Q362" s="701">
        <v>1</v>
      </c>
      <c r="R362" s="696">
        <v>1</v>
      </c>
      <c r="S362" s="701">
        <v>1</v>
      </c>
      <c r="T362" s="700">
        <v>0.5</v>
      </c>
      <c r="U362" s="702">
        <v>1</v>
      </c>
    </row>
    <row r="363" spans="1:21" ht="14.4" customHeight="1" x14ac:dyDescent="0.3">
      <c r="A363" s="695">
        <v>32</v>
      </c>
      <c r="B363" s="696" t="s">
        <v>554</v>
      </c>
      <c r="C363" s="696">
        <v>89301322</v>
      </c>
      <c r="D363" s="697" t="s">
        <v>4685</v>
      </c>
      <c r="E363" s="698" t="s">
        <v>3268</v>
      </c>
      <c r="F363" s="696" t="s">
        <v>3257</v>
      </c>
      <c r="G363" s="696" t="s">
        <v>3675</v>
      </c>
      <c r="H363" s="696" t="s">
        <v>555</v>
      </c>
      <c r="I363" s="696" t="s">
        <v>1089</v>
      </c>
      <c r="J363" s="696" t="s">
        <v>1090</v>
      </c>
      <c r="K363" s="696" t="s">
        <v>1091</v>
      </c>
      <c r="L363" s="699">
        <v>78.78</v>
      </c>
      <c r="M363" s="699">
        <v>236.34</v>
      </c>
      <c r="N363" s="696">
        <v>3</v>
      </c>
      <c r="O363" s="700">
        <v>2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32</v>
      </c>
      <c r="B364" s="696" t="s">
        <v>554</v>
      </c>
      <c r="C364" s="696">
        <v>89301322</v>
      </c>
      <c r="D364" s="697" t="s">
        <v>4685</v>
      </c>
      <c r="E364" s="698" t="s">
        <v>3268</v>
      </c>
      <c r="F364" s="696" t="s">
        <v>3257</v>
      </c>
      <c r="G364" s="696" t="s">
        <v>3464</v>
      </c>
      <c r="H364" s="696" t="s">
        <v>555</v>
      </c>
      <c r="I364" s="696" t="s">
        <v>707</v>
      </c>
      <c r="J364" s="696" t="s">
        <v>708</v>
      </c>
      <c r="K364" s="696" t="s">
        <v>709</v>
      </c>
      <c r="L364" s="699">
        <v>82.67</v>
      </c>
      <c r="M364" s="699">
        <v>413.35</v>
      </c>
      <c r="N364" s="696">
        <v>5</v>
      </c>
      <c r="O364" s="700">
        <v>2</v>
      </c>
      <c r="P364" s="699">
        <v>165.34</v>
      </c>
      <c r="Q364" s="701">
        <v>0.39999999999999997</v>
      </c>
      <c r="R364" s="696">
        <v>2</v>
      </c>
      <c r="S364" s="701">
        <v>0.4</v>
      </c>
      <c r="T364" s="700">
        <v>1</v>
      </c>
      <c r="U364" s="702">
        <v>0.5</v>
      </c>
    </row>
    <row r="365" spans="1:21" ht="14.4" customHeight="1" x14ac:dyDescent="0.3">
      <c r="A365" s="695">
        <v>32</v>
      </c>
      <c r="B365" s="696" t="s">
        <v>554</v>
      </c>
      <c r="C365" s="696">
        <v>89301322</v>
      </c>
      <c r="D365" s="697" t="s">
        <v>4685</v>
      </c>
      <c r="E365" s="698" t="s">
        <v>3268</v>
      </c>
      <c r="F365" s="696" t="s">
        <v>3257</v>
      </c>
      <c r="G365" s="696" t="s">
        <v>3678</v>
      </c>
      <c r="H365" s="696" t="s">
        <v>1626</v>
      </c>
      <c r="I365" s="696" t="s">
        <v>1807</v>
      </c>
      <c r="J365" s="696" t="s">
        <v>1808</v>
      </c>
      <c r="K365" s="696" t="s">
        <v>3159</v>
      </c>
      <c r="L365" s="699">
        <v>1492.11</v>
      </c>
      <c r="M365" s="699">
        <v>26857.980000000003</v>
      </c>
      <c r="N365" s="696">
        <v>18</v>
      </c>
      <c r="O365" s="700">
        <v>7</v>
      </c>
      <c r="P365" s="699">
        <v>25365.870000000003</v>
      </c>
      <c r="Q365" s="701">
        <v>0.94444444444444442</v>
      </c>
      <c r="R365" s="696">
        <v>17</v>
      </c>
      <c r="S365" s="701">
        <v>0.94444444444444442</v>
      </c>
      <c r="T365" s="700">
        <v>6.5</v>
      </c>
      <c r="U365" s="702">
        <v>0.9285714285714286</v>
      </c>
    </row>
    <row r="366" spans="1:21" ht="14.4" customHeight="1" x14ac:dyDescent="0.3">
      <c r="A366" s="695">
        <v>32</v>
      </c>
      <c r="B366" s="696" t="s">
        <v>554</v>
      </c>
      <c r="C366" s="696">
        <v>89301322</v>
      </c>
      <c r="D366" s="697" t="s">
        <v>4685</v>
      </c>
      <c r="E366" s="698" t="s">
        <v>3268</v>
      </c>
      <c r="F366" s="696" t="s">
        <v>3257</v>
      </c>
      <c r="G366" s="696" t="s">
        <v>3370</v>
      </c>
      <c r="H366" s="696" t="s">
        <v>555</v>
      </c>
      <c r="I366" s="696" t="s">
        <v>1328</v>
      </c>
      <c r="J366" s="696" t="s">
        <v>1329</v>
      </c>
      <c r="K366" s="696" t="s">
        <v>3371</v>
      </c>
      <c r="L366" s="699">
        <v>34140.99</v>
      </c>
      <c r="M366" s="699">
        <v>34140.99</v>
      </c>
      <c r="N366" s="696">
        <v>1</v>
      </c>
      <c r="O366" s="700">
        <v>1</v>
      </c>
      <c r="P366" s="699">
        <v>34140.99</v>
      </c>
      <c r="Q366" s="701">
        <v>1</v>
      </c>
      <c r="R366" s="696">
        <v>1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32</v>
      </c>
      <c r="B367" s="696" t="s">
        <v>554</v>
      </c>
      <c r="C367" s="696">
        <v>89301322</v>
      </c>
      <c r="D367" s="697" t="s">
        <v>4685</v>
      </c>
      <c r="E367" s="698" t="s">
        <v>3268</v>
      </c>
      <c r="F367" s="696" t="s">
        <v>3257</v>
      </c>
      <c r="G367" s="696" t="s">
        <v>3372</v>
      </c>
      <c r="H367" s="696" t="s">
        <v>555</v>
      </c>
      <c r="I367" s="696" t="s">
        <v>3679</v>
      </c>
      <c r="J367" s="696" t="s">
        <v>3680</v>
      </c>
      <c r="K367" s="696" t="s">
        <v>3681</v>
      </c>
      <c r="L367" s="699">
        <v>0</v>
      </c>
      <c r="M367" s="699">
        <v>0</v>
      </c>
      <c r="N367" s="696">
        <v>2</v>
      </c>
      <c r="O367" s="700">
        <v>0.5</v>
      </c>
      <c r="P367" s="699">
        <v>0</v>
      </c>
      <c r="Q367" s="701"/>
      <c r="R367" s="696">
        <v>2</v>
      </c>
      <c r="S367" s="701">
        <v>1</v>
      </c>
      <c r="T367" s="700">
        <v>0.5</v>
      </c>
      <c r="U367" s="702">
        <v>1</v>
      </c>
    </row>
    <row r="368" spans="1:21" ht="14.4" customHeight="1" x14ac:dyDescent="0.3">
      <c r="A368" s="695">
        <v>32</v>
      </c>
      <c r="B368" s="696" t="s">
        <v>554</v>
      </c>
      <c r="C368" s="696">
        <v>89301322</v>
      </c>
      <c r="D368" s="697" t="s">
        <v>4685</v>
      </c>
      <c r="E368" s="698" t="s">
        <v>3268</v>
      </c>
      <c r="F368" s="696" t="s">
        <v>3257</v>
      </c>
      <c r="G368" s="696" t="s">
        <v>3373</v>
      </c>
      <c r="H368" s="696" t="s">
        <v>1626</v>
      </c>
      <c r="I368" s="696" t="s">
        <v>3682</v>
      </c>
      <c r="J368" s="696" t="s">
        <v>3683</v>
      </c>
      <c r="K368" s="696" t="s">
        <v>3684</v>
      </c>
      <c r="L368" s="699">
        <v>193.14</v>
      </c>
      <c r="M368" s="699">
        <v>193.14</v>
      </c>
      <c r="N368" s="696">
        <v>1</v>
      </c>
      <c r="O368" s="700">
        <v>0.5</v>
      </c>
      <c r="P368" s="699">
        <v>193.14</v>
      </c>
      <c r="Q368" s="701">
        <v>1</v>
      </c>
      <c r="R368" s="696">
        <v>1</v>
      </c>
      <c r="S368" s="701">
        <v>1</v>
      </c>
      <c r="T368" s="700">
        <v>0.5</v>
      </c>
      <c r="U368" s="702">
        <v>1</v>
      </c>
    </row>
    <row r="369" spans="1:21" ht="14.4" customHeight="1" x14ac:dyDescent="0.3">
      <c r="A369" s="695">
        <v>32</v>
      </c>
      <c r="B369" s="696" t="s">
        <v>554</v>
      </c>
      <c r="C369" s="696">
        <v>89301322</v>
      </c>
      <c r="D369" s="697" t="s">
        <v>4685</v>
      </c>
      <c r="E369" s="698" t="s">
        <v>3268</v>
      </c>
      <c r="F369" s="696" t="s">
        <v>3257</v>
      </c>
      <c r="G369" s="696" t="s">
        <v>3427</v>
      </c>
      <c r="H369" s="696" t="s">
        <v>555</v>
      </c>
      <c r="I369" s="696" t="s">
        <v>3685</v>
      </c>
      <c r="J369" s="696" t="s">
        <v>1519</v>
      </c>
      <c r="K369" s="696" t="s">
        <v>895</v>
      </c>
      <c r="L369" s="699">
        <v>0</v>
      </c>
      <c r="M369" s="699">
        <v>0</v>
      </c>
      <c r="N369" s="696">
        <v>1</v>
      </c>
      <c r="O369" s="700">
        <v>0.5</v>
      </c>
      <c r="P369" s="699">
        <v>0</v>
      </c>
      <c r="Q369" s="701"/>
      <c r="R369" s="696">
        <v>1</v>
      </c>
      <c r="S369" s="701">
        <v>1</v>
      </c>
      <c r="T369" s="700">
        <v>0.5</v>
      </c>
      <c r="U369" s="702">
        <v>1</v>
      </c>
    </row>
    <row r="370" spans="1:21" ht="14.4" customHeight="1" x14ac:dyDescent="0.3">
      <c r="A370" s="695">
        <v>32</v>
      </c>
      <c r="B370" s="696" t="s">
        <v>554</v>
      </c>
      <c r="C370" s="696">
        <v>89301322</v>
      </c>
      <c r="D370" s="697" t="s">
        <v>4685</v>
      </c>
      <c r="E370" s="698" t="s">
        <v>3268</v>
      </c>
      <c r="F370" s="696" t="s">
        <v>3257</v>
      </c>
      <c r="G370" s="696" t="s">
        <v>3427</v>
      </c>
      <c r="H370" s="696" t="s">
        <v>555</v>
      </c>
      <c r="I370" s="696" t="s">
        <v>3686</v>
      </c>
      <c r="J370" s="696" t="s">
        <v>3687</v>
      </c>
      <c r="K370" s="696" t="s">
        <v>895</v>
      </c>
      <c r="L370" s="699">
        <v>0</v>
      </c>
      <c r="M370" s="699">
        <v>0</v>
      </c>
      <c r="N370" s="696">
        <v>1</v>
      </c>
      <c r="O370" s="700">
        <v>1</v>
      </c>
      <c r="P370" s="699">
        <v>0</v>
      </c>
      <c r="Q370" s="701"/>
      <c r="R370" s="696">
        <v>1</v>
      </c>
      <c r="S370" s="701">
        <v>1</v>
      </c>
      <c r="T370" s="700">
        <v>1</v>
      </c>
      <c r="U370" s="702">
        <v>1</v>
      </c>
    </row>
    <row r="371" spans="1:21" ht="14.4" customHeight="1" x14ac:dyDescent="0.3">
      <c r="A371" s="695">
        <v>32</v>
      </c>
      <c r="B371" s="696" t="s">
        <v>554</v>
      </c>
      <c r="C371" s="696">
        <v>89301322</v>
      </c>
      <c r="D371" s="697" t="s">
        <v>4685</v>
      </c>
      <c r="E371" s="698" t="s">
        <v>3268</v>
      </c>
      <c r="F371" s="696" t="s">
        <v>3257</v>
      </c>
      <c r="G371" s="696" t="s">
        <v>3427</v>
      </c>
      <c r="H371" s="696" t="s">
        <v>555</v>
      </c>
      <c r="I371" s="696" t="s">
        <v>3688</v>
      </c>
      <c r="J371" s="696" t="s">
        <v>1519</v>
      </c>
      <c r="K371" s="696" t="s">
        <v>1349</v>
      </c>
      <c r="L371" s="699">
        <v>0</v>
      </c>
      <c r="M371" s="699">
        <v>0</v>
      </c>
      <c r="N371" s="696">
        <v>1</v>
      </c>
      <c r="O371" s="700">
        <v>1</v>
      </c>
      <c r="P371" s="699">
        <v>0</v>
      </c>
      <c r="Q371" s="701"/>
      <c r="R371" s="696">
        <v>1</v>
      </c>
      <c r="S371" s="701">
        <v>1</v>
      </c>
      <c r="T371" s="700">
        <v>1</v>
      </c>
      <c r="U371" s="702">
        <v>1</v>
      </c>
    </row>
    <row r="372" spans="1:21" ht="14.4" customHeight="1" x14ac:dyDescent="0.3">
      <c r="A372" s="695">
        <v>32</v>
      </c>
      <c r="B372" s="696" t="s">
        <v>554</v>
      </c>
      <c r="C372" s="696">
        <v>89301322</v>
      </c>
      <c r="D372" s="697" t="s">
        <v>4685</v>
      </c>
      <c r="E372" s="698" t="s">
        <v>3268</v>
      </c>
      <c r="F372" s="696" t="s">
        <v>3257</v>
      </c>
      <c r="G372" s="696" t="s">
        <v>3689</v>
      </c>
      <c r="H372" s="696" t="s">
        <v>555</v>
      </c>
      <c r="I372" s="696" t="s">
        <v>3690</v>
      </c>
      <c r="J372" s="696" t="s">
        <v>3691</v>
      </c>
      <c r="K372" s="696" t="s">
        <v>3692</v>
      </c>
      <c r="L372" s="699">
        <v>0</v>
      </c>
      <c r="M372" s="699">
        <v>0</v>
      </c>
      <c r="N372" s="696">
        <v>2</v>
      </c>
      <c r="O372" s="700">
        <v>2</v>
      </c>
      <c r="P372" s="699">
        <v>0</v>
      </c>
      <c r="Q372" s="701"/>
      <c r="R372" s="696">
        <v>2</v>
      </c>
      <c r="S372" s="701">
        <v>1</v>
      </c>
      <c r="T372" s="700">
        <v>2</v>
      </c>
      <c r="U372" s="702">
        <v>1</v>
      </c>
    </row>
    <row r="373" spans="1:21" ht="14.4" customHeight="1" x14ac:dyDescent="0.3">
      <c r="A373" s="695">
        <v>32</v>
      </c>
      <c r="B373" s="696" t="s">
        <v>554</v>
      </c>
      <c r="C373" s="696">
        <v>89301322</v>
      </c>
      <c r="D373" s="697" t="s">
        <v>4685</v>
      </c>
      <c r="E373" s="698" t="s">
        <v>3268</v>
      </c>
      <c r="F373" s="696" t="s">
        <v>3257</v>
      </c>
      <c r="G373" s="696" t="s">
        <v>3693</v>
      </c>
      <c r="H373" s="696" t="s">
        <v>555</v>
      </c>
      <c r="I373" s="696" t="s">
        <v>3694</v>
      </c>
      <c r="J373" s="696" t="s">
        <v>3695</v>
      </c>
      <c r="K373" s="696" t="s">
        <v>3696</v>
      </c>
      <c r="L373" s="699">
        <v>238.94</v>
      </c>
      <c r="M373" s="699">
        <v>716.81999999999994</v>
      </c>
      <c r="N373" s="696">
        <v>3</v>
      </c>
      <c r="O373" s="700">
        <v>1.5</v>
      </c>
      <c r="P373" s="699">
        <v>716.81999999999994</v>
      </c>
      <c r="Q373" s="701">
        <v>1</v>
      </c>
      <c r="R373" s="696">
        <v>3</v>
      </c>
      <c r="S373" s="701">
        <v>1</v>
      </c>
      <c r="T373" s="700">
        <v>1.5</v>
      </c>
      <c r="U373" s="702">
        <v>1</v>
      </c>
    </row>
    <row r="374" spans="1:21" ht="14.4" customHeight="1" x14ac:dyDescent="0.3">
      <c r="A374" s="695">
        <v>32</v>
      </c>
      <c r="B374" s="696" t="s">
        <v>554</v>
      </c>
      <c r="C374" s="696">
        <v>89301322</v>
      </c>
      <c r="D374" s="697" t="s">
        <v>4685</v>
      </c>
      <c r="E374" s="698" t="s">
        <v>3269</v>
      </c>
      <c r="F374" s="696" t="s">
        <v>3257</v>
      </c>
      <c r="G374" s="696" t="s">
        <v>3300</v>
      </c>
      <c r="H374" s="696" t="s">
        <v>555</v>
      </c>
      <c r="I374" s="696" t="s">
        <v>3697</v>
      </c>
      <c r="J374" s="696" t="s">
        <v>3698</v>
      </c>
      <c r="K374" s="696" t="s">
        <v>1245</v>
      </c>
      <c r="L374" s="699">
        <v>275.23</v>
      </c>
      <c r="M374" s="699">
        <v>550.46</v>
      </c>
      <c r="N374" s="696">
        <v>2</v>
      </c>
      <c r="O374" s="700">
        <v>1.5</v>
      </c>
      <c r="P374" s="699"/>
      <c r="Q374" s="701">
        <v>0</v>
      </c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32</v>
      </c>
      <c r="B375" s="696" t="s">
        <v>554</v>
      </c>
      <c r="C375" s="696">
        <v>89301322</v>
      </c>
      <c r="D375" s="697" t="s">
        <v>4685</v>
      </c>
      <c r="E375" s="698" t="s">
        <v>3269</v>
      </c>
      <c r="F375" s="696" t="s">
        <v>3257</v>
      </c>
      <c r="G375" s="696" t="s">
        <v>3300</v>
      </c>
      <c r="H375" s="696" t="s">
        <v>555</v>
      </c>
      <c r="I375" s="696" t="s">
        <v>1318</v>
      </c>
      <c r="J375" s="696" t="s">
        <v>1319</v>
      </c>
      <c r="K375" s="696" t="s">
        <v>3301</v>
      </c>
      <c r="L375" s="699">
        <v>1354.54</v>
      </c>
      <c r="M375" s="699">
        <v>17609.02</v>
      </c>
      <c r="N375" s="696">
        <v>13</v>
      </c>
      <c r="O375" s="700">
        <v>9.5</v>
      </c>
      <c r="P375" s="699">
        <v>12190.86</v>
      </c>
      <c r="Q375" s="701">
        <v>0.69230769230769229</v>
      </c>
      <c r="R375" s="696">
        <v>9</v>
      </c>
      <c r="S375" s="701">
        <v>0.69230769230769229</v>
      </c>
      <c r="T375" s="700">
        <v>6.5</v>
      </c>
      <c r="U375" s="702">
        <v>0.68421052631578949</v>
      </c>
    </row>
    <row r="376" spans="1:21" ht="14.4" customHeight="1" x14ac:dyDescent="0.3">
      <c r="A376" s="695">
        <v>32</v>
      </c>
      <c r="B376" s="696" t="s">
        <v>554</v>
      </c>
      <c r="C376" s="696">
        <v>89301322</v>
      </c>
      <c r="D376" s="697" t="s">
        <v>4685</v>
      </c>
      <c r="E376" s="698" t="s">
        <v>3269</v>
      </c>
      <c r="F376" s="696" t="s">
        <v>3257</v>
      </c>
      <c r="G376" s="696" t="s">
        <v>3300</v>
      </c>
      <c r="H376" s="696" t="s">
        <v>555</v>
      </c>
      <c r="I376" s="696" t="s">
        <v>1171</v>
      </c>
      <c r="J376" s="696" t="s">
        <v>1172</v>
      </c>
      <c r="K376" s="696" t="s">
        <v>1173</v>
      </c>
      <c r="L376" s="699">
        <v>483.76</v>
      </c>
      <c r="M376" s="699">
        <v>483.76</v>
      </c>
      <c r="N376" s="696">
        <v>1</v>
      </c>
      <c r="O376" s="700">
        <v>0.5</v>
      </c>
      <c r="P376" s="699">
        <v>483.76</v>
      </c>
      <c r="Q376" s="701">
        <v>1</v>
      </c>
      <c r="R376" s="696">
        <v>1</v>
      </c>
      <c r="S376" s="701">
        <v>1</v>
      </c>
      <c r="T376" s="700">
        <v>0.5</v>
      </c>
      <c r="U376" s="702">
        <v>1</v>
      </c>
    </row>
    <row r="377" spans="1:21" ht="14.4" customHeight="1" x14ac:dyDescent="0.3">
      <c r="A377" s="695">
        <v>32</v>
      </c>
      <c r="B377" s="696" t="s">
        <v>554</v>
      </c>
      <c r="C377" s="696">
        <v>89301322</v>
      </c>
      <c r="D377" s="697" t="s">
        <v>4685</v>
      </c>
      <c r="E377" s="698" t="s">
        <v>3269</v>
      </c>
      <c r="F377" s="696" t="s">
        <v>3257</v>
      </c>
      <c r="G377" s="696" t="s">
        <v>3300</v>
      </c>
      <c r="H377" s="696" t="s">
        <v>555</v>
      </c>
      <c r="I377" s="696" t="s">
        <v>2779</v>
      </c>
      <c r="J377" s="696" t="s">
        <v>3699</v>
      </c>
      <c r="K377" s="696" t="s">
        <v>3700</v>
      </c>
      <c r="L377" s="699">
        <v>0</v>
      </c>
      <c r="M377" s="699">
        <v>0</v>
      </c>
      <c r="N377" s="696">
        <v>1</v>
      </c>
      <c r="O377" s="700">
        <v>0.5</v>
      </c>
      <c r="P377" s="699">
        <v>0</v>
      </c>
      <c r="Q377" s="701"/>
      <c r="R377" s="696">
        <v>1</v>
      </c>
      <c r="S377" s="701">
        <v>1</v>
      </c>
      <c r="T377" s="700">
        <v>0.5</v>
      </c>
      <c r="U377" s="702">
        <v>1</v>
      </c>
    </row>
    <row r="378" spans="1:21" ht="14.4" customHeight="1" x14ac:dyDescent="0.3">
      <c r="A378" s="695">
        <v>32</v>
      </c>
      <c r="B378" s="696" t="s">
        <v>554</v>
      </c>
      <c r="C378" s="696">
        <v>89301322</v>
      </c>
      <c r="D378" s="697" t="s">
        <v>4685</v>
      </c>
      <c r="E378" s="698" t="s">
        <v>3269</v>
      </c>
      <c r="F378" s="696" t="s">
        <v>3257</v>
      </c>
      <c r="G378" s="696" t="s">
        <v>3300</v>
      </c>
      <c r="H378" s="696" t="s">
        <v>555</v>
      </c>
      <c r="I378" s="696" t="s">
        <v>3304</v>
      </c>
      <c r="J378" s="696" t="s">
        <v>1172</v>
      </c>
      <c r="K378" s="696" t="s">
        <v>3303</v>
      </c>
      <c r="L378" s="699">
        <v>0</v>
      </c>
      <c r="M378" s="699">
        <v>0</v>
      </c>
      <c r="N378" s="696">
        <v>2</v>
      </c>
      <c r="O378" s="700">
        <v>1.5</v>
      </c>
      <c r="P378" s="699">
        <v>0</v>
      </c>
      <c r="Q378" s="701"/>
      <c r="R378" s="696">
        <v>1</v>
      </c>
      <c r="S378" s="701">
        <v>0.5</v>
      </c>
      <c r="T378" s="700">
        <v>1</v>
      </c>
      <c r="U378" s="702">
        <v>0.66666666666666663</v>
      </c>
    </row>
    <row r="379" spans="1:21" ht="14.4" customHeight="1" x14ac:dyDescent="0.3">
      <c r="A379" s="695">
        <v>32</v>
      </c>
      <c r="B379" s="696" t="s">
        <v>554</v>
      </c>
      <c r="C379" s="696">
        <v>89301322</v>
      </c>
      <c r="D379" s="697" t="s">
        <v>4685</v>
      </c>
      <c r="E379" s="698" t="s">
        <v>3269</v>
      </c>
      <c r="F379" s="696" t="s">
        <v>3257</v>
      </c>
      <c r="G379" s="696" t="s">
        <v>3305</v>
      </c>
      <c r="H379" s="696" t="s">
        <v>555</v>
      </c>
      <c r="I379" s="696" t="s">
        <v>979</v>
      </c>
      <c r="J379" s="696" t="s">
        <v>980</v>
      </c>
      <c r="K379" s="696" t="s">
        <v>981</v>
      </c>
      <c r="L379" s="699">
        <v>95.25</v>
      </c>
      <c r="M379" s="699">
        <v>2381.25</v>
      </c>
      <c r="N379" s="696">
        <v>25</v>
      </c>
      <c r="O379" s="700">
        <v>17</v>
      </c>
      <c r="P379" s="699">
        <v>1047.75</v>
      </c>
      <c r="Q379" s="701">
        <v>0.44</v>
      </c>
      <c r="R379" s="696">
        <v>11</v>
      </c>
      <c r="S379" s="701">
        <v>0.44</v>
      </c>
      <c r="T379" s="700">
        <v>7.5</v>
      </c>
      <c r="U379" s="702">
        <v>0.44117647058823528</v>
      </c>
    </row>
    <row r="380" spans="1:21" ht="14.4" customHeight="1" x14ac:dyDescent="0.3">
      <c r="A380" s="695">
        <v>32</v>
      </c>
      <c r="B380" s="696" t="s">
        <v>554</v>
      </c>
      <c r="C380" s="696">
        <v>89301322</v>
      </c>
      <c r="D380" s="697" t="s">
        <v>4685</v>
      </c>
      <c r="E380" s="698" t="s">
        <v>3269</v>
      </c>
      <c r="F380" s="696" t="s">
        <v>3257</v>
      </c>
      <c r="G380" s="696" t="s">
        <v>3305</v>
      </c>
      <c r="H380" s="696" t="s">
        <v>555</v>
      </c>
      <c r="I380" s="696" t="s">
        <v>650</v>
      </c>
      <c r="J380" s="696" t="s">
        <v>651</v>
      </c>
      <c r="K380" s="696" t="s">
        <v>3306</v>
      </c>
      <c r="L380" s="699">
        <v>85.72</v>
      </c>
      <c r="M380" s="699">
        <v>428.6</v>
      </c>
      <c r="N380" s="696">
        <v>5</v>
      </c>
      <c r="O380" s="700">
        <v>3</v>
      </c>
      <c r="P380" s="699">
        <v>428.6</v>
      </c>
      <c r="Q380" s="701">
        <v>1</v>
      </c>
      <c r="R380" s="696">
        <v>5</v>
      </c>
      <c r="S380" s="701">
        <v>1</v>
      </c>
      <c r="T380" s="700">
        <v>3</v>
      </c>
      <c r="U380" s="702">
        <v>1</v>
      </c>
    </row>
    <row r="381" spans="1:21" ht="14.4" customHeight="1" x14ac:dyDescent="0.3">
      <c r="A381" s="695">
        <v>32</v>
      </c>
      <c r="B381" s="696" t="s">
        <v>554</v>
      </c>
      <c r="C381" s="696">
        <v>89301322</v>
      </c>
      <c r="D381" s="697" t="s">
        <v>4685</v>
      </c>
      <c r="E381" s="698" t="s">
        <v>3269</v>
      </c>
      <c r="F381" s="696" t="s">
        <v>3257</v>
      </c>
      <c r="G381" s="696" t="s">
        <v>3305</v>
      </c>
      <c r="H381" s="696" t="s">
        <v>555</v>
      </c>
      <c r="I381" s="696" t="s">
        <v>3307</v>
      </c>
      <c r="J381" s="696" t="s">
        <v>651</v>
      </c>
      <c r="K381" s="696" t="s">
        <v>3308</v>
      </c>
      <c r="L381" s="699">
        <v>285.75</v>
      </c>
      <c r="M381" s="699">
        <v>857.25</v>
      </c>
      <c r="N381" s="696">
        <v>3</v>
      </c>
      <c r="O381" s="700">
        <v>1.5</v>
      </c>
      <c r="P381" s="699">
        <v>285.75</v>
      </c>
      <c r="Q381" s="701">
        <v>0.33333333333333331</v>
      </c>
      <c r="R381" s="696">
        <v>1</v>
      </c>
      <c r="S381" s="701">
        <v>0.33333333333333331</v>
      </c>
      <c r="T381" s="700">
        <v>0.5</v>
      </c>
      <c r="U381" s="702">
        <v>0.33333333333333331</v>
      </c>
    </row>
    <row r="382" spans="1:21" ht="14.4" customHeight="1" x14ac:dyDescent="0.3">
      <c r="A382" s="695">
        <v>32</v>
      </c>
      <c r="B382" s="696" t="s">
        <v>554</v>
      </c>
      <c r="C382" s="696">
        <v>89301322</v>
      </c>
      <c r="D382" s="697" t="s">
        <v>4685</v>
      </c>
      <c r="E382" s="698" t="s">
        <v>3269</v>
      </c>
      <c r="F382" s="696" t="s">
        <v>3257</v>
      </c>
      <c r="G382" s="696" t="s">
        <v>3384</v>
      </c>
      <c r="H382" s="696" t="s">
        <v>555</v>
      </c>
      <c r="I382" s="696" t="s">
        <v>3701</v>
      </c>
      <c r="J382" s="696" t="s">
        <v>3702</v>
      </c>
      <c r="K382" s="696" t="s">
        <v>1353</v>
      </c>
      <c r="L382" s="699">
        <v>0</v>
      </c>
      <c r="M382" s="699">
        <v>0</v>
      </c>
      <c r="N382" s="696">
        <v>1</v>
      </c>
      <c r="O382" s="700">
        <v>0.5</v>
      </c>
      <c r="P382" s="699">
        <v>0</v>
      </c>
      <c r="Q382" s="701"/>
      <c r="R382" s="696">
        <v>1</v>
      </c>
      <c r="S382" s="701">
        <v>1</v>
      </c>
      <c r="T382" s="700">
        <v>0.5</v>
      </c>
      <c r="U382" s="702">
        <v>1</v>
      </c>
    </row>
    <row r="383" spans="1:21" ht="14.4" customHeight="1" x14ac:dyDescent="0.3">
      <c r="A383" s="695">
        <v>32</v>
      </c>
      <c r="B383" s="696" t="s">
        <v>554</v>
      </c>
      <c r="C383" s="696">
        <v>89301322</v>
      </c>
      <c r="D383" s="697" t="s">
        <v>4685</v>
      </c>
      <c r="E383" s="698" t="s">
        <v>3269</v>
      </c>
      <c r="F383" s="696" t="s">
        <v>3257</v>
      </c>
      <c r="G383" s="696" t="s">
        <v>3310</v>
      </c>
      <c r="H383" s="696" t="s">
        <v>1626</v>
      </c>
      <c r="I383" s="696" t="s">
        <v>1998</v>
      </c>
      <c r="J383" s="696" t="s">
        <v>3125</v>
      </c>
      <c r="K383" s="696" t="s">
        <v>3126</v>
      </c>
      <c r="L383" s="699">
        <v>333.31</v>
      </c>
      <c r="M383" s="699">
        <v>3333.1</v>
      </c>
      <c r="N383" s="696">
        <v>10</v>
      </c>
      <c r="O383" s="700">
        <v>3.5</v>
      </c>
      <c r="P383" s="699">
        <v>2999.79</v>
      </c>
      <c r="Q383" s="701">
        <v>0.9</v>
      </c>
      <c r="R383" s="696">
        <v>9</v>
      </c>
      <c r="S383" s="701">
        <v>0.9</v>
      </c>
      <c r="T383" s="700">
        <v>3</v>
      </c>
      <c r="U383" s="702">
        <v>0.8571428571428571</v>
      </c>
    </row>
    <row r="384" spans="1:21" ht="14.4" customHeight="1" x14ac:dyDescent="0.3">
      <c r="A384" s="695">
        <v>32</v>
      </c>
      <c r="B384" s="696" t="s">
        <v>554</v>
      </c>
      <c r="C384" s="696">
        <v>89301322</v>
      </c>
      <c r="D384" s="697" t="s">
        <v>4685</v>
      </c>
      <c r="E384" s="698" t="s">
        <v>3269</v>
      </c>
      <c r="F384" s="696" t="s">
        <v>3257</v>
      </c>
      <c r="G384" s="696" t="s">
        <v>3310</v>
      </c>
      <c r="H384" s="696" t="s">
        <v>1626</v>
      </c>
      <c r="I384" s="696" t="s">
        <v>1998</v>
      </c>
      <c r="J384" s="696" t="s">
        <v>3125</v>
      </c>
      <c r="K384" s="696" t="s">
        <v>3126</v>
      </c>
      <c r="L384" s="699">
        <v>156.86000000000001</v>
      </c>
      <c r="M384" s="699">
        <v>156.86000000000001</v>
      </c>
      <c r="N384" s="696">
        <v>1</v>
      </c>
      <c r="O384" s="700">
        <v>1</v>
      </c>
      <c r="P384" s="699">
        <v>156.86000000000001</v>
      </c>
      <c r="Q384" s="701">
        <v>1</v>
      </c>
      <c r="R384" s="696">
        <v>1</v>
      </c>
      <c r="S384" s="701">
        <v>1</v>
      </c>
      <c r="T384" s="700">
        <v>1</v>
      </c>
      <c r="U384" s="702">
        <v>1</v>
      </c>
    </row>
    <row r="385" spans="1:21" ht="14.4" customHeight="1" x14ac:dyDescent="0.3">
      <c r="A385" s="695">
        <v>32</v>
      </c>
      <c r="B385" s="696" t="s">
        <v>554</v>
      </c>
      <c r="C385" s="696">
        <v>89301322</v>
      </c>
      <c r="D385" s="697" t="s">
        <v>4685</v>
      </c>
      <c r="E385" s="698" t="s">
        <v>3269</v>
      </c>
      <c r="F385" s="696" t="s">
        <v>3257</v>
      </c>
      <c r="G385" s="696" t="s">
        <v>3310</v>
      </c>
      <c r="H385" s="696" t="s">
        <v>1626</v>
      </c>
      <c r="I385" s="696" t="s">
        <v>3703</v>
      </c>
      <c r="J385" s="696" t="s">
        <v>3704</v>
      </c>
      <c r="K385" s="696" t="s">
        <v>3705</v>
      </c>
      <c r="L385" s="699">
        <v>333.31</v>
      </c>
      <c r="M385" s="699">
        <v>333.31</v>
      </c>
      <c r="N385" s="696">
        <v>1</v>
      </c>
      <c r="O385" s="700">
        <v>1</v>
      </c>
      <c r="P385" s="699">
        <v>333.31</v>
      </c>
      <c r="Q385" s="701">
        <v>1</v>
      </c>
      <c r="R385" s="696">
        <v>1</v>
      </c>
      <c r="S385" s="701">
        <v>1</v>
      </c>
      <c r="T385" s="700">
        <v>1</v>
      </c>
      <c r="U385" s="702">
        <v>1</v>
      </c>
    </row>
    <row r="386" spans="1:21" ht="14.4" customHeight="1" x14ac:dyDescent="0.3">
      <c r="A386" s="695">
        <v>32</v>
      </c>
      <c r="B386" s="696" t="s">
        <v>554</v>
      </c>
      <c r="C386" s="696">
        <v>89301322</v>
      </c>
      <c r="D386" s="697" t="s">
        <v>4685</v>
      </c>
      <c r="E386" s="698" t="s">
        <v>3269</v>
      </c>
      <c r="F386" s="696" t="s">
        <v>3257</v>
      </c>
      <c r="G386" s="696" t="s">
        <v>3310</v>
      </c>
      <c r="H386" s="696" t="s">
        <v>1626</v>
      </c>
      <c r="I386" s="696" t="s">
        <v>3706</v>
      </c>
      <c r="J386" s="696" t="s">
        <v>3707</v>
      </c>
      <c r="K386" s="696" t="s">
        <v>3708</v>
      </c>
      <c r="L386" s="699">
        <v>333.31</v>
      </c>
      <c r="M386" s="699">
        <v>666.62</v>
      </c>
      <c r="N386" s="696">
        <v>2</v>
      </c>
      <c r="O386" s="700">
        <v>1.5</v>
      </c>
      <c r="P386" s="699">
        <v>333.31</v>
      </c>
      <c r="Q386" s="701">
        <v>0.5</v>
      </c>
      <c r="R386" s="696">
        <v>1</v>
      </c>
      <c r="S386" s="701">
        <v>0.5</v>
      </c>
      <c r="T386" s="700">
        <v>1</v>
      </c>
      <c r="U386" s="702">
        <v>0.66666666666666663</v>
      </c>
    </row>
    <row r="387" spans="1:21" ht="14.4" customHeight="1" x14ac:dyDescent="0.3">
      <c r="A387" s="695">
        <v>32</v>
      </c>
      <c r="B387" s="696" t="s">
        <v>554</v>
      </c>
      <c r="C387" s="696">
        <v>89301322</v>
      </c>
      <c r="D387" s="697" t="s">
        <v>4685</v>
      </c>
      <c r="E387" s="698" t="s">
        <v>3269</v>
      </c>
      <c r="F387" s="696" t="s">
        <v>3257</v>
      </c>
      <c r="G387" s="696" t="s">
        <v>3310</v>
      </c>
      <c r="H387" s="696" t="s">
        <v>555</v>
      </c>
      <c r="I387" s="696" t="s">
        <v>3709</v>
      </c>
      <c r="J387" s="696" t="s">
        <v>3125</v>
      </c>
      <c r="K387" s="696" t="s">
        <v>3126</v>
      </c>
      <c r="L387" s="699">
        <v>333.31</v>
      </c>
      <c r="M387" s="699">
        <v>1333.24</v>
      </c>
      <c r="N387" s="696">
        <v>4</v>
      </c>
      <c r="O387" s="700">
        <v>1</v>
      </c>
      <c r="P387" s="699">
        <v>1333.24</v>
      </c>
      <c r="Q387" s="701">
        <v>1</v>
      </c>
      <c r="R387" s="696">
        <v>4</v>
      </c>
      <c r="S387" s="701">
        <v>1</v>
      </c>
      <c r="T387" s="700">
        <v>1</v>
      </c>
      <c r="U387" s="702">
        <v>1</v>
      </c>
    </row>
    <row r="388" spans="1:21" ht="14.4" customHeight="1" x14ac:dyDescent="0.3">
      <c r="A388" s="695">
        <v>32</v>
      </c>
      <c r="B388" s="696" t="s">
        <v>554</v>
      </c>
      <c r="C388" s="696">
        <v>89301322</v>
      </c>
      <c r="D388" s="697" t="s">
        <v>4685</v>
      </c>
      <c r="E388" s="698" t="s">
        <v>3269</v>
      </c>
      <c r="F388" s="696" t="s">
        <v>3257</v>
      </c>
      <c r="G388" s="696" t="s">
        <v>3541</v>
      </c>
      <c r="H388" s="696" t="s">
        <v>555</v>
      </c>
      <c r="I388" s="696" t="s">
        <v>3542</v>
      </c>
      <c r="J388" s="696" t="s">
        <v>3543</v>
      </c>
      <c r="K388" s="696" t="s">
        <v>3544</v>
      </c>
      <c r="L388" s="699">
        <v>10744.75</v>
      </c>
      <c r="M388" s="699">
        <v>472769</v>
      </c>
      <c r="N388" s="696">
        <v>44</v>
      </c>
      <c r="O388" s="700">
        <v>12.5</v>
      </c>
      <c r="P388" s="699">
        <v>204150.25</v>
      </c>
      <c r="Q388" s="701">
        <v>0.43181818181818182</v>
      </c>
      <c r="R388" s="696">
        <v>19</v>
      </c>
      <c r="S388" s="701">
        <v>0.43181818181818182</v>
      </c>
      <c r="T388" s="700">
        <v>7</v>
      </c>
      <c r="U388" s="702">
        <v>0.56000000000000005</v>
      </c>
    </row>
    <row r="389" spans="1:21" ht="14.4" customHeight="1" x14ac:dyDescent="0.3">
      <c r="A389" s="695">
        <v>32</v>
      </c>
      <c r="B389" s="696" t="s">
        <v>554</v>
      </c>
      <c r="C389" s="696">
        <v>89301322</v>
      </c>
      <c r="D389" s="697" t="s">
        <v>4685</v>
      </c>
      <c r="E389" s="698" t="s">
        <v>3269</v>
      </c>
      <c r="F389" s="696" t="s">
        <v>3257</v>
      </c>
      <c r="G389" s="696" t="s">
        <v>3541</v>
      </c>
      <c r="H389" s="696" t="s">
        <v>555</v>
      </c>
      <c r="I389" s="696" t="s">
        <v>3710</v>
      </c>
      <c r="J389" s="696" t="s">
        <v>3543</v>
      </c>
      <c r="K389" s="696" t="s">
        <v>3544</v>
      </c>
      <c r="L389" s="699">
        <v>10744.75</v>
      </c>
      <c r="M389" s="699">
        <v>171916</v>
      </c>
      <c r="N389" s="696">
        <v>16</v>
      </c>
      <c r="O389" s="700">
        <v>5</v>
      </c>
      <c r="P389" s="699">
        <v>107447.5</v>
      </c>
      <c r="Q389" s="701">
        <v>0.625</v>
      </c>
      <c r="R389" s="696">
        <v>10</v>
      </c>
      <c r="S389" s="701">
        <v>0.625</v>
      </c>
      <c r="T389" s="700">
        <v>3.5</v>
      </c>
      <c r="U389" s="702">
        <v>0.7</v>
      </c>
    </row>
    <row r="390" spans="1:21" ht="14.4" customHeight="1" x14ac:dyDescent="0.3">
      <c r="A390" s="695">
        <v>32</v>
      </c>
      <c r="B390" s="696" t="s">
        <v>554</v>
      </c>
      <c r="C390" s="696">
        <v>89301322</v>
      </c>
      <c r="D390" s="697" t="s">
        <v>4685</v>
      </c>
      <c r="E390" s="698" t="s">
        <v>3269</v>
      </c>
      <c r="F390" s="696" t="s">
        <v>3257</v>
      </c>
      <c r="G390" s="696" t="s">
        <v>3545</v>
      </c>
      <c r="H390" s="696" t="s">
        <v>1626</v>
      </c>
      <c r="I390" s="696" t="s">
        <v>2049</v>
      </c>
      <c r="J390" s="696" t="s">
        <v>2050</v>
      </c>
      <c r="K390" s="696" t="s">
        <v>2051</v>
      </c>
      <c r="L390" s="699">
        <v>222.25</v>
      </c>
      <c r="M390" s="699">
        <v>444.5</v>
      </c>
      <c r="N390" s="696">
        <v>2</v>
      </c>
      <c r="O390" s="700">
        <v>1.5</v>
      </c>
      <c r="P390" s="699">
        <v>222.25</v>
      </c>
      <c r="Q390" s="701">
        <v>0.5</v>
      </c>
      <c r="R390" s="696">
        <v>1</v>
      </c>
      <c r="S390" s="701">
        <v>0.5</v>
      </c>
      <c r="T390" s="700">
        <v>0.5</v>
      </c>
      <c r="U390" s="702">
        <v>0.33333333333333331</v>
      </c>
    </row>
    <row r="391" spans="1:21" ht="14.4" customHeight="1" x14ac:dyDescent="0.3">
      <c r="A391" s="695">
        <v>32</v>
      </c>
      <c r="B391" s="696" t="s">
        <v>554</v>
      </c>
      <c r="C391" s="696">
        <v>89301322</v>
      </c>
      <c r="D391" s="697" t="s">
        <v>4685</v>
      </c>
      <c r="E391" s="698" t="s">
        <v>3269</v>
      </c>
      <c r="F391" s="696" t="s">
        <v>3257</v>
      </c>
      <c r="G391" s="696" t="s">
        <v>3311</v>
      </c>
      <c r="H391" s="696" t="s">
        <v>1626</v>
      </c>
      <c r="I391" s="696" t="s">
        <v>3711</v>
      </c>
      <c r="J391" s="696" t="s">
        <v>2675</v>
      </c>
      <c r="K391" s="696" t="s">
        <v>3712</v>
      </c>
      <c r="L391" s="699">
        <v>41.89</v>
      </c>
      <c r="M391" s="699">
        <v>41.89</v>
      </c>
      <c r="N391" s="696">
        <v>1</v>
      </c>
      <c r="O391" s="700">
        <v>0.5</v>
      </c>
      <c r="P391" s="699">
        <v>41.89</v>
      </c>
      <c r="Q391" s="701">
        <v>1</v>
      </c>
      <c r="R391" s="696">
        <v>1</v>
      </c>
      <c r="S391" s="701">
        <v>1</v>
      </c>
      <c r="T391" s="700">
        <v>0.5</v>
      </c>
      <c r="U391" s="702">
        <v>1</v>
      </c>
    </row>
    <row r="392" spans="1:21" ht="14.4" customHeight="1" x14ac:dyDescent="0.3">
      <c r="A392" s="695">
        <v>32</v>
      </c>
      <c r="B392" s="696" t="s">
        <v>554</v>
      </c>
      <c r="C392" s="696">
        <v>89301322</v>
      </c>
      <c r="D392" s="697" t="s">
        <v>4685</v>
      </c>
      <c r="E392" s="698" t="s">
        <v>3269</v>
      </c>
      <c r="F392" s="696" t="s">
        <v>3257</v>
      </c>
      <c r="G392" s="696" t="s">
        <v>3312</v>
      </c>
      <c r="H392" s="696" t="s">
        <v>555</v>
      </c>
      <c r="I392" s="696" t="s">
        <v>3713</v>
      </c>
      <c r="J392" s="696" t="s">
        <v>3313</v>
      </c>
      <c r="K392" s="696" t="s">
        <v>3314</v>
      </c>
      <c r="L392" s="699">
        <v>0</v>
      </c>
      <c r="M392" s="699">
        <v>0</v>
      </c>
      <c r="N392" s="696">
        <v>1</v>
      </c>
      <c r="O392" s="700">
        <v>1</v>
      </c>
      <c r="P392" s="699">
        <v>0</v>
      </c>
      <c r="Q392" s="701"/>
      <c r="R392" s="696">
        <v>1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32</v>
      </c>
      <c r="B393" s="696" t="s">
        <v>554</v>
      </c>
      <c r="C393" s="696">
        <v>89301322</v>
      </c>
      <c r="D393" s="697" t="s">
        <v>4685</v>
      </c>
      <c r="E393" s="698" t="s">
        <v>3269</v>
      </c>
      <c r="F393" s="696" t="s">
        <v>3257</v>
      </c>
      <c r="G393" s="696" t="s">
        <v>3316</v>
      </c>
      <c r="H393" s="696" t="s">
        <v>1626</v>
      </c>
      <c r="I393" s="696" t="s">
        <v>2006</v>
      </c>
      <c r="J393" s="696" t="s">
        <v>2007</v>
      </c>
      <c r="K393" s="696" t="s">
        <v>3131</v>
      </c>
      <c r="L393" s="699">
        <v>184.22</v>
      </c>
      <c r="M393" s="699">
        <v>184.22</v>
      </c>
      <c r="N393" s="696">
        <v>1</v>
      </c>
      <c r="O393" s="700">
        <v>0.5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32</v>
      </c>
      <c r="B394" s="696" t="s">
        <v>554</v>
      </c>
      <c r="C394" s="696">
        <v>89301322</v>
      </c>
      <c r="D394" s="697" t="s">
        <v>4685</v>
      </c>
      <c r="E394" s="698" t="s">
        <v>3269</v>
      </c>
      <c r="F394" s="696" t="s">
        <v>3257</v>
      </c>
      <c r="G394" s="696" t="s">
        <v>3393</v>
      </c>
      <c r="H394" s="696" t="s">
        <v>1626</v>
      </c>
      <c r="I394" s="696" t="s">
        <v>3714</v>
      </c>
      <c r="J394" s="696" t="s">
        <v>1636</v>
      </c>
      <c r="K394" s="696" t="s">
        <v>892</v>
      </c>
      <c r="L394" s="699">
        <v>0</v>
      </c>
      <c r="M394" s="699">
        <v>0</v>
      </c>
      <c r="N394" s="696">
        <v>1</v>
      </c>
      <c r="O394" s="700">
        <v>1</v>
      </c>
      <c r="P394" s="699"/>
      <c r="Q394" s="701"/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32</v>
      </c>
      <c r="B395" s="696" t="s">
        <v>554</v>
      </c>
      <c r="C395" s="696">
        <v>89301322</v>
      </c>
      <c r="D395" s="697" t="s">
        <v>4685</v>
      </c>
      <c r="E395" s="698" t="s">
        <v>3269</v>
      </c>
      <c r="F395" s="696" t="s">
        <v>3257</v>
      </c>
      <c r="G395" s="696" t="s">
        <v>3394</v>
      </c>
      <c r="H395" s="696" t="s">
        <v>1626</v>
      </c>
      <c r="I395" s="696" t="s">
        <v>2010</v>
      </c>
      <c r="J395" s="696" t="s">
        <v>2011</v>
      </c>
      <c r="K395" s="696" t="s">
        <v>3131</v>
      </c>
      <c r="L395" s="699">
        <v>69.86</v>
      </c>
      <c r="M395" s="699">
        <v>279.44</v>
      </c>
      <c r="N395" s="696">
        <v>4</v>
      </c>
      <c r="O395" s="700">
        <v>2</v>
      </c>
      <c r="P395" s="699">
        <v>139.72</v>
      </c>
      <c r="Q395" s="701">
        <v>0.5</v>
      </c>
      <c r="R395" s="696">
        <v>2</v>
      </c>
      <c r="S395" s="701">
        <v>0.5</v>
      </c>
      <c r="T395" s="700">
        <v>1.5</v>
      </c>
      <c r="U395" s="702">
        <v>0.75</v>
      </c>
    </row>
    <row r="396" spans="1:21" ht="14.4" customHeight="1" x14ac:dyDescent="0.3">
      <c r="A396" s="695">
        <v>32</v>
      </c>
      <c r="B396" s="696" t="s">
        <v>554</v>
      </c>
      <c r="C396" s="696">
        <v>89301322</v>
      </c>
      <c r="D396" s="697" t="s">
        <v>4685</v>
      </c>
      <c r="E396" s="698" t="s">
        <v>3269</v>
      </c>
      <c r="F396" s="696" t="s">
        <v>3257</v>
      </c>
      <c r="G396" s="696" t="s">
        <v>3317</v>
      </c>
      <c r="H396" s="696" t="s">
        <v>1626</v>
      </c>
      <c r="I396" s="696" t="s">
        <v>1651</v>
      </c>
      <c r="J396" s="696" t="s">
        <v>1652</v>
      </c>
      <c r="K396" s="696" t="s">
        <v>3185</v>
      </c>
      <c r="L396" s="699">
        <v>432.32</v>
      </c>
      <c r="M396" s="699">
        <v>432.32</v>
      </c>
      <c r="N396" s="696">
        <v>1</v>
      </c>
      <c r="O396" s="700">
        <v>0.5</v>
      </c>
      <c r="P396" s="699">
        <v>432.32</v>
      </c>
      <c r="Q396" s="701">
        <v>1</v>
      </c>
      <c r="R396" s="696">
        <v>1</v>
      </c>
      <c r="S396" s="701">
        <v>1</v>
      </c>
      <c r="T396" s="700">
        <v>0.5</v>
      </c>
      <c r="U396" s="702">
        <v>1</v>
      </c>
    </row>
    <row r="397" spans="1:21" ht="14.4" customHeight="1" x14ac:dyDescent="0.3">
      <c r="A397" s="695">
        <v>32</v>
      </c>
      <c r="B397" s="696" t="s">
        <v>554</v>
      </c>
      <c r="C397" s="696">
        <v>89301322</v>
      </c>
      <c r="D397" s="697" t="s">
        <v>4685</v>
      </c>
      <c r="E397" s="698" t="s">
        <v>3269</v>
      </c>
      <c r="F397" s="696" t="s">
        <v>3257</v>
      </c>
      <c r="G397" s="696" t="s">
        <v>3318</v>
      </c>
      <c r="H397" s="696" t="s">
        <v>555</v>
      </c>
      <c r="I397" s="696" t="s">
        <v>3715</v>
      </c>
      <c r="J397" s="696" t="s">
        <v>3716</v>
      </c>
      <c r="K397" s="696" t="s">
        <v>3717</v>
      </c>
      <c r="L397" s="699">
        <v>2025.92</v>
      </c>
      <c r="M397" s="699">
        <v>2025.92</v>
      </c>
      <c r="N397" s="696">
        <v>1</v>
      </c>
      <c r="O397" s="700">
        <v>0.5</v>
      </c>
      <c r="P397" s="699">
        <v>2025.92</v>
      </c>
      <c r="Q397" s="701">
        <v>1</v>
      </c>
      <c r="R397" s="696">
        <v>1</v>
      </c>
      <c r="S397" s="701">
        <v>1</v>
      </c>
      <c r="T397" s="700">
        <v>0.5</v>
      </c>
      <c r="U397" s="702">
        <v>1</v>
      </c>
    </row>
    <row r="398" spans="1:21" ht="14.4" customHeight="1" x14ac:dyDescent="0.3">
      <c r="A398" s="695">
        <v>32</v>
      </c>
      <c r="B398" s="696" t="s">
        <v>554</v>
      </c>
      <c r="C398" s="696">
        <v>89301322</v>
      </c>
      <c r="D398" s="697" t="s">
        <v>4685</v>
      </c>
      <c r="E398" s="698" t="s">
        <v>3269</v>
      </c>
      <c r="F398" s="696" t="s">
        <v>3257</v>
      </c>
      <c r="G398" s="696" t="s">
        <v>3318</v>
      </c>
      <c r="H398" s="696" t="s">
        <v>555</v>
      </c>
      <c r="I398" s="696" t="s">
        <v>1361</v>
      </c>
      <c r="J398" s="696" t="s">
        <v>1362</v>
      </c>
      <c r="K398" s="696" t="s">
        <v>3550</v>
      </c>
      <c r="L398" s="699">
        <v>2025.92</v>
      </c>
      <c r="M398" s="699">
        <v>20259.2</v>
      </c>
      <c r="N398" s="696">
        <v>10</v>
      </c>
      <c r="O398" s="700">
        <v>2</v>
      </c>
      <c r="P398" s="699">
        <v>20259.2</v>
      </c>
      <c r="Q398" s="701">
        <v>1</v>
      </c>
      <c r="R398" s="696">
        <v>10</v>
      </c>
      <c r="S398" s="701">
        <v>1</v>
      </c>
      <c r="T398" s="700">
        <v>2</v>
      </c>
      <c r="U398" s="702">
        <v>1</v>
      </c>
    </row>
    <row r="399" spans="1:21" ht="14.4" customHeight="1" x14ac:dyDescent="0.3">
      <c r="A399" s="695">
        <v>32</v>
      </c>
      <c r="B399" s="696" t="s">
        <v>554</v>
      </c>
      <c r="C399" s="696">
        <v>89301322</v>
      </c>
      <c r="D399" s="697" t="s">
        <v>4685</v>
      </c>
      <c r="E399" s="698" t="s">
        <v>3269</v>
      </c>
      <c r="F399" s="696" t="s">
        <v>3257</v>
      </c>
      <c r="G399" s="696" t="s">
        <v>3318</v>
      </c>
      <c r="H399" s="696" t="s">
        <v>555</v>
      </c>
      <c r="I399" s="696" t="s">
        <v>3718</v>
      </c>
      <c r="J399" s="696" t="s">
        <v>3719</v>
      </c>
      <c r="K399" s="696" t="s">
        <v>3550</v>
      </c>
      <c r="L399" s="699">
        <v>2025.92</v>
      </c>
      <c r="M399" s="699">
        <v>38492.479999999996</v>
      </c>
      <c r="N399" s="696">
        <v>19</v>
      </c>
      <c r="O399" s="700">
        <v>6.5</v>
      </c>
      <c r="P399" s="699">
        <v>16207.36</v>
      </c>
      <c r="Q399" s="701">
        <v>0.4210526315789474</v>
      </c>
      <c r="R399" s="696">
        <v>8</v>
      </c>
      <c r="S399" s="701">
        <v>0.42105263157894735</v>
      </c>
      <c r="T399" s="700">
        <v>3.5</v>
      </c>
      <c r="U399" s="702">
        <v>0.53846153846153844</v>
      </c>
    </row>
    <row r="400" spans="1:21" ht="14.4" customHeight="1" x14ac:dyDescent="0.3">
      <c r="A400" s="695">
        <v>32</v>
      </c>
      <c r="B400" s="696" t="s">
        <v>554</v>
      </c>
      <c r="C400" s="696">
        <v>89301322</v>
      </c>
      <c r="D400" s="697" t="s">
        <v>4685</v>
      </c>
      <c r="E400" s="698" t="s">
        <v>3269</v>
      </c>
      <c r="F400" s="696" t="s">
        <v>3257</v>
      </c>
      <c r="G400" s="696" t="s">
        <v>3318</v>
      </c>
      <c r="H400" s="696" t="s">
        <v>555</v>
      </c>
      <c r="I400" s="696" t="s">
        <v>3720</v>
      </c>
      <c r="J400" s="696" t="s">
        <v>1390</v>
      </c>
      <c r="K400" s="696" t="s">
        <v>3721</v>
      </c>
      <c r="L400" s="699">
        <v>0</v>
      </c>
      <c r="M400" s="699">
        <v>0</v>
      </c>
      <c r="N400" s="696">
        <v>3</v>
      </c>
      <c r="O400" s="700">
        <v>1</v>
      </c>
      <c r="P400" s="699">
        <v>0</v>
      </c>
      <c r="Q400" s="701"/>
      <c r="R400" s="696">
        <v>3</v>
      </c>
      <c r="S400" s="701">
        <v>1</v>
      </c>
      <c r="T400" s="700">
        <v>1</v>
      </c>
      <c r="U400" s="702">
        <v>1</v>
      </c>
    </row>
    <row r="401" spans="1:21" ht="14.4" customHeight="1" x14ac:dyDescent="0.3">
      <c r="A401" s="695">
        <v>32</v>
      </c>
      <c r="B401" s="696" t="s">
        <v>554</v>
      </c>
      <c r="C401" s="696">
        <v>89301322</v>
      </c>
      <c r="D401" s="697" t="s">
        <v>4685</v>
      </c>
      <c r="E401" s="698" t="s">
        <v>3269</v>
      </c>
      <c r="F401" s="696" t="s">
        <v>3257</v>
      </c>
      <c r="G401" s="696" t="s">
        <v>3433</v>
      </c>
      <c r="H401" s="696" t="s">
        <v>555</v>
      </c>
      <c r="I401" s="696" t="s">
        <v>3722</v>
      </c>
      <c r="J401" s="696" t="s">
        <v>727</v>
      </c>
      <c r="K401" s="696" t="s">
        <v>3723</v>
      </c>
      <c r="L401" s="699">
        <v>0</v>
      </c>
      <c r="M401" s="699">
        <v>0</v>
      </c>
      <c r="N401" s="696">
        <v>1</v>
      </c>
      <c r="O401" s="700">
        <v>1</v>
      </c>
      <c r="P401" s="699">
        <v>0</v>
      </c>
      <c r="Q401" s="701"/>
      <c r="R401" s="696">
        <v>1</v>
      </c>
      <c r="S401" s="701">
        <v>1</v>
      </c>
      <c r="T401" s="700">
        <v>1</v>
      </c>
      <c r="U401" s="702">
        <v>1</v>
      </c>
    </row>
    <row r="402" spans="1:21" ht="14.4" customHeight="1" x14ac:dyDescent="0.3">
      <c r="A402" s="695">
        <v>32</v>
      </c>
      <c r="B402" s="696" t="s">
        <v>554</v>
      </c>
      <c r="C402" s="696">
        <v>89301322</v>
      </c>
      <c r="D402" s="697" t="s">
        <v>4685</v>
      </c>
      <c r="E402" s="698" t="s">
        <v>3269</v>
      </c>
      <c r="F402" s="696" t="s">
        <v>3257</v>
      </c>
      <c r="G402" s="696" t="s">
        <v>3434</v>
      </c>
      <c r="H402" s="696" t="s">
        <v>555</v>
      </c>
      <c r="I402" s="696" t="s">
        <v>691</v>
      </c>
      <c r="J402" s="696" t="s">
        <v>692</v>
      </c>
      <c r="K402" s="696" t="s">
        <v>3435</v>
      </c>
      <c r="L402" s="699">
        <v>115.3</v>
      </c>
      <c r="M402" s="699">
        <v>230.6</v>
      </c>
      <c r="N402" s="696">
        <v>2</v>
      </c>
      <c r="O402" s="700">
        <v>0.5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32</v>
      </c>
      <c r="B403" s="696" t="s">
        <v>554</v>
      </c>
      <c r="C403" s="696">
        <v>89301322</v>
      </c>
      <c r="D403" s="697" t="s">
        <v>4685</v>
      </c>
      <c r="E403" s="698" t="s">
        <v>3269</v>
      </c>
      <c r="F403" s="696" t="s">
        <v>3257</v>
      </c>
      <c r="G403" s="696" t="s">
        <v>3559</v>
      </c>
      <c r="H403" s="696" t="s">
        <v>555</v>
      </c>
      <c r="I403" s="696" t="s">
        <v>3724</v>
      </c>
      <c r="J403" s="696" t="s">
        <v>3561</v>
      </c>
      <c r="K403" s="696" t="s">
        <v>3725</v>
      </c>
      <c r="L403" s="699">
        <v>937.93</v>
      </c>
      <c r="M403" s="699">
        <v>2813.79</v>
      </c>
      <c r="N403" s="696">
        <v>3</v>
      </c>
      <c r="O403" s="700">
        <v>2</v>
      </c>
      <c r="P403" s="699">
        <v>2813.79</v>
      </c>
      <c r="Q403" s="701">
        <v>1</v>
      </c>
      <c r="R403" s="696">
        <v>3</v>
      </c>
      <c r="S403" s="701">
        <v>1</v>
      </c>
      <c r="T403" s="700">
        <v>2</v>
      </c>
      <c r="U403" s="702">
        <v>1</v>
      </c>
    </row>
    <row r="404" spans="1:21" ht="14.4" customHeight="1" x14ac:dyDescent="0.3">
      <c r="A404" s="695">
        <v>32</v>
      </c>
      <c r="B404" s="696" t="s">
        <v>554</v>
      </c>
      <c r="C404" s="696">
        <v>89301322</v>
      </c>
      <c r="D404" s="697" t="s">
        <v>4685</v>
      </c>
      <c r="E404" s="698" t="s">
        <v>3269</v>
      </c>
      <c r="F404" s="696" t="s">
        <v>3257</v>
      </c>
      <c r="G404" s="696" t="s">
        <v>3565</v>
      </c>
      <c r="H404" s="696" t="s">
        <v>555</v>
      </c>
      <c r="I404" s="696" t="s">
        <v>1068</v>
      </c>
      <c r="J404" s="696" t="s">
        <v>2296</v>
      </c>
      <c r="K404" s="696" t="s">
        <v>3726</v>
      </c>
      <c r="L404" s="699">
        <v>64.45</v>
      </c>
      <c r="M404" s="699">
        <v>64.45</v>
      </c>
      <c r="N404" s="696">
        <v>1</v>
      </c>
      <c r="O404" s="700">
        <v>0.5</v>
      </c>
      <c r="P404" s="699">
        <v>64.45</v>
      </c>
      <c r="Q404" s="701">
        <v>1</v>
      </c>
      <c r="R404" s="696">
        <v>1</v>
      </c>
      <c r="S404" s="701">
        <v>1</v>
      </c>
      <c r="T404" s="700">
        <v>0.5</v>
      </c>
      <c r="U404" s="702">
        <v>1</v>
      </c>
    </row>
    <row r="405" spans="1:21" ht="14.4" customHeight="1" x14ac:dyDescent="0.3">
      <c r="A405" s="695">
        <v>32</v>
      </c>
      <c r="B405" s="696" t="s">
        <v>554</v>
      </c>
      <c r="C405" s="696">
        <v>89301322</v>
      </c>
      <c r="D405" s="697" t="s">
        <v>4685</v>
      </c>
      <c r="E405" s="698" t="s">
        <v>3269</v>
      </c>
      <c r="F405" s="696" t="s">
        <v>3257</v>
      </c>
      <c r="G405" s="696" t="s">
        <v>3436</v>
      </c>
      <c r="H405" s="696" t="s">
        <v>555</v>
      </c>
      <c r="I405" s="696" t="s">
        <v>3437</v>
      </c>
      <c r="J405" s="696" t="s">
        <v>3438</v>
      </c>
      <c r="K405" s="696" t="s">
        <v>895</v>
      </c>
      <c r="L405" s="699">
        <v>13168.84</v>
      </c>
      <c r="M405" s="699">
        <v>13168.84</v>
      </c>
      <c r="N405" s="696">
        <v>1</v>
      </c>
      <c r="O405" s="700">
        <v>0.5</v>
      </c>
      <c r="P405" s="699">
        <v>13168.84</v>
      </c>
      <c r="Q405" s="701">
        <v>1</v>
      </c>
      <c r="R405" s="696">
        <v>1</v>
      </c>
      <c r="S405" s="701">
        <v>1</v>
      </c>
      <c r="T405" s="700">
        <v>0.5</v>
      </c>
      <c r="U405" s="702">
        <v>1</v>
      </c>
    </row>
    <row r="406" spans="1:21" ht="14.4" customHeight="1" x14ac:dyDescent="0.3">
      <c r="A406" s="695">
        <v>32</v>
      </c>
      <c r="B406" s="696" t="s">
        <v>554</v>
      </c>
      <c r="C406" s="696">
        <v>89301322</v>
      </c>
      <c r="D406" s="697" t="s">
        <v>4685</v>
      </c>
      <c r="E406" s="698" t="s">
        <v>3269</v>
      </c>
      <c r="F406" s="696" t="s">
        <v>3257</v>
      </c>
      <c r="G406" s="696" t="s">
        <v>3321</v>
      </c>
      <c r="H406" s="696" t="s">
        <v>1626</v>
      </c>
      <c r="I406" s="696" t="s">
        <v>2085</v>
      </c>
      <c r="J406" s="696" t="s">
        <v>2086</v>
      </c>
      <c r="K406" s="696" t="s">
        <v>3155</v>
      </c>
      <c r="L406" s="699">
        <v>3127.19</v>
      </c>
      <c r="M406" s="699">
        <v>50035.040000000001</v>
      </c>
      <c r="N406" s="696">
        <v>16</v>
      </c>
      <c r="O406" s="700">
        <v>10.5</v>
      </c>
      <c r="P406" s="699">
        <v>40653.47</v>
      </c>
      <c r="Q406" s="701">
        <v>0.8125</v>
      </c>
      <c r="R406" s="696">
        <v>13</v>
      </c>
      <c r="S406" s="701">
        <v>0.8125</v>
      </c>
      <c r="T406" s="700">
        <v>8</v>
      </c>
      <c r="U406" s="702">
        <v>0.76190476190476186</v>
      </c>
    </row>
    <row r="407" spans="1:21" ht="14.4" customHeight="1" x14ac:dyDescent="0.3">
      <c r="A407" s="695">
        <v>32</v>
      </c>
      <c r="B407" s="696" t="s">
        <v>554</v>
      </c>
      <c r="C407" s="696">
        <v>89301322</v>
      </c>
      <c r="D407" s="697" t="s">
        <v>4685</v>
      </c>
      <c r="E407" s="698" t="s">
        <v>3269</v>
      </c>
      <c r="F407" s="696" t="s">
        <v>3257</v>
      </c>
      <c r="G407" s="696" t="s">
        <v>3321</v>
      </c>
      <c r="H407" s="696" t="s">
        <v>1626</v>
      </c>
      <c r="I407" s="696" t="s">
        <v>3472</v>
      </c>
      <c r="J407" s="696" t="s">
        <v>2086</v>
      </c>
      <c r="K407" s="696" t="s">
        <v>3473</v>
      </c>
      <c r="L407" s="699">
        <v>782.22</v>
      </c>
      <c r="M407" s="699">
        <v>3128.88</v>
      </c>
      <c r="N407" s="696">
        <v>4</v>
      </c>
      <c r="O407" s="700">
        <v>1</v>
      </c>
      <c r="P407" s="699"/>
      <c r="Q407" s="701">
        <v>0</v>
      </c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32</v>
      </c>
      <c r="B408" s="696" t="s">
        <v>554</v>
      </c>
      <c r="C408" s="696">
        <v>89301322</v>
      </c>
      <c r="D408" s="697" t="s">
        <v>4685</v>
      </c>
      <c r="E408" s="698" t="s">
        <v>3269</v>
      </c>
      <c r="F408" s="696" t="s">
        <v>3257</v>
      </c>
      <c r="G408" s="696" t="s">
        <v>3501</v>
      </c>
      <c r="H408" s="696" t="s">
        <v>555</v>
      </c>
      <c r="I408" s="696" t="s">
        <v>3508</v>
      </c>
      <c r="J408" s="696" t="s">
        <v>3509</v>
      </c>
      <c r="K408" s="696" t="s">
        <v>3504</v>
      </c>
      <c r="L408" s="699">
        <v>0</v>
      </c>
      <c r="M408" s="699">
        <v>0</v>
      </c>
      <c r="N408" s="696">
        <v>2</v>
      </c>
      <c r="O408" s="700">
        <v>2</v>
      </c>
      <c r="P408" s="699">
        <v>0</v>
      </c>
      <c r="Q408" s="701"/>
      <c r="R408" s="696">
        <v>1</v>
      </c>
      <c r="S408" s="701">
        <v>0.5</v>
      </c>
      <c r="T408" s="700">
        <v>1</v>
      </c>
      <c r="U408" s="702">
        <v>0.5</v>
      </c>
    </row>
    <row r="409" spans="1:21" ht="14.4" customHeight="1" x14ac:dyDescent="0.3">
      <c r="A409" s="695">
        <v>32</v>
      </c>
      <c r="B409" s="696" t="s">
        <v>554</v>
      </c>
      <c r="C409" s="696">
        <v>89301322</v>
      </c>
      <c r="D409" s="697" t="s">
        <v>4685</v>
      </c>
      <c r="E409" s="698" t="s">
        <v>3269</v>
      </c>
      <c r="F409" s="696" t="s">
        <v>3257</v>
      </c>
      <c r="G409" s="696" t="s">
        <v>3439</v>
      </c>
      <c r="H409" s="696" t="s">
        <v>555</v>
      </c>
      <c r="I409" s="696" t="s">
        <v>810</v>
      </c>
      <c r="J409" s="696" t="s">
        <v>811</v>
      </c>
      <c r="K409" s="696" t="s">
        <v>3440</v>
      </c>
      <c r="L409" s="699">
        <v>163.9</v>
      </c>
      <c r="M409" s="699">
        <v>327.8</v>
      </c>
      <c r="N409" s="696">
        <v>2</v>
      </c>
      <c r="O409" s="700">
        <v>1.5</v>
      </c>
      <c r="P409" s="699">
        <v>327.8</v>
      </c>
      <c r="Q409" s="701">
        <v>1</v>
      </c>
      <c r="R409" s="696">
        <v>2</v>
      </c>
      <c r="S409" s="701">
        <v>1</v>
      </c>
      <c r="T409" s="700">
        <v>1.5</v>
      </c>
      <c r="U409" s="702">
        <v>1</v>
      </c>
    </row>
    <row r="410" spans="1:21" ht="14.4" customHeight="1" x14ac:dyDescent="0.3">
      <c r="A410" s="695">
        <v>32</v>
      </c>
      <c r="B410" s="696" t="s">
        <v>554</v>
      </c>
      <c r="C410" s="696">
        <v>89301322</v>
      </c>
      <c r="D410" s="697" t="s">
        <v>4685</v>
      </c>
      <c r="E410" s="698" t="s">
        <v>3269</v>
      </c>
      <c r="F410" s="696" t="s">
        <v>3257</v>
      </c>
      <c r="G410" s="696" t="s">
        <v>3486</v>
      </c>
      <c r="H410" s="696" t="s">
        <v>555</v>
      </c>
      <c r="I410" s="696" t="s">
        <v>1042</v>
      </c>
      <c r="J410" s="696" t="s">
        <v>1043</v>
      </c>
      <c r="K410" s="696" t="s">
        <v>3487</v>
      </c>
      <c r="L410" s="699">
        <v>1023.02</v>
      </c>
      <c r="M410" s="699">
        <v>25575.500000000007</v>
      </c>
      <c r="N410" s="696">
        <v>25</v>
      </c>
      <c r="O410" s="700">
        <v>17</v>
      </c>
      <c r="P410" s="699">
        <v>12276.240000000003</v>
      </c>
      <c r="Q410" s="701">
        <v>0.48</v>
      </c>
      <c r="R410" s="696">
        <v>12</v>
      </c>
      <c r="S410" s="701">
        <v>0.48</v>
      </c>
      <c r="T410" s="700">
        <v>8</v>
      </c>
      <c r="U410" s="702">
        <v>0.47058823529411764</v>
      </c>
    </row>
    <row r="411" spans="1:21" ht="14.4" customHeight="1" x14ac:dyDescent="0.3">
      <c r="A411" s="695">
        <v>32</v>
      </c>
      <c r="B411" s="696" t="s">
        <v>554</v>
      </c>
      <c r="C411" s="696">
        <v>89301322</v>
      </c>
      <c r="D411" s="697" t="s">
        <v>4685</v>
      </c>
      <c r="E411" s="698" t="s">
        <v>3269</v>
      </c>
      <c r="F411" s="696" t="s">
        <v>3257</v>
      </c>
      <c r="G411" s="696" t="s">
        <v>3441</v>
      </c>
      <c r="H411" s="696" t="s">
        <v>555</v>
      </c>
      <c r="I411" s="696" t="s">
        <v>2304</v>
      </c>
      <c r="J411" s="696" t="s">
        <v>2305</v>
      </c>
      <c r="K411" s="696" t="s">
        <v>2306</v>
      </c>
      <c r="L411" s="699">
        <v>24.22</v>
      </c>
      <c r="M411" s="699">
        <v>48.44</v>
      </c>
      <c r="N411" s="696">
        <v>2</v>
      </c>
      <c r="O411" s="700">
        <v>1.5</v>
      </c>
      <c r="P411" s="699">
        <v>48.44</v>
      </c>
      <c r="Q411" s="701">
        <v>1</v>
      </c>
      <c r="R411" s="696">
        <v>2</v>
      </c>
      <c r="S411" s="701">
        <v>1</v>
      </c>
      <c r="T411" s="700">
        <v>1.5</v>
      </c>
      <c r="U411" s="702">
        <v>1</v>
      </c>
    </row>
    <row r="412" spans="1:21" ht="14.4" customHeight="1" x14ac:dyDescent="0.3">
      <c r="A412" s="695">
        <v>32</v>
      </c>
      <c r="B412" s="696" t="s">
        <v>554</v>
      </c>
      <c r="C412" s="696">
        <v>89301322</v>
      </c>
      <c r="D412" s="697" t="s">
        <v>4685</v>
      </c>
      <c r="E412" s="698" t="s">
        <v>3269</v>
      </c>
      <c r="F412" s="696" t="s">
        <v>3257</v>
      </c>
      <c r="G412" s="696" t="s">
        <v>3441</v>
      </c>
      <c r="H412" s="696" t="s">
        <v>555</v>
      </c>
      <c r="I412" s="696" t="s">
        <v>3727</v>
      </c>
      <c r="J412" s="696" t="s">
        <v>3475</v>
      </c>
      <c r="K412" s="696" t="s">
        <v>3554</v>
      </c>
      <c r="L412" s="699">
        <v>40.36</v>
      </c>
      <c r="M412" s="699">
        <v>80.72</v>
      </c>
      <c r="N412" s="696">
        <v>2</v>
      </c>
      <c r="O412" s="700">
        <v>1</v>
      </c>
      <c r="P412" s="699">
        <v>40.36</v>
      </c>
      <c r="Q412" s="701">
        <v>0.5</v>
      </c>
      <c r="R412" s="696">
        <v>1</v>
      </c>
      <c r="S412" s="701">
        <v>0.5</v>
      </c>
      <c r="T412" s="700">
        <v>0.5</v>
      </c>
      <c r="U412" s="702">
        <v>0.5</v>
      </c>
    </row>
    <row r="413" spans="1:21" ht="14.4" customHeight="1" x14ac:dyDescent="0.3">
      <c r="A413" s="695">
        <v>32</v>
      </c>
      <c r="B413" s="696" t="s">
        <v>554</v>
      </c>
      <c r="C413" s="696">
        <v>89301322</v>
      </c>
      <c r="D413" s="697" t="s">
        <v>4685</v>
      </c>
      <c r="E413" s="698" t="s">
        <v>3269</v>
      </c>
      <c r="F413" s="696" t="s">
        <v>3257</v>
      </c>
      <c r="G413" s="696" t="s">
        <v>3586</v>
      </c>
      <c r="H413" s="696" t="s">
        <v>555</v>
      </c>
      <c r="I413" s="696" t="s">
        <v>2257</v>
      </c>
      <c r="J413" s="696" t="s">
        <v>2258</v>
      </c>
      <c r="K413" s="696" t="s">
        <v>3498</v>
      </c>
      <c r="L413" s="699">
        <v>0</v>
      </c>
      <c r="M413" s="699">
        <v>0</v>
      </c>
      <c r="N413" s="696">
        <v>2</v>
      </c>
      <c r="O413" s="700">
        <v>0.5</v>
      </c>
      <c r="P413" s="699">
        <v>0</v>
      </c>
      <c r="Q413" s="701"/>
      <c r="R413" s="696">
        <v>2</v>
      </c>
      <c r="S413" s="701">
        <v>1</v>
      </c>
      <c r="T413" s="700">
        <v>0.5</v>
      </c>
      <c r="U413" s="702">
        <v>1</v>
      </c>
    </row>
    <row r="414" spans="1:21" ht="14.4" customHeight="1" x14ac:dyDescent="0.3">
      <c r="A414" s="695">
        <v>32</v>
      </c>
      <c r="B414" s="696" t="s">
        <v>554</v>
      </c>
      <c r="C414" s="696">
        <v>89301322</v>
      </c>
      <c r="D414" s="697" t="s">
        <v>4685</v>
      </c>
      <c r="E414" s="698" t="s">
        <v>3269</v>
      </c>
      <c r="F414" s="696" t="s">
        <v>3257</v>
      </c>
      <c r="G414" s="696" t="s">
        <v>3587</v>
      </c>
      <c r="H414" s="696" t="s">
        <v>1626</v>
      </c>
      <c r="I414" s="696" t="s">
        <v>3588</v>
      </c>
      <c r="J414" s="696" t="s">
        <v>3589</v>
      </c>
      <c r="K414" s="696" t="s">
        <v>3590</v>
      </c>
      <c r="L414" s="699">
        <v>2449.89</v>
      </c>
      <c r="M414" s="699">
        <v>93095.819999999992</v>
      </c>
      <c r="N414" s="696">
        <v>38</v>
      </c>
      <c r="O414" s="700">
        <v>6.5</v>
      </c>
      <c r="P414" s="699">
        <v>83296.259999999995</v>
      </c>
      <c r="Q414" s="701">
        <v>0.89473684210526316</v>
      </c>
      <c r="R414" s="696">
        <v>34</v>
      </c>
      <c r="S414" s="701">
        <v>0.89473684210526316</v>
      </c>
      <c r="T414" s="700">
        <v>6</v>
      </c>
      <c r="U414" s="702">
        <v>0.92307692307692313</v>
      </c>
    </row>
    <row r="415" spans="1:21" ht="14.4" customHeight="1" x14ac:dyDescent="0.3">
      <c r="A415" s="695">
        <v>32</v>
      </c>
      <c r="B415" s="696" t="s">
        <v>554</v>
      </c>
      <c r="C415" s="696">
        <v>89301322</v>
      </c>
      <c r="D415" s="697" t="s">
        <v>4685</v>
      </c>
      <c r="E415" s="698" t="s">
        <v>3269</v>
      </c>
      <c r="F415" s="696" t="s">
        <v>3257</v>
      </c>
      <c r="G415" s="696" t="s">
        <v>3587</v>
      </c>
      <c r="H415" s="696" t="s">
        <v>1626</v>
      </c>
      <c r="I415" s="696" t="s">
        <v>3588</v>
      </c>
      <c r="J415" s="696" t="s">
        <v>3589</v>
      </c>
      <c r="K415" s="696" t="s">
        <v>3590</v>
      </c>
      <c r="L415" s="699">
        <v>2279.02</v>
      </c>
      <c r="M415" s="699">
        <v>31906.28</v>
      </c>
      <c r="N415" s="696">
        <v>14</v>
      </c>
      <c r="O415" s="700">
        <v>3.5</v>
      </c>
      <c r="P415" s="699">
        <v>25069.22</v>
      </c>
      <c r="Q415" s="701">
        <v>0.78571428571428581</v>
      </c>
      <c r="R415" s="696">
        <v>11</v>
      </c>
      <c r="S415" s="701">
        <v>0.7857142857142857</v>
      </c>
      <c r="T415" s="700">
        <v>3</v>
      </c>
      <c r="U415" s="702">
        <v>0.8571428571428571</v>
      </c>
    </row>
    <row r="416" spans="1:21" ht="14.4" customHeight="1" x14ac:dyDescent="0.3">
      <c r="A416" s="695">
        <v>32</v>
      </c>
      <c r="B416" s="696" t="s">
        <v>554</v>
      </c>
      <c r="C416" s="696">
        <v>89301322</v>
      </c>
      <c r="D416" s="697" t="s">
        <v>4685</v>
      </c>
      <c r="E416" s="698" t="s">
        <v>3269</v>
      </c>
      <c r="F416" s="696" t="s">
        <v>3257</v>
      </c>
      <c r="G416" s="696" t="s">
        <v>3596</v>
      </c>
      <c r="H416" s="696" t="s">
        <v>555</v>
      </c>
      <c r="I416" s="696" t="s">
        <v>3597</v>
      </c>
      <c r="J416" s="696" t="s">
        <v>3598</v>
      </c>
      <c r="K416" s="696"/>
      <c r="L416" s="699">
        <v>0</v>
      </c>
      <c r="M416" s="699">
        <v>0</v>
      </c>
      <c r="N416" s="696">
        <v>4</v>
      </c>
      <c r="O416" s="700">
        <v>0.5</v>
      </c>
      <c r="P416" s="699">
        <v>0</v>
      </c>
      <c r="Q416" s="701"/>
      <c r="R416" s="696">
        <v>4</v>
      </c>
      <c r="S416" s="701">
        <v>1</v>
      </c>
      <c r="T416" s="700">
        <v>0.5</v>
      </c>
      <c r="U416" s="702">
        <v>1</v>
      </c>
    </row>
    <row r="417" spans="1:21" ht="14.4" customHeight="1" x14ac:dyDescent="0.3">
      <c r="A417" s="695">
        <v>32</v>
      </c>
      <c r="B417" s="696" t="s">
        <v>554</v>
      </c>
      <c r="C417" s="696">
        <v>89301322</v>
      </c>
      <c r="D417" s="697" t="s">
        <v>4685</v>
      </c>
      <c r="E417" s="698" t="s">
        <v>3269</v>
      </c>
      <c r="F417" s="696" t="s">
        <v>3257</v>
      </c>
      <c r="G417" s="696" t="s">
        <v>3728</v>
      </c>
      <c r="H417" s="696" t="s">
        <v>555</v>
      </c>
      <c r="I417" s="696" t="s">
        <v>2131</v>
      </c>
      <c r="J417" s="696" t="s">
        <v>2132</v>
      </c>
      <c r="K417" s="696" t="s">
        <v>3729</v>
      </c>
      <c r="L417" s="699">
        <v>26.17</v>
      </c>
      <c r="M417" s="699">
        <v>26.17</v>
      </c>
      <c r="N417" s="696">
        <v>1</v>
      </c>
      <c r="O417" s="700">
        <v>1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32</v>
      </c>
      <c r="B418" s="696" t="s">
        <v>554</v>
      </c>
      <c r="C418" s="696">
        <v>89301322</v>
      </c>
      <c r="D418" s="697" t="s">
        <v>4685</v>
      </c>
      <c r="E418" s="698" t="s">
        <v>3269</v>
      </c>
      <c r="F418" s="696" t="s">
        <v>3257</v>
      </c>
      <c r="G418" s="696" t="s">
        <v>3343</v>
      </c>
      <c r="H418" s="696" t="s">
        <v>1626</v>
      </c>
      <c r="I418" s="696" t="s">
        <v>2013</v>
      </c>
      <c r="J418" s="696" t="s">
        <v>2014</v>
      </c>
      <c r="K418" s="696" t="s">
        <v>3136</v>
      </c>
      <c r="L418" s="699">
        <v>116.8</v>
      </c>
      <c r="M418" s="699">
        <v>584</v>
      </c>
      <c r="N418" s="696">
        <v>5</v>
      </c>
      <c r="O418" s="700">
        <v>4</v>
      </c>
      <c r="P418" s="699">
        <v>467.2</v>
      </c>
      <c r="Q418" s="701">
        <v>0.79999999999999993</v>
      </c>
      <c r="R418" s="696">
        <v>4</v>
      </c>
      <c r="S418" s="701">
        <v>0.8</v>
      </c>
      <c r="T418" s="700">
        <v>3</v>
      </c>
      <c r="U418" s="702">
        <v>0.75</v>
      </c>
    </row>
    <row r="419" spans="1:21" ht="14.4" customHeight="1" x14ac:dyDescent="0.3">
      <c r="A419" s="695">
        <v>32</v>
      </c>
      <c r="B419" s="696" t="s">
        <v>554</v>
      </c>
      <c r="C419" s="696">
        <v>89301322</v>
      </c>
      <c r="D419" s="697" t="s">
        <v>4685</v>
      </c>
      <c r="E419" s="698" t="s">
        <v>3269</v>
      </c>
      <c r="F419" s="696" t="s">
        <v>3257</v>
      </c>
      <c r="G419" s="696" t="s">
        <v>3730</v>
      </c>
      <c r="H419" s="696" t="s">
        <v>555</v>
      </c>
      <c r="I419" s="696" t="s">
        <v>695</v>
      </c>
      <c r="J419" s="696" t="s">
        <v>3731</v>
      </c>
      <c r="K419" s="696" t="s">
        <v>3732</v>
      </c>
      <c r="L419" s="699">
        <v>55.71</v>
      </c>
      <c r="M419" s="699">
        <v>55.71</v>
      </c>
      <c r="N419" s="696">
        <v>1</v>
      </c>
      <c r="O419" s="700">
        <v>0.5</v>
      </c>
      <c r="P419" s="699">
        <v>55.71</v>
      </c>
      <c r="Q419" s="701">
        <v>1</v>
      </c>
      <c r="R419" s="696">
        <v>1</v>
      </c>
      <c r="S419" s="701">
        <v>1</v>
      </c>
      <c r="T419" s="700">
        <v>0.5</v>
      </c>
      <c r="U419" s="702">
        <v>1</v>
      </c>
    </row>
    <row r="420" spans="1:21" ht="14.4" customHeight="1" x14ac:dyDescent="0.3">
      <c r="A420" s="695">
        <v>32</v>
      </c>
      <c r="B420" s="696" t="s">
        <v>554</v>
      </c>
      <c r="C420" s="696">
        <v>89301322</v>
      </c>
      <c r="D420" s="697" t="s">
        <v>4685</v>
      </c>
      <c r="E420" s="698" t="s">
        <v>3269</v>
      </c>
      <c r="F420" s="696" t="s">
        <v>3257</v>
      </c>
      <c r="G420" s="696" t="s">
        <v>3733</v>
      </c>
      <c r="H420" s="696" t="s">
        <v>555</v>
      </c>
      <c r="I420" s="696" t="s">
        <v>3734</v>
      </c>
      <c r="J420" s="696" t="s">
        <v>3735</v>
      </c>
      <c r="K420" s="696" t="s">
        <v>3736</v>
      </c>
      <c r="L420" s="699">
        <v>145.38999999999999</v>
      </c>
      <c r="M420" s="699">
        <v>872.33999999999992</v>
      </c>
      <c r="N420" s="696">
        <v>6</v>
      </c>
      <c r="O420" s="700">
        <v>1.5</v>
      </c>
      <c r="P420" s="699">
        <v>436.16999999999996</v>
      </c>
      <c r="Q420" s="701">
        <v>0.5</v>
      </c>
      <c r="R420" s="696">
        <v>3</v>
      </c>
      <c r="S420" s="701">
        <v>0.5</v>
      </c>
      <c r="T420" s="700">
        <v>0.5</v>
      </c>
      <c r="U420" s="702">
        <v>0.33333333333333331</v>
      </c>
    </row>
    <row r="421" spans="1:21" ht="14.4" customHeight="1" x14ac:dyDescent="0.3">
      <c r="A421" s="695">
        <v>32</v>
      </c>
      <c r="B421" s="696" t="s">
        <v>554</v>
      </c>
      <c r="C421" s="696">
        <v>89301322</v>
      </c>
      <c r="D421" s="697" t="s">
        <v>4685</v>
      </c>
      <c r="E421" s="698" t="s">
        <v>3269</v>
      </c>
      <c r="F421" s="696" t="s">
        <v>3257</v>
      </c>
      <c r="G421" s="696" t="s">
        <v>3346</v>
      </c>
      <c r="H421" s="696" t="s">
        <v>555</v>
      </c>
      <c r="I421" s="696" t="s">
        <v>3737</v>
      </c>
      <c r="J421" s="696" t="s">
        <v>3609</v>
      </c>
      <c r="K421" s="696" t="s">
        <v>3513</v>
      </c>
      <c r="L421" s="699">
        <v>30.65</v>
      </c>
      <c r="M421" s="699">
        <v>30.65</v>
      </c>
      <c r="N421" s="696">
        <v>1</v>
      </c>
      <c r="O421" s="700">
        <v>1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32</v>
      </c>
      <c r="B422" s="696" t="s">
        <v>554</v>
      </c>
      <c r="C422" s="696">
        <v>89301322</v>
      </c>
      <c r="D422" s="697" t="s">
        <v>4685</v>
      </c>
      <c r="E422" s="698" t="s">
        <v>3269</v>
      </c>
      <c r="F422" s="696" t="s">
        <v>3257</v>
      </c>
      <c r="G422" s="696" t="s">
        <v>3346</v>
      </c>
      <c r="H422" s="696" t="s">
        <v>555</v>
      </c>
      <c r="I422" s="696" t="s">
        <v>3608</v>
      </c>
      <c r="J422" s="696" t="s">
        <v>3609</v>
      </c>
      <c r="K422" s="696" t="s">
        <v>3610</v>
      </c>
      <c r="L422" s="699">
        <v>61.29</v>
      </c>
      <c r="M422" s="699">
        <v>1287.0899999999999</v>
      </c>
      <c r="N422" s="696">
        <v>21</v>
      </c>
      <c r="O422" s="700">
        <v>15</v>
      </c>
      <c r="P422" s="699">
        <v>612.9</v>
      </c>
      <c r="Q422" s="701">
        <v>0.47619047619047622</v>
      </c>
      <c r="R422" s="696">
        <v>10</v>
      </c>
      <c r="S422" s="701">
        <v>0.47619047619047616</v>
      </c>
      <c r="T422" s="700">
        <v>6.5</v>
      </c>
      <c r="U422" s="702">
        <v>0.43333333333333335</v>
      </c>
    </row>
    <row r="423" spans="1:21" ht="14.4" customHeight="1" x14ac:dyDescent="0.3">
      <c r="A423" s="695">
        <v>32</v>
      </c>
      <c r="B423" s="696" t="s">
        <v>554</v>
      </c>
      <c r="C423" s="696">
        <v>89301322</v>
      </c>
      <c r="D423" s="697" t="s">
        <v>4685</v>
      </c>
      <c r="E423" s="698" t="s">
        <v>3269</v>
      </c>
      <c r="F423" s="696" t="s">
        <v>3257</v>
      </c>
      <c r="G423" s="696" t="s">
        <v>3346</v>
      </c>
      <c r="H423" s="696" t="s">
        <v>555</v>
      </c>
      <c r="I423" s="696" t="s">
        <v>3613</v>
      </c>
      <c r="J423" s="696" t="s">
        <v>3348</v>
      </c>
      <c r="K423" s="696" t="s">
        <v>3614</v>
      </c>
      <c r="L423" s="699">
        <v>34.31</v>
      </c>
      <c r="M423" s="699">
        <v>34.31</v>
      </c>
      <c r="N423" s="696">
        <v>1</v>
      </c>
      <c r="O423" s="700">
        <v>0.5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32</v>
      </c>
      <c r="B424" s="696" t="s">
        <v>554</v>
      </c>
      <c r="C424" s="696">
        <v>89301322</v>
      </c>
      <c r="D424" s="697" t="s">
        <v>4685</v>
      </c>
      <c r="E424" s="698" t="s">
        <v>3269</v>
      </c>
      <c r="F424" s="696" t="s">
        <v>3257</v>
      </c>
      <c r="G424" s="696" t="s">
        <v>3738</v>
      </c>
      <c r="H424" s="696" t="s">
        <v>555</v>
      </c>
      <c r="I424" s="696" t="s">
        <v>3739</v>
      </c>
      <c r="J424" s="696" t="s">
        <v>1203</v>
      </c>
      <c r="K424" s="696" t="s">
        <v>3740</v>
      </c>
      <c r="L424" s="699">
        <v>0</v>
      </c>
      <c r="M424" s="699">
        <v>0</v>
      </c>
      <c r="N424" s="696">
        <v>3</v>
      </c>
      <c r="O424" s="700">
        <v>1.5</v>
      </c>
      <c r="P424" s="699">
        <v>0</v>
      </c>
      <c r="Q424" s="701"/>
      <c r="R424" s="696">
        <v>2</v>
      </c>
      <c r="S424" s="701">
        <v>0.66666666666666663</v>
      </c>
      <c r="T424" s="700">
        <v>0.5</v>
      </c>
      <c r="U424" s="702">
        <v>0.33333333333333331</v>
      </c>
    </row>
    <row r="425" spans="1:21" ht="14.4" customHeight="1" x14ac:dyDescent="0.3">
      <c r="A425" s="695">
        <v>32</v>
      </c>
      <c r="B425" s="696" t="s">
        <v>554</v>
      </c>
      <c r="C425" s="696">
        <v>89301322</v>
      </c>
      <c r="D425" s="697" t="s">
        <v>4685</v>
      </c>
      <c r="E425" s="698" t="s">
        <v>3269</v>
      </c>
      <c r="F425" s="696" t="s">
        <v>3257</v>
      </c>
      <c r="G425" s="696" t="s">
        <v>3349</v>
      </c>
      <c r="H425" s="696" t="s">
        <v>555</v>
      </c>
      <c r="I425" s="696" t="s">
        <v>814</v>
      </c>
      <c r="J425" s="696" t="s">
        <v>3350</v>
      </c>
      <c r="K425" s="696" t="s">
        <v>3351</v>
      </c>
      <c r="L425" s="699">
        <v>91.14</v>
      </c>
      <c r="M425" s="699">
        <v>637.98</v>
      </c>
      <c r="N425" s="696">
        <v>7</v>
      </c>
      <c r="O425" s="700">
        <v>1.5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32</v>
      </c>
      <c r="B426" s="696" t="s">
        <v>554</v>
      </c>
      <c r="C426" s="696">
        <v>89301322</v>
      </c>
      <c r="D426" s="697" t="s">
        <v>4685</v>
      </c>
      <c r="E426" s="698" t="s">
        <v>3269</v>
      </c>
      <c r="F426" s="696" t="s">
        <v>3257</v>
      </c>
      <c r="G426" s="696" t="s">
        <v>3615</v>
      </c>
      <c r="H426" s="696" t="s">
        <v>1626</v>
      </c>
      <c r="I426" s="696" t="s">
        <v>2711</v>
      </c>
      <c r="J426" s="696" t="s">
        <v>1683</v>
      </c>
      <c r="K426" s="696" t="s">
        <v>2712</v>
      </c>
      <c r="L426" s="699">
        <v>0</v>
      </c>
      <c r="M426" s="699">
        <v>0</v>
      </c>
      <c r="N426" s="696">
        <v>2</v>
      </c>
      <c r="O426" s="700">
        <v>1</v>
      </c>
      <c r="P426" s="699">
        <v>0</v>
      </c>
      <c r="Q426" s="701"/>
      <c r="R426" s="696">
        <v>2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32</v>
      </c>
      <c r="B427" s="696" t="s">
        <v>554</v>
      </c>
      <c r="C427" s="696">
        <v>89301322</v>
      </c>
      <c r="D427" s="697" t="s">
        <v>4685</v>
      </c>
      <c r="E427" s="698" t="s">
        <v>3269</v>
      </c>
      <c r="F427" s="696" t="s">
        <v>3257</v>
      </c>
      <c r="G427" s="696" t="s">
        <v>3615</v>
      </c>
      <c r="H427" s="696" t="s">
        <v>1626</v>
      </c>
      <c r="I427" s="696" t="s">
        <v>1682</v>
      </c>
      <c r="J427" s="696" t="s">
        <v>1683</v>
      </c>
      <c r="K427" s="696" t="s">
        <v>1684</v>
      </c>
      <c r="L427" s="699">
        <v>0</v>
      </c>
      <c r="M427" s="699">
        <v>0</v>
      </c>
      <c r="N427" s="696">
        <v>1</v>
      </c>
      <c r="O427" s="700">
        <v>0.5</v>
      </c>
      <c r="P427" s="699">
        <v>0</v>
      </c>
      <c r="Q427" s="701"/>
      <c r="R427" s="696">
        <v>1</v>
      </c>
      <c r="S427" s="701">
        <v>1</v>
      </c>
      <c r="T427" s="700">
        <v>0.5</v>
      </c>
      <c r="U427" s="702">
        <v>1</v>
      </c>
    </row>
    <row r="428" spans="1:21" ht="14.4" customHeight="1" x14ac:dyDescent="0.3">
      <c r="A428" s="695">
        <v>32</v>
      </c>
      <c r="B428" s="696" t="s">
        <v>554</v>
      </c>
      <c r="C428" s="696">
        <v>89301322</v>
      </c>
      <c r="D428" s="697" t="s">
        <v>4685</v>
      </c>
      <c r="E428" s="698" t="s">
        <v>3269</v>
      </c>
      <c r="F428" s="696" t="s">
        <v>3257</v>
      </c>
      <c r="G428" s="696" t="s">
        <v>3620</v>
      </c>
      <c r="H428" s="696" t="s">
        <v>1626</v>
      </c>
      <c r="I428" s="696" t="s">
        <v>3741</v>
      </c>
      <c r="J428" s="696" t="s">
        <v>3742</v>
      </c>
      <c r="K428" s="696" t="s">
        <v>3743</v>
      </c>
      <c r="L428" s="699">
        <v>48.98</v>
      </c>
      <c r="M428" s="699">
        <v>146.94</v>
      </c>
      <c r="N428" s="696">
        <v>3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32</v>
      </c>
      <c r="B429" s="696" t="s">
        <v>554</v>
      </c>
      <c r="C429" s="696">
        <v>89301322</v>
      </c>
      <c r="D429" s="697" t="s">
        <v>4685</v>
      </c>
      <c r="E429" s="698" t="s">
        <v>3269</v>
      </c>
      <c r="F429" s="696" t="s">
        <v>3257</v>
      </c>
      <c r="G429" s="696" t="s">
        <v>3620</v>
      </c>
      <c r="H429" s="696" t="s">
        <v>1626</v>
      </c>
      <c r="I429" s="696" t="s">
        <v>3744</v>
      </c>
      <c r="J429" s="696" t="s">
        <v>3622</v>
      </c>
      <c r="K429" s="696" t="s">
        <v>3745</v>
      </c>
      <c r="L429" s="699">
        <v>195.92</v>
      </c>
      <c r="M429" s="699">
        <v>195.92</v>
      </c>
      <c r="N429" s="696">
        <v>1</v>
      </c>
      <c r="O429" s="700">
        <v>0.5</v>
      </c>
      <c r="P429" s="699">
        <v>195.92</v>
      </c>
      <c r="Q429" s="701">
        <v>1</v>
      </c>
      <c r="R429" s="696">
        <v>1</v>
      </c>
      <c r="S429" s="701">
        <v>1</v>
      </c>
      <c r="T429" s="700">
        <v>0.5</v>
      </c>
      <c r="U429" s="702">
        <v>1</v>
      </c>
    </row>
    <row r="430" spans="1:21" ht="14.4" customHeight="1" x14ac:dyDescent="0.3">
      <c r="A430" s="695">
        <v>32</v>
      </c>
      <c r="B430" s="696" t="s">
        <v>554</v>
      </c>
      <c r="C430" s="696">
        <v>89301322</v>
      </c>
      <c r="D430" s="697" t="s">
        <v>4685</v>
      </c>
      <c r="E430" s="698" t="s">
        <v>3269</v>
      </c>
      <c r="F430" s="696" t="s">
        <v>3257</v>
      </c>
      <c r="G430" s="696" t="s">
        <v>3405</v>
      </c>
      <c r="H430" s="696" t="s">
        <v>555</v>
      </c>
      <c r="I430" s="696" t="s">
        <v>926</v>
      </c>
      <c r="J430" s="696" t="s">
        <v>2365</v>
      </c>
      <c r="K430" s="696" t="s">
        <v>3406</v>
      </c>
      <c r="L430" s="699">
        <v>0</v>
      </c>
      <c r="M430" s="699">
        <v>0</v>
      </c>
      <c r="N430" s="696">
        <v>1</v>
      </c>
      <c r="O430" s="700">
        <v>0.5</v>
      </c>
      <c r="P430" s="699">
        <v>0</v>
      </c>
      <c r="Q430" s="701"/>
      <c r="R430" s="696">
        <v>1</v>
      </c>
      <c r="S430" s="701">
        <v>1</v>
      </c>
      <c r="T430" s="700">
        <v>0.5</v>
      </c>
      <c r="U430" s="702">
        <v>1</v>
      </c>
    </row>
    <row r="431" spans="1:21" ht="14.4" customHeight="1" x14ac:dyDescent="0.3">
      <c r="A431" s="695">
        <v>32</v>
      </c>
      <c r="B431" s="696" t="s">
        <v>554</v>
      </c>
      <c r="C431" s="696">
        <v>89301322</v>
      </c>
      <c r="D431" s="697" t="s">
        <v>4685</v>
      </c>
      <c r="E431" s="698" t="s">
        <v>3269</v>
      </c>
      <c r="F431" s="696" t="s">
        <v>3257</v>
      </c>
      <c r="G431" s="696" t="s">
        <v>3405</v>
      </c>
      <c r="H431" s="696" t="s">
        <v>555</v>
      </c>
      <c r="I431" s="696" t="s">
        <v>699</v>
      </c>
      <c r="J431" s="696" t="s">
        <v>700</v>
      </c>
      <c r="K431" s="696" t="s">
        <v>701</v>
      </c>
      <c r="L431" s="699">
        <v>33.79</v>
      </c>
      <c r="M431" s="699">
        <v>67.58</v>
      </c>
      <c r="N431" s="696">
        <v>2</v>
      </c>
      <c r="O431" s="700">
        <v>1</v>
      </c>
      <c r="P431" s="699">
        <v>67.58</v>
      </c>
      <c r="Q431" s="701">
        <v>1</v>
      </c>
      <c r="R431" s="696">
        <v>2</v>
      </c>
      <c r="S431" s="701">
        <v>1</v>
      </c>
      <c r="T431" s="700">
        <v>1</v>
      </c>
      <c r="U431" s="702">
        <v>1</v>
      </c>
    </row>
    <row r="432" spans="1:21" ht="14.4" customHeight="1" x14ac:dyDescent="0.3">
      <c r="A432" s="695">
        <v>32</v>
      </c>
      <c r="B432" s="696" t="s">
        <v>554</v>
      </c>
      <c r="C432" s="696">
        <v>89301322</v>
      </c>
      <c r="D432" s="697" t="s">
        <v>4685</v>
      </c>
      <c r="E432" s="698" t="s">
        <v>3269</v>
      </c>
      <c r="F432" s="696" t="s">
        <v>3257</v>
      </c>
      <c r="G432" s="696" t="s">
        <v>3355</v>
      </c>
      <c r="H432" s="696" t="s">
        <v>555</v>
      </c>
      <c r="I432" s="696" t="s">
        <v>853</v>
      </c>
      <c r="J432" s="696" t="s">
        <v>3746</v>
      </c>
      <c r="K432" s="696" t="s">
        <v>3747</v>
      </c>
      <c r="L432" s="699">
        <v>0</v>
      </c>
      <c r="M432" s="699">
        <v>0</v>
      </c>
      <c r="N432" s="696">
        <v>2</v>
      </c>
      <c r="O432" s="700">
        <v>0.5</v>
      </c>
      <c r="P432" s="699">
        <v>0</v>
      </c>
      <c r="Q432" s="701"/>
      <c r="R432" s="696">
        <v>2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32</v>
      </c>
      <c r="B433" s="696" t="s">
        <v>554</v>
      </c>
      <c r="C433" s="696">
        <v>89301322</v>
      </c>
      <c r="D433" s="697" t="s">
        <v>4685</v>
      </c>
      <c r="E433" s="698" t="s">
        <v>3269</v>
      </c>
      <c r="F433" s="696" t="s">
        <v>3257</v>
      </c>
      <c r="G433" s="696" t="s">
        <v>3748</v>
      </c>
      <c r="H433" s="696" t="s">
        <v>1626</v>
      </c>
      <c r="I433" s="696" t="s">
        <v>3749</v>
      </c>
      <c r="J433" s="696" t="s">
        <v>3750</v>
      </c>
      <c r="K433" s="696" t="s">
        <v>3403</v>
      </c>
      <c r="L433" s="699">
        <v>0</v>
      </c>
      <c r="M433" s="699">
        <v>0</v>
      </c>
      <c r="N433" s="696">
        <v>2</v>
      </c>
      <c r="O433" s="700">
        <v>1</v>
      </c>
      <c r="P433" s="699"/>
      <c r="Q433" s="701"/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32</v>
      </c>
      <c r="B434" s="696" t="s">
        <v>554</v>
      </c>
      <c r="C434" s="696">
        <v>89301322</v>
      </c>
      <c r="D434" s="697" t="s">
        <v>4685</v>
      </c>
      <c r="E434" s="698" t="s">
        <v>3269</v>
      </c>
      <c r="F434" s="696" t="s">
        <v>3257</v>
      </c>
      <c r="G434" s="696" t="s">
        <v>3450</v>
      </c>
      <c r="H434" s="696" t="s">
        <v>555</v>
      </c>
      <c r="I434" s="696" t="s">
        <v>3751</v>
      </c>
      <c r="J434" s="696" t="s">
        <v>1679</v>
      </c>
      <c r="K434" s="696" t="s">
        <v>3752</v>
      </c>
      <c r="L434" s="699">
        <v>0</v>
      </c>
      <c r="M434" s="699">
        <v>0</v>
      </c>
      <c r="N434" s="696">
        <v>3</v>
      </c>
      <c r="O434" s="700">
        <v>0.5</v>
      </c>
      <c r="P434" s="699"/>
      <c r="Q434" s="701"/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32</v>
      </c>
      <c r="B435" s="696" t="s">
        <v>554</v>
      </c>
      <c r="C435" s="696">
        <v>89301322</v>
      </c>
      <c r="D435" s="697" t="s">
        <v>4685</v>
      </c>
      <c r="E435" s="698" t="s">
        <v>3269</v>
      </c>
      <c r="F435" s="696" t="s">
        <v>3257</v>
      </c>
      <c r="G435" s="696" t="s">
        <v>3450</v>
      </c>
      <c r="H435" s="696" t="s">
        <v>1626</v>
      </c>
      <c r="I435" s="696" t="s">
        <v>3753</v>
      </c>
      <c r="J435" s="696" t="s">
        <v>3754</v>
      </c>
      <c r="K435" s="696" t="s">
        <v>3755</v>
      </c>
      <c r="L435" s="699">
        <v>254.23</v>
      </c>
      <c r="M435" s="699">
        <v>762.68999999999994</v>
      </c>
      <c r="N435" s="696">
        <v>3</v>
      </c>
      <c r="O435" s="700">
        <v>2</v>
      </c>
      <c r="P435" s="699">
        <v>254.23</v>
      </c>
      <c r="Q435" s="701">
        <v>0.33333333333333337</v>
      </c>
      <c r="R435" s="696">
        <v>1</v>
      </c>
      <c r="S435" s="701">
        <v>0.33333333333333331</v>
      </c>
      <c r="T435" s="700">
        <v>0.5</v>
      </c>
      <c r="U435" s="702">
        <v>0.25</v>
      </c>
    </row>
    <row r="436" spans="1:21" ht="14.4" customHeight="1" x14ac:dyDescent="0.3">
      <c r="A436" s="695">
        <v>32</v>
      </c>
      <c r="B436" s="696" t="s">
        <v>554</v>
      </c>
      <c r="C436" s="696">
        <v>89301322</v>
      </c>
      <c r="D436" s="697" t="s">
        <v>4685</v>
      </c>
      <c r="E436" s="698" t="s">
        <v>3269</v>
      </c>
      <c r="F436" s="696" t="s">
        <v>3257</v>
      </c>
      <c r="G436" s="696" t="s">
        <v>3756</v>
      </c>
      <c r="H436" s="696" t="s">
        <v>555</v>
      </c>
      <c r="I436" s="696" t="s">
        <v>3757</v>
      </c>
      <c r="J436" s="696" t="s">
        <v>3758</v>
      </c>
      <c r="K436" s="696" t="s">
        <v>3759</v>
      </c>
      <c r="L436" s="699">
        <v>1866.4</v>
      </c>
      <c r="M436" s="699">
        <v>1866.4</v>
      </c>
      <c r="N436" s="696">
        <v>1</v>
      </c>
      <c r="O436" s="700">
        <v>1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32</v>
      </c>
      <c r="B437" s="696" t="s">
        <v>554</v>
      </c>
      <c r="C437" s="696">
        <v>89301322</v>
      </c>
      <c r="D437" s="697" t="s">
        <v>4685</v>
      </c>
      <c r="E437" s="698" t="s">
        <v>3269</v>
      </c>
      <c r="F437" s="696" t="s">
        <v>3257</v>
      </c>
      <c r="G437" s="696" t="s">
        <v>3760</v>
      </c>
      <c r="H437" s="696" t="s">
        <v>555</v>
      </c>
      <c r="I437" s="696" t="s">
        <v>3761</v>
      </c>
      <c r="J437" s="696" t="s">
        <v>3762</v>
      </c>
      <c r="K437" s="696" t="s">
        <v>3763</v>
      </c>
      <c r="L437" s="699">
        <v>0</v>
      </c>
      <c r="M437" s="699">
        <v>0</v>
      </c>
      <c r="N437" s="696">
        <v>3</v>
      </c>
      <c r="O437" s="700">
        <v>0.5</v>
      </c>
      <c r="P437" s="699">
        <v>0</v>
      </c>
      <c r="Q437" s="701"/>
      <c r="R437" s="696">
        <v>3</v>
      </c>
      <c r="S437" s="701">
        <v>1</v>
      </c>
      <c r="T437" s="700">
        <v>0.5</v>
      </c>
      <c r="U437" s="702">
        <v>1</v>
      </c>
    </row>
    <row r="438" spans="1:21" ht="14.4" customHeight="1" x14ac:dyDescent="0.3">
      <c r="A438" s="695">
        <v>32</v>
      </c>
      <c r="B438" s="696" t="s">
        <v>554</v>
      </c>
      <c r="C438" s="696">
        <v>89301322</v>
      </c>
      <c r="D438" s="697" t="s">
        <v>4685</v>
      </c>
      <c r="E438" s="698" t="s">
        <v>3269</v>
      </c>
      <c r="F438" s="696" t="s">
        <v>3257</v>
      </c>
      <c r="G438" s="696" t="s">
        <v>3293</v>
      </c>
      <c r="H438" s="696" t="s">
        <v>1626</v>
      </c>
      <c r="I438" s="696" t="s">
        <v>3764</v>
      </c>
      <c r="J438" s="696" t="s">
        <v>1656</v>
      </c>
      <c r="K438" s="696" t="s">
        <v>3765</v>
      </c>
      <c r="L438" s="699">
        <v>0</v>
      </c>
      <c r="M438" s="699">
        <v>0</v>
      </c>
      <c r="N438" s="696">
        <v>3</v>
      </c>
      <c r="O438" s="700">
        <v>2</v>
      </c>
      <c r="P438" s="699">
        <v>0</v>
      </c>
      <c r="Q438" s="701"/>
      <c r="R438" s="696">
        <v>2</v>
      </c>
      <c r="S438" s="701">
        <v>0.66666666666666663</v>
      </c>
      <c r="T438" s="700">
        <v>1</v>
      </c>
      <c r="U438" s="702">
        <v>0.5</v>
      </c>
    </row>
    <row r="439" spans="1:21" ht="14.4" customHeight="1" x14ac:dyDescent="0.3">
      <c r="A439" s="695">
        <v>32</v>
      </c>
      <c r="B439" s="696" t="s">
        <v>554</v>
      </c>
      <c r="C439" s="696">
        <v>89301322</v>
      </c>
      <c r="D439" s="697" t="s">
        <v>4685</v>
      </c>
      <c r="E439" s="698" t="s">
        <v>3269</v>
      </c>
      <c r="F439" s="696" t="s">
        <v>3257</v>
      </c>
      <c r="G439" s="696" t="s">
        <v>3293</v>
      </c>
      <c r="H439" s="696" t="s">
        <v>1626</v>
      </c>
      <c r="I439" s="696" t="s">
        <v>1755</v>
      </c>
      <c r="J439" s="696" t="s">
        <v>1656</v>
      </c>
      <c r="K439" s="696" t="s">
        <v>1756</v>
      </c>
      <c r="L439" s="699">
        <v>468.96</v>
      </c>
      <c r="M439" s="699">
        <v>937.92</v>
      </c>
      <c r="N439" s="696">
        <v>2</v>
      </c>
      <c r="O439" s="700">
        <v>2</v>
      </c>
      <c r="P439" s="699">
        <v>937.92</v>
      </c>
      <c r="Q439" s="701">
        <v>1</v>
      </c>
      <c r="R439" s="696">
        <v>2</v>
      </c>
      <c r="S439" s="701">
        <v>1</v>
      </c>
      <c r="T439" s="700">
        <v>2</v>
      </c>
      <c r="U439" s="702">
        <v>1</v>
      </c>
    </row>
    <row r="440" spans="1:21" ht="14.4" customHeight="1" x14ac:dyDescent="0.3">
      <c r="A440" s="695">
        <v>32</v>
      </c>
      <c r="B440" s="696" t="s">
        <v>554</v>
      </c>
      <c r="C440" s="696">
        <v>89301322</v>
      </c>
      <c r="D440" s="697" t="s">
        <v>4685</v>
      </c>
      <c r="E440" s="698" t="s">
        <v>3269</v>
      </c>
      <c r="F440" s="696" t="s">
        <v>3257</v>
      </c>
      <c r="G440" s="696" t="s">
        <v>3293</v>
      </c>
      <c r="H440" s="696" t="s">
        <v>1626</v>
      </c>
      <c r="I440" s="696" t="s">
        <v>1758</v>
      </c>
      <c r="J440" s="696" t="s">
        <v>1656</v>
      </c>
      <c r="K440" s="696" t="s">
        <v>1759</v>
      </c>
      <c r="L440" s="699">
        <v>625.29</v>
      </c>
      <c r="M440" s="699">
        <v>6878.19</v>
      </c>
      <c r="N440" s="696">
        <v>11</v>
      </c>
      <c r="O440" s="700">
        <v>4</v>
      </c>
      <c r="P440" s="699">
        <v>5002.32</v>
      </c>
      <c r="Q440" s="701">
        <v>0.72727272727272729</v>
      </c>
      <c r="R440" s="696">
        <v>8</v>
      </c>
      <c r="S440" s="701">
        <v>0.72727272727272729</v>
      </c>
      <c r="T440" s="700">
        <v>3.5</v>
      </c>
      <c r="U440" s="702">
        <v>0.875</v>
      </c>
    </row>
    <row r="441" spans="1:21" ht="14.4" customHeight="1" x14ac:dyDescent="0.3">
      <c r="A441" s="695">
        <v>32</v>
      </c>
      <c r="B441" s="696" t="s">
        <v>554</v>
      </c>
      <c r="C441" s="696">
        <v>89301322</v>
      </c>
      <c r="D441" s="697" t="s">
        <v>4685</v>
      </c>
      <c r="E441" s="698" t="s">
        <v>3269</v>
      </c>
      <c r="F441" s="696" t="s">
        <v>3257</v>
      </c>
      <c r="G441" s="696" t="s">
        <v>3293</v>
      </c>
      <c r="H441" s="696" t="s">
        <v>1626</v>
      </c>
      <c r="I441" s="696" t="s">
        <v>3766</v>
      </c>
      <c r="J441" s="696" t="s">
        <v>1656</v>
      </c>
      <c r="K441" s="696" t="s">
        <v>3767</v>
      </c>
      <c r="L441" s="699">
        <v>187.59</v>
      </c>
      <c r="M441" s="699">
        <v>562.77</v>
      </c>
      <c r="N441" s="696">
        <v>3</v>
      </c>
      <c r="O441" s="700">
        <v>0.5</v>
      </c>
      <c r="P441" s="699">
        <v>562.77</v>
      </c>
      <c r="Q441" s="701">
        <v>1</v>
      </c>
      <c r="R441" s="696">
        <v>3</v>
      </c>
      <c r="S441" s="701">
        <v>1</v>
      </c>
      <c r="T441" s="700">
        <v>0.5</v>
      </c>
      <c r="U441" s="702">
        <v>1</v>
      </c>
    </row>
    <row r="442" spans="1:21" ht="14.4" customHeight="1" x14ac:dyDescent="0.3">
      <c r="A442" s="695">
        <v>32</v>
      </c>
      <c r="B442" s="696" t="s">
        <v>554</v>
      </c>
      <c r="C442" s="696">
        <v>89301322</v>
      </c>
      <c r="D442" s="697" t="s">
        <v>4685</v>
      </c>
      <c r="E442" s="698" t="s">
        <v>3269</v>
      </c>
      <c r="F442" s="696" t="s">
        <v>3257</v>
      </c>
      <c r="G442" s="696" t="s">
        <v>3293</v>
      </c>
      <c r="H442" s="696" t="s">
        <v>1626</v>
      </c>
      <c r="I442" s="696" t="s">
        <v>1655</v>
      </c>
      <c r="J442" s="696" t="s">
        <v>1656</v>
      </c>
      <c r="K442" s="696" t="s">
        <v>1657</v>
      </c>
      <c r="L442" s="699">
        <v>937.93</v>
      </c>
      <c r="M442" s="699">
        <v>1875.86</v>
      </c>
      <c r="N442" s="696">
        <v>2</v>
      </c>
      <c r="O442" s="700">
        <v>1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32</v>
      </c>
      <c r="B443" s="696" t="s">
        <v>554</v>
      </c>
      <c r="C443" s="696">
        <v>89301322</v>
      </c>
      <c r="D443" s="697" t="s">
        <v>4685</v>
      </c>
      <c r="E443" s="698" t="s">
        <v>3269</v>
      </c>
      <c r="F443" s="696" t="s">
        <v>3257</v>
      </c>
      <c r="G443" s="696" t="s">
        <v>3293</v>
      </c>
      <c r="H443" s="696" t="s">
        <v>1626</v>
      </c>
      <c r="I443" s="696" t="s">
        <v>2933</v>
      </c>
      <c r="J443" s="696" t="s">
        <v>1702</v>
      </c>
      <c r="K443" s="696" t="s">
        <v>1657</v>
      </c>
      <c r="L443" s="699">
        <v>1749.69</v>
      </c>
      <c r="M443" s="699">
        <v>3499.38</v>
      </c>
      <c r="N443" s="696">
        <v>2</v>
      </c>
      <c r="O443" s="700">
        <v>0.5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32</v>
      </c>
      <c r="B444" s="696" t="s">
        <v>554</v>
      </c>
      <c r="C444" s="696">
        <v>89301322</v>
      </c>
      <c r="D444" s="697" t="s">
        <v>4685</v>
      </c>
      <c r="E444" s="698" t="s">
        <v>3269</v>
      </c>
      <c r="F444" s="696" t="s">
        <v>3257</v>
      </c>
      <c r="G444" s="696" t="s">
        <v>3293</v>
      </c>
      <c r="H444" s="696" t="s">
        <v>1626</v>
      </c>
      <c r="I444" s="696" t="s">
        <v>1701</v>
      </c>
      <c r="J444" s="696" t="s">
        <v>1702</v>
      </c>
      <c r="K444" s="696" t="s">
        <v>1660</v>
      </c>
      <c r="L444" s="699">
        <v>2332.92</v>
      </c>
      <c r="M444" s="699">
        <v>2332.92</v>
      </c>
      <c r="N444" s="696">
        <v>1</v>
      </c>
      <c r="O444" s="700">
        <v>1</v>
      </c>
      <c r="P444" s="699">
        <v>2332.92</v>
      </c>
      <c r="Q444" s="701">
        <v>1</v>
      </c>
      <c r="R444" s="696">
        <v>1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32</v>
      </c>
      <c r="B445" s="696" t="s">
        <v>554</v>
      </c>
      <c r="C445" s="696">
        <v>89301322</v>
      </c>
      <c r="D445" s="697" t="s">
        <v>4685</v>
      </c>
      <c r="E445" s="698" t="s">
        <v>3269</v>
      </c>
      <c r="F445" s="696" t="s">
        <v>3257</v>
      </c>
      <c r="G445" s="696" t="s">
        <v>3768</v>
      </c>
      <c r="H445" s="696" t="s">
        <v>555</v>
      </c>
      <c r="I445" s="696" t="s">
        <v>3769</v>
      </c>
      <c r="J445" s="696" t="s">
        <v>3770</v>
      </c>
      <c r="K445" s="696" t="s">
        <v>3670</v>
      </c>
      <c r="L445" s="699">
        <v>153.52000000000001</v>
      </c>
      <c r="M445" s="699">
        <v>153.52000000000001</v>
      </c>
      <c r="N445" s="696">
        <v>1</v>
      </c>
      <c r="O445" s="700">
        <v>0.5</v>
      </c>
      <c r="P445" s="699">
        <v>153.52000000000001</v>
      </c>
      <c r="Q445" s="701">
        <v>1</v>
      </c>
      <c r="R445" s="696">
        <v>1</v>
      </c>
      <c r="S445" s="701">
        <v>1</v>
      </c>
      <c r="T445" s="700">
        <v>0.5</v>
      </c>
      <c r="U445" s="702">
        <v>1</v>
      </c>
    </row>
    <row r="446" spans="1:21" ht="14.4" customHeight="1" x14ac:dyDescent="0.3">
      <c r="A446" s="695">
        <v>32</v>
      </c>
      <c r="B446" s="696" t="s">
        <v>554</v>
      </c>
      <c r="C446" s="696">
        <v>89301322</v>
      </c>
      <c r="D446" s="697" t="s">
        <v>4685</v>
      </c>
      <c r="E446" s="698" t="s">
        <v>3269</v>
      </c>
      <c r="F446" s="696" t="s">
        <v>3257</v>
      </c>
      <c r="G446" s="696" t="s">
        <v>3359</v>
      </c>
      <c r="H446" s="696" t="s">
        <v>1626</v>
      </c>
      <c r="I446" s="696" t="s">
        <v>2021</v>
      </c>
      <c r="J446" s="696" t="s">
        <v>2022</v>
      </c>
      <c r="K446" s="696" t="s">
        <v>3143</v>
      </c>
      <c r="L446" s="699">
        <v>69.86</v>
      </c>
      <c r="M446" s="699">
        <v>419.15999999999997</v>
      </c>
      <c r="N446" s="696">
        <v>6</v>
      </c>
      <c r="O446" s="700">
        <v>3.5</v>
      </c>
      <c r="P446" s="699">
        <v>139.72</v>
      </c>
      <c r="Q446" s="701">
        <v>0.33333333333333337</v>
      </c>
      <c r="R446" s="696">
        <v>2</v>
      </c>
      <c r="S446" s="701">
        <v>0.33333333333333331</v>
      </c>
      <c r="T446" s="700">
        <v>1</v>
      </c>
      <c r="U446" s="702">
        <v>0.2857142857142857</v>
      </c>
    </row>
    <row r="447" spans="1:21" ht="14.4" customHeight="1" x14ac:dyDescent="0.3">
      <c r="A447" s="695">
        <v>32</v>
      </c>
      <c r="B447" s="696" t="s">
        <v>554</v>
      </c>
      <c r="C447" s="696">
        <v>89301322</v>
      </c>
      <c r="D447" s="697" t="s">
        <v>4685</v>
      </c>
      <c r="E447" s="698" t="s">
        <v>3269</v>
      </c>
      <c r="F447" s="696" t="s">
        <v>3257</v>
      </c>
      <c r="G447" s="696" t="s">
        <v>3294</v>
      </c>
      <c r="H447" s="696" t="s">
        <v>555</v>
      </c>
      <c r="I447" s="696" t="s">
        <v>3407</v>
      </c>
      <c r="J447" s="696" t="s">
        <v>3296</v>
      </c>
      <c r="K447" s="696" t="s">
        <v>3408</v>
      </c>
      <c r="L447" s="699">
        <v>97.97</v>
      </c>
      <c r="M447" s="699">
        <v>1077.67</v>
      </c>
      <c r="N447" s="696">
        <v>11</v>
      </c>
      <c r="O447" s="700">
        <v>4.5</v>
      </c>
      <c r="P447" s="699">
        <v>685.79000000000008</v>
      </c>
      <c r="Q447" s="701">
        <v>0.63636363636363635</v>
      </c>
      <c r="R447" s="696">
        <v>7</v>
      </c>
      <c r="S447" s="701">
        <v>0.63636363636363635</v>
      </c>
      <c r="T447" s="700">
        <v>3.5</v>
      </c>
      <c r="U447" s="702">
        <v>0.77777777777777779</v>
      </c>
    </row>
    <row r="448" spans="1:21" ht="14.4" customHeight="1" x14ac:dyDescent="0.3">
      <c r="A448" s="695">
        <v>32</v>
      </c>
      <c r="B448" s="696" t="s">
        <v>554</v>
      </c>
      <c r="C448" s="696">
        <v>89301322</v>
      </c>
      <c r="D448" s="697" t="s">
        <v>4685</v>
      </c>
      <c r="E448" s="698" t="s">
        <v>3269</v>
      </c>
      <c r="F448" s="696" t="s">
        <v>3257</v>
      </c>
      <c r="G448" s="696" t="s">
        <v>3294</v>
      </c>
      <c r="H448" s="696" t="s">
        <v>555</v>
      </c>
      <c r="I448" s="696" t="s">
        <v>3295</v>
      </c>
      <c r="J448" s="696" t="s">
        <v>3296</v>
      </c>
      <c r="K448" s="696" t="s">
        <v>720</v>
      </c>
      <c r="L448" s="699">
        <v>314.89999999999998</v>
      </c>
      <c r="M448" s="699">
        <v>5983.1</v>
      </c>
      <c r="N448" s="696">
        <v>19</v>
      </c>
      <c r="O448" s="700">
        <v>12.5</v>
      </c>
      <c r="P448" s="699">
        <v>1889.4</v>
      </c>
      <c r="Q448" s="701">
        <v>0.31578947368421051</v>
      </c>
      <c r="R448" s="696">
        <v>6</v>
      </c>
      <c r="S448" s="701">
        <v>0.31578947368421051</v>
      </c>
      <c r="T448" s="700">
        <v>4.5</v>
      </c>
      <c r="U448" s="702">
        <v>0.36</v>
      </c>
    </row>
    <row r="449" spans="1:21" ht="14.4" customHeight="1" x14ac:dyDescent="0.3">
      <c r="A449" s="695">
        <v>32</v>
      </c>
      <c r="B449" s="696" t="s">
        <v>554</v>
      </c>
      <c r="C449" s="696">
        <v>89301322</v>
      </c>
      <c r="D449" s="697" t="s">
        <v>4685</v>
      </c>
      <c r="E449" s="698" t="s">
        <v>3269</v>
      </c>
      <c r="F449" s="696" t="s">
        <v>3257</v>
      </c>
      <c r="G449" s="696" t="s">
        <v>3294</v>
      </c>
      <c r="H449" s="696" t="s">
        <v>555</v>
      </c>
      <c r="I449" s="696" t="s">
        <v>3360</v>
      </c>
      <c r="J449" s="696" t="s">
        <v>719</v>
      </c>
      <c r="K449" s="696" t="s">
        <v>3361</v>
      </c>
      <c r="L449" s="699">
        <v>48.98</v>
      </c>
      <c r="M449" s="699">
        <v>48.98</v>
      </c>
      <c r="N449" s="696">
        <v>1</v>
      </c>
      <c r="O449" s="700">
        <v>1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32</v>
      </c>
      <c r="B450" s="696" t="s">
        <v>554</v>
      </c>
      <c r="C450" s="696">
        <v>89301322</v>
      </c>
      <c r="D450" s="697" t="s">
        <v>4685</v>
      </c>
      <c r="E450" s="698" t="s">
        <v>3269</v>
      </c>
      <c r="F450" s="696" t="s">
        <v>3257</v>
      </c>
      <c r="G450" s="696" t="s">
        <v>3294</v>
      </c>
      <c r="H450" s="696" t="s">
        <v>555</v>
      </c>
      <c r="I450" s="696" t="s">
        <v>3377</v>
      </c>
      <c r="J450" s="696" t="s">
        <v>719</v>
      </c>
      <c r="K450" s="696" t="s">
        <v>3378</v>
      </c>
      <c r="L450" s="699">
        <v>97.97</v>
      </c>
      <c r="M450" s="699">
        <v>97.97</v>
      </c>
      <c r="N450" s="696">
        <v>1</v>
      </c>
      <c r="O450" s="700">
        <v>1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32</v>
      </c>
      <c r="B451" s="696" t="s">
        <v>554</v>
      </c>
      <c r="C451" s="696">
        <v>89301322</v>
      </c>
      <c r="D451" s="697" t="s">
        <v>4685</v>
      </c>
      <c r="E451" s="698" t="s">
        <v>3269</v>
      </c>
      <c r="F451" s="696" t="s">
        <v>3257</v>
      </c>
      <c r="G451" s="696" t="s">
        <v>3409</v>
      </c>
      <c r="H451" s="696" t="s">
        <v>1626</v>
      </c>
      <c r="I451" s="696" t="s">
        <v>1765</v>
      </c>
      <c r="J451" s="696" t="s">
        <v>1766</v>
      </c>
      <c r="K451" s="696" t="s">
        <v>1767</v>
      </c>
      <c r="L451" s="699">
        <v>497.4</v>
      </c>
      <c r="M451" s="699">
        <v>8455.7999999999993</v>
      </c>
      <c r="N451" s="696">
        <v>17</v>
      </c>
      <c r="O451" s="700">
        <v>4.5</v>
      </c>
      <c r="P451" s="699">
        <v>7958.4</v>
      </c>
      <c r="Q451" s="701">
        <v>0.94117647058823528</v>
      </c>
      <c r="R451" s="696">
        <v>16</v>
      </c>
      <c r="S451" s="701">
        <v>0.94117647058823528</v>
      </c>
      <c r="T451" s="700">
        <v>4</v>
      </c>
      <c r="U451" s="702">
        <v>0.88888888888888884</v>
      </c>
    </row>
    <row r="452" spans="1:21" ht="14.4" customHeight="1" x14ac:dyDescent="0.3">
      <c r="A452" s="695">
        <v>32</v>
      </c>
      <c r="B452" s="696" t="s">
        <v>554</v>
      </c>
      <c r="C452" s="696">
        <v>89301322</v>
      </c>
      <c r="D452" s="697" t="s">
        <v>4685</v>
      </c>
      <c r="E452" s="698" t="s">
        <v>3269</v>
      </c>
      <c r="F452" s="696" t="s">
        <v>3257</v>
      </c>
      <c r="G452" s="696" t="s">
        <v>3409</v>
      </c>
      <c r="H452" s="696" t="s">
        <v>1626</v>
      </c>
      <c r="I452" s="696" t="s">
        <v>1803</v>
      </c>
      <c r="J452" s="696" t="s">
        <v>1804</v>
      </c>
      <c r="K452" s="696" t="s">
        <v>3094</v>
      </c>
      <c r="L452" s="699">
        <v>1359.61</v>
      </c>
      <c r="M452" s="699">
        <v>6798.0499999999993</v>
      </c>
      <c r="N452" s="696">
        <v>5</v>
      </c>
      <c r="O452" s="700">
        <v>2.5</v>
      </c>
      <c r="P452" s="699">
        <v>5438.44</v>
      </c>
      <c r="Q452" s="701">
        <v>0.8</v>
      </c>
      <c r="R452" s="696">
        <v>4</v>
      </c>
      <c r="S452" s="701">
        <v>0.8</v>
      </c>
      <c r="T452" s="700">
        <v>2</v>
      </c>
      <c r="U452" s="702">
        <v>0.8</v>
      </c>
    </row>
    <row r="453" spans="1:21" ht="14.4" customHeight="1" x14ac:dyDescent="0.3">
      <c r="A453" s="695">
        <v>32</v>
      </c>
      <c r="B453" s="696" t="s">
        <v>554</v>
      </c>
      <c r="C453" s="696">
        <v>89301322</v>
      </c>
      <c r="D453" s="697" t="s">
        <v>4685</v>
      </c>
      <c r="E453" s="698" t="s">
        <v>3269</v>
      </c>
      <c r="F453" s="696" t="s">
        <v>3257</v>
      </c>
      <c r="G453" s="696" t="s">
        <v>3771</v>
      </c>
      <c r="H453" s="696" t="s">
        <v>555</v>
      </c>
      <c r="I453" s="696" t="s">
        <v>3772</v>
      </c>
      <c r="J453" s="696" t="s">
        <v>3773</v>
      </c>
      <c r="K453" s="696" t="s">
        <v>3774</v>
      </c>
      <c r="L453" s="699">
        <v>0</v>
      </c>
      <c r="M453" s="699">
        <v>0</v>
      </c>
      <c r="N453" s="696">
        <v>1</v>
      </c>
      <c r="O453" s="700">
        <v>0.5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32</v>
      </c>
      <c r="B454" s="696" t="s">
        <v>554</v>
      </c>
      <c r="C454" s="696">
        <v>89301322</v>
      </c>
      <c r="D454" s="697" t="s">
        <v>4685</v>
      </c>
      <c r="E454" s="698" t="s">
        <v>3269</v>
      </c>
      <c r="F454" s="696" t="s">
        <v>3257</v>
      </c>
      <c r="G454" s="696" t="s">
        <v>3480</v>
      </c>
      <c r="H454" s="696" t="s">
        <v>1626</v>
      </c>
      <c r="I454" s="696" t="s">
        <v>3775</v>
      </c>
      <c r="J454" s="696" t="s">
        <v>1690</v>
      </c>
      <c r="K454" s="696" t="s">
        <v>3776</v>
      </c>
      <c r="L454" s="699">
        <v>0</v>
      </c>
      <c r="M454" s="699">
        <v>0</v>
      </c>
      <c r="N454" s="696">
        <v>1</v>
      </c>
      <c r="O454" s="700">
        <v>0.5</v>
      </c>
      <c r="P454" s="699">
        <v>0</v>
      </c>
      <c r="Q454" s="701"/>
      <c r="R454" s="696">
        <v>1</v>
      </c>
      <c r="S454" s="701">
        <v>1</v>
      </c>
      <c r="T454" s="700">
        <v>0.5</v>
      </c>
      <c r="U454" s="702">
        <v>1</v>
      </c>
    </row>
    <row r="455" spans="1:21" ht="14.4" customHeight="1" x14ac:dyDescent="0.3">
      <c r="A455" s="695">
        <v>32</v>
      </c>
      <c r="B455" s="696" t="s">
        <v>554</v>
      </c>
      <c r="C455" s="696">
        <v>89301322</v>
      </c>
      <c r="D455" s="697" t="s">
        <v>4685</v>
      </c>
      <c r="E455" s="698" t="s">
        <v>3269</v>
      </c>
      <c r="F455" s="696" t="s">
        <v>3257</v>
      </c>
      <c r="G455" s="696" t="s">
        <v>3651</v>
      </c>
      <c r="H455" s="696" t="s">
        <v>555</v>
      </c>
      <c r="I455" s="696" t="s">
        <v>1601</v>
      </c>
      <c r="J455" s="696" t="s">
        <v>766</v>
      </c>
      <c r="K455" s="696" t="s">
        <v>1066</v>
      </c>
      <c r="L455" s="699">
        <v>113.37</v>
      </c>
      <c r="M455" s="699">
        <v>453.48</v>
      </c>
      <c r="N455" s="696">
        <v>4</v>
      </c>
      <c r="O455" s="700">
        <v>2.5</v>
      </c>
      <c r="P455" s="699">
        <v>340.11</v>
      </c>
      <c r="Q455" s="701">
        <v>0.75</v>
      </c>
      <c r="R455" s="696">
        <v>3</v>
      </c>
      <c r="S455" s="701">
        <v>0.75</v>
      </c>
      <c r="T455" s="700">
        <v>1.5</v>
      </c>
      <c r="U455" s="702">
        <v>0.6</v>
      </c>
    </row>
    <row r="456" spans="1:21" ht="14.4" customHeight="1" x14ac:dyDescent="0.3">
      <c r="A456" s="695">
        <v>32</v>
      </c>
      <c r="B456" s="696" t="s">
        <v>554</v>
      </c>
      <c r="C456" s="696">
        <v>89301322</v>
      </c>
      <c r="D456" s="697" t="s">
        <v>4685</v>
      </c>
      <c r="E456" s="698" t="s">
        <v>3269</v>
      </c>
      <c r="F456" s="696" t="s">
        <v>3257</v>
      </c>
      <c r="G456" s="696" t="s">
        <v>3651</v>
      </c>
      <c r="H456" s="696" t="s">
        <v>555</v>
      </c>
      <c r="I456" s="696" t="s">
        <v>765</v>
      </c>
      <c r="J456" s="696" t="s">
        <v>766</v>
      </c>
      <c r="K456" s="696" t="s">
        <v>767</v>
      </c>
      <c r="L456" s="699">
        <v>56.69</v>
      </c>
      <c r="M456" s="699">
        <v>283.45</v>
      </c>
      <c r="N456" s="696">
        <v>5</v>
      </c>
      <c r="O456" s="700">
        <v>3</v>
      </c>
      <c r="P456" s="699">
        <v>170.07</v>
      </c>
      <c r="Q456" s="701">
        <v>0.6</v>
      </c>
      <c r="R456" s="696">
        <v>3</v>
      </c>
      <c r="S456" s="701">
        <v>0.6</v>
      </c>
      <c r="T456" s="700">
        <v>1.5</v>
      </c>
      <c r="U456" s="702">
        <v>0.5</v>
      </c>
    </row>
    <row r="457" spans="1:21" ht="14.4" customHeight="1" x14ac:dyDescent="0.3">
      <c r="A457" s="695">
        <v>32</v>
      </c>
      <c r="B457" s="696" t="s">
        <v>554</v>
      </c>
      <c r="C457" s="696">
        <v>89301322</v>
      </c>
      <c r="D457" s="697" t="s">
        <v>4685</v>
      </c>
      <c r="E457" s="698" t="s">
        <v>3269</v>
      </c>
      <c r="F457" s="696" t="s">
        <v>3257</v>
      </c>
      <c r="G457" s="696" t="s">
        <v>3297</v>
      </c>
      <c r="H457" s="696" t="s">
        <v>555</v>
      </c>
      <c r="I457" s="696" t="s">
        <v>611</v>
      </c>
      <c r="J457" s="696" t="s">
        <v>3777</v>
      </c>
      <c r="K457" s="696" t="s">
        <v>3557</v>
      </c>
      <c r="L457" s="699">
        <v>22.88</v>
      </c>
      <c r="M457" s="699">
        <v>434.71999999999997</v>
      </c>
      <c r="N457" s="696">
        <v>19</v>
      </c>
      <c r="O457" s="700">
        <v>5</v>
      </c>
      <c r="P457" s="699">
        <v>45.76</v>
      </c>
      <c r="Q457" s="701">
        <v>0.10526315789473685</v>
      </c>
      <c r="R457" s="696">
        <v>2</v>
      </c>
      <c r="S457" s="701">
        <v>0.10526315789473684</v>
      </c>
      <c r="T457" s="700">
        <v>1</v>
      </c>
      <c r="U457" s="702">
        <v>0.2</v>
      </c>
    </row>
    <row r="458" spans="1:21" ht="14.4" customHeight="1" x14ac:dyDescent="0.3">
      <c r="A458" s="695">
        <v>32</v>
      </c>
      <c r="B458" s="696" t="s">
        <v>554</v>
      </c>
      <c r="C458" s="696">
        <v>89301322</v>
      </c>
      <c r="D458" s="697" t="s">
        <v>4685</v>
      </c>
      <c r="E458" s="698" t="s">
        <v>3269</v>
      </c>
      <c r="F458" s="696" t="s">
        <v>3257</v>
      </c>
      <c r="G458" s="696" t="s">
        <v>3297</v>
      </c>
      <c r="H458" s="696" t="s">
        <v>555</v>
      </c>
      <c r="I458" s="696" t="s">
        <v>1137</v>
      </c>
      <c r="J458" s="696" t="s">
        <v>3298</v>
      </c>
      <c r="K458" s="696" t="s">
        <v>3299</v>
      </c>
      <c r="L458" s="699">
        <v>91.52</v>
      </c>
      <c r="M458" s="699">
        <v>4118.3999999999996</v>
      </c>
      <c r="N458" s="696">
        <v>45</v>
      </c>
      <c r="O458" s="700">
        <v>14</v>
      </c>
      <c r="P458" s="699">
        <v>1738.8799999999999</v>
      </c>
      <c r="Q458" s="701">
        <v>0.42222222222222222</v>
      </c>
      <c r="R458" s="696">
        <v>19</v>
      </c>
      <c r="S458" s="701">
        <v>0.42222222222222222</v>
      </c>
      <c r="T458" s="700">
        <v>6</v>
      </c>
      <c r="U458" s="702">
        <v>0.42857142857142855</v>
      </c>
    </row>
    <row r="459" spans="1:21" ht="14.4" customHeight="1" x14ac:dyDescent="0.3">
      <c r="A459" s="695">
        <v>32</v>
      </c>
      <c r="B459" s="696" t="s">
        <v>554</v>
      </c>
      <c r="C459" s="696">
        <v>89301322</v>
      </c>
      <c r="D459" s="697" t="s">
        <v>4685</v>
      </c>
      <c r="E459" s="698" t="s">
        <v>3269</v>
      </c>
      <c r="F459" s="696" t="s">
        <v>3257</v>
      </c>
      <c r="G459" s="696" t="s">
        <v>3778</v>
      </c>
      <c r="H459" s="696" t="s">
        <v>555</v>
      </c>
      <c r="I459" s="696" t="s">
        <v>3779</v>
      </c>
      <c r="J459" s="696" t="s">
        <v>2285</v>
      </c>
      <c r="K459" s="696" t="s">
        <v>3780</v>
      </c>
      <c r="L459" s="699">
        <v>330.74</v>
      </c>
      <c r="M459" s="699">
        <v>330.74</v>
      </c>
      <c r="N459" s="696">
        <v>1</v>
      </c>
      <c r="O459" s="700">
        <v>0.5</v>
      </c>
      <c r="P459" s="699">
        <v>330.74</v>
      </c>
      <c r="Q459" s="701">
        <v>1</v>
      </c>
      <c r="R459" s="696">
        <v>1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32</v>
      </c>
      <c r="B460" s="696" t="s">
        <v>554</v>
      </c>
      <c r="C460" s="696">
        <v>89301322</v>
      </c>
      <c r="D460" s="697" t="s">
        <v>4685</v>
      </c>
      <c r="E460" s="698" t="s">
        <v>3269</v>
      </c>
      <c r="F460" s="696" t="s">
        <v>3257</v>
      </c>
      <c r="G460" s="696" t="s">
        <v>3781</v>
      </c>
      <c r="H460" s="696" t="s">
        <v>555</v>
      </c>
      <c r="I460" s="696" t="s">
        <v>3782</v>
      </c>
      <c r="J460" s="696" t="s">
        <v>3783</v>
      </c>
      <c r="K460" s="696" t="s">
        <v>3712</v>
      </c>
      <c r="L460" s="699">
        <v>1905.38</v>
      </c>
      <c r="M460" s="699">
        <v>3810.76</v>
      </c>
      <c r="N460" s="696">
        <v>2</v>
      </c>
      <c r="O460" s="700">
        <v>1</v>
      </c>
      <c r="P460" s="699">
        <v>3810.76</v>
      </c>
      <c r="Q460" s="701">
        <v>1</v>
      </c>
      <c r="R460" s="696">
        <v>2</v>
      </c>
      <c r="S460" s="701">
        <v>1</v>
      </c>
      <c r="T460" s="700">
        <v>1</v>
      </c>
      <c r="U460" s="702">
        <v>1</v>
      </c>
    </row>
    <row r="461" spans="1:21" ht="14.4" customHeight="1" x14ac:dyDescent="0.3">
      <c r="A461" s="695">
        <v>32</v>
      </c>
      <c r="B461" s="696" t="s">
        <v>554</v>
      </c>
      <c r="C461" s="696">
        <v>89301322</v>
      </c>
      <c r="D461" s="697" t="s">
        <v>4685</v>
      </c>
      <c r="E461" s="698" t="s">
        <v>3269</v>
      </c>
      <c r="F461" s="696" t="s">
        <v>3257</v>
      </c>
      <c r="G461" s="696" t="s">
        <v>3781</v>
      </c>
      <c r="H461" s="696" t="s">
        <v>555</v>
      </c>
      <c r="I461" s="696" t="s">
        <v>3784</v>
      </c>
      <c r="J461" s="696" t="s">
        <v>3783</v>
      </c>
      <c r="K461" s="696" t="s">
        <v>2676</v>
      </c>
      <c r="L461" s="699">
        <v>6668.83</v>
      </c>
      <c r="M461" s="699">
        <v>6668.83</v>
      </c>
      <c r="N461" s="696">
        <v>1</v>
      </c>
      <c r="O461" s="700">
        <v>0.5</v>
      </c>
      <c r="P461" s="699">
        <v>6668.83</v>
      </c>
      <c r="Q461" s="701">
        <v>1</v>
      </c>
      <c r="R461" s="696">
        <v>1</v>
      </c>
      <c r="S461" s="701">
        <v>1</v>
      </c>
      <c r="T461" s="700">
        <v>0.5</v>
      </c>
      <c r="U461" s="702">
        <v>1</v>
      </c>
    </row>
    <row r="462" spans="1:21" ht="14.4" customHeight="1" x14ac:dyDescent="0.3">
      <c r="A462" s="695">
        <v>32</v>
      </c>
      <c r="B462" s="696" t="s">
        <v>554</v>
      </c>
      <c r="C462" s="696">
        <v>89301322</v>
      </c>
      <c r="D462" s="697" t="s">
        <v>4685</v>
      </c>
      <c r="E462" s="698" t="s">
        <v>3269</v>
      </c>
      <c r="F462" s="696" t="s">
        <v>3257</v>
      </c>
      <c r="G462" s="696" t="s">
        <v>3414</v>
      </c>
      <c r="H462" s="696" t="s">
        <v>555</v>
      </c>
      <c r="I462" s="696" t="s">
        <v>897</v>
      </c>
      <c r="J462" s="696" t="s">
        <v>3415</v>
      </c>
      <c r="K462" s="696" t="s">
        <v>3416</v>
      </c>
      <c r="L462" s="699">
        <v>0</v>
      </c>
      <c r="M462" s="699">
        <v>0</v>
      </c>
      <c r="N462" s="696">
        <v>2</v>
      </c>
      <c r="O462" s="700">
        <v>1</v>
      </c>
      <c r="P462" s="699">
        <v>0</v>
      </c>
      <c r="Q462" s="701"/>
      <c r="R462" s="696">
        <v>2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32</v>
      </c>
      <c r="B463" s="696" t="s">
        <v>554</v>
      </c>
      <c r="C463" s="696">
        <v>89301322</v>
      </c>
      <c r="D463" s="697" t="s">
        <v>4685</v>
      </c>
      <c r="E463" s="698" t="s">
        <v>3269</v>
      </c>
      <c r="F463" s="696" t="s">
        <v>3257</v>
      </c>
      <c r="G463" s="696" t="s">
        <v>3417</v>
      </c>
      <c r="H463" s="696" t="s">
        <v>555</v>
      </c>
      <c r="I463" s="696" t="s">
        <v>3785</v>
      </c>
      <c r="J463" s="696" t="s">
        <v>3419</v>
      </c>
      <c r="K463" s="696" t="s">
        <v>3254</v>
      </c>
      <c r="L463" s="699">
        <v>0</v>
      </c>
      <c r="M463" s="699">
        <v>0</v>
      </c>
      <c r="N463" s="696">
        <v>5</v>
      </c>
      <c r="O463" s="700">
        <v>3.5</v>
      </c>
      <c r="P463" s="699">
        <v>0</v>
      </c>
      <c r="Q463" s="701"/>
      <c r="R463" s="696">
        <v>2</v>
      </c>
      <c r="S463" s="701">
        <v>0.4</v>
      </c>
      <c r="T463" s="700">
        <v>1</v>
      </c>
      <c r="U463" s="702">
        <v>0.2857142857142857</v>
      </c>
    </row>
    <row r="464" spans="1:21" ht="14.4" customHeight="1" x14ac:dyDescent="0.3">
      <c r="A464" s="695">
        <v>32</v>
      </c>
      <c r="B464" s="696" t="s">
        <v>554</v>
      </c>
      <c r="C464" s="696">
        <v>89301322</v>
      </c>
      <c r="D464" s="697" t="s">
        <v>4685</v>
      </c>
      <c r="E464" s="698" t="s">
        <v>3269</v>
      </c>
      <c r="F464" s="696" t="s">
        <v>3257</v>
      </c>
      <c r="G464" s="696" t="s">
        <v>3417</v>
      </c>
      <c r="H464" s="696" t="s">
        <v>555</v>
      </c>
      <c r="I464" s="696" t="s">
        <v>3786</v>
      </c>
      <c r="J464" s="696" t="s">
        <v>3419</v>
      </c>
      <c r="K464" s="696" t="s">
        <v>3787</v>
      </c>
      <c r="L464" s="699">
        <v>224.25</v>
      </c>
      <c r="M464" s="699">
        <v>3588</v>
      </c>
      <c r="N464" s="696">
        <v>16</v>
      </c>
      <c r="O464" s="700">
        <v>9</v>
      </c>
      <c r="P464" s="699">
        <v>897</v>
      </c>
      <c r="Q464" s="701">
        <v>0.25</v>
      </c>
      <c r="R464" s="696">
        <v>4</v>
      </c>
      <c r="S464" s="701">
        <v>0.25</v>
      </c>
      <c r="T464" s="700">
        <v>2</v>
      </c>
      <c r="U464" s="702">
        <v>0.22222222222222221</v>
      </c>
    </row>
    <row r="465" spans="1:21" ht="14.4" customHeight="1" x14ac:dyDescent="0.3">
      <c r="A465" s="695">
        <v>32</v>
      </c>
      <c r="B465" s="696" t="s">
        <v>554</v>
      </c>
      <c r="C465" s="696">
        <v>89301322</v>
      </c>
      <c r="D465" s="697" t="s">
        <v>4685</v>
      </c>
      <c r="E465" s="698" t="s">
        <v>3269</v>
      </c>
      <c r="F465" s="696" t="s">
        <v>3257</v>
      </c>
      <c r="G465" s="696" t="s">
        <v>3417</v>
      </c>
      <c r="H465" s="696" t="s">
        <v>555</v>
      </c>
      <c r="I465" s="696" t="s">
        <v>3788</v>
      </c>
      <c r="J465" s="696" t="s">
        <v>3789</v>
      </c>
      <c r="K465" s="696" t="s">
        <v>3790</v>
      </c>
      <c r="L465" s="699">
        <v>74.930000000000007</v>
      </c>
      <c r="M465" s="699">
        <v>299.72000000000003</v>
      </c>
      <c r="N465" s="696">
        <v>4</v>
      </c>
      <c r="O465" s="700">
        <v>3</v>
      </c>
      <c r="P465" s="699">
        <v>224.79000000000002</v>
      </c>
      <c r="Q465" s="701">
        <v>0.75</v>
      </c>
      <c r="R465" s="696">
        <v>3</v>
      </c>
      <c r="S465" s="701">
        <v>0.75</v>
      </c>
      <c r="T465" s="700">
        <v>2</v>
      </c>
      <c r="U465" s="702">
        <v>0.66666666666666663</v>
      </c>
    </row>
    <row r="466" spans="1:21" ht="14.4" customHeight="1" x14ac:dyDescent="0.3">
      <c r="A466" s="695">
        <v>32</v>
      </c>
      <c r="B466" s="696" t="s">
        <v>554</v>
      </c>
      <c r="C466" s="696">
        <v>89301322</v>
      </c>
      <c r="D466" s="697" t="s">
        <v>4685</v>
      </c>
      <c r="E466" s="698" t="s">
        <v>3269</v>
      </c>
      <c r="F466" s="696" t="s">
        <v>3257</v>
      </c>
      <c r="G466" s="696" t="s">
        <v>3791</v>
      </c>
      <c r="H466" s="696" t="s">
        <v>1626</v>
      </c>
      <c r="I466" s="696" t="s">
        <v>1726</v>
      </c>
      <c r="J466" s="696" t="s">
        <v>1727</v>
      </c>
      <c r="K466" s="696" t="s">
        <v>1728</v>
      </c>
      <c r="L466" s="699">
        <v>339.13</v>
      </c>
      <c r="M466" s="699">
        <v>678.26</v>
      </c>
      <c r="N466" s="696">
        <v>2</v>
      </c>
      <c r="O466" s="700">
        <v>0.5</v>
      </c>
      <c r="P466" s="699">
        <v>678.26</v>
      </c>
      <c r="Q466" s="701">
        <v>1</v>
      </c>
      <c r="R466" s="696">
        <v>2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32</v>
      </c>
      <c r="B467" s="696" t="s">
        <v>554</v>
      </c>
      <c r="C467" s="696">
        <v>89301322</v>
      </c>
      <c r="D467" s="697" t="s">
        <v>4685</v>
      </c>
      <c r="E467" s="698" t="s">
        <v>3269</v>
      </c>
      <c r="F467" s="696" t="s">
        <v>3257</v>
      </c>
      <c r="G467" s="696" t="s">
        <v>3791</v>
      </c>
      <c r="H467" s="696" t="s">
        <v>1626</v>
      </c>
      <c r="I467" s="696" t="s">
        <v>2742</v>
      </c>
      <c r="J467" s="696" t="s">
        <v>3242</v>
      </c>
      <c r="K467" s="696" t="s">
        <v>3243</v>
      </c>
      <c r="L467" s="699">
        <v>201.75</v>
      </c>
      <c r="M467" s="699">
        <v>807</v>
      </c>
      <c r="N467" s="696">
        <v>4</v>
      </c>
      <c r="O467" s="700">
        <v>1</v>
      </c>
      <c r="P467" s="699">
        <v>807</v>
      </c>
      <c r="Q467" s="701">
        <v>1</v>
      </c>
      <c r="R467" s="696">
        <v>4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32</v>
      </c>
      <c r="B468" s="696" t="s">
        <v>554</v>
      </c>
      <c r="C468" s="696">
        <v>89301322</v>
      </c>
      <c r="D468" s="697" t="s">
        <v>4685</v>
      </c>
      <c r="E468" s="698" t="s">
        <v>3269</v>
      </c>
      <c r="F468" s="696" t="s">
        <v>3257</v>
      </c>
      <c r="G468" s="696" t="s">
        <v>3456</v>
      </c>
      <c r="H468" s="696" t="s">
        <v>555</v>
      </c>
      <c r="I468" s="696" t="s">
        <v>773</v>
      </c>
      <c r="J468" s="696" t="s">
        <v>3457</v>
      </c>
      <c r="K468" s="696" t="s">
        <v>3458</v>
      </c>
      <c r="L468" s="699">
        <v>0</v>
      </c>
      <c r="M468" s="699">
        <v>0</v>
      </c>
      <c r="N468" s="696">
        <v>4</v>
      </c>
      <c r="O468" s="700">
        <v>1.5</v>
      </c>
      <c r="P468" s="699">
        <v>0</v>
      </c>
      <c r="Q468" s="701"/>
      <c r="R468" s="696">
        <v>2</v>
      </c>
      <c r="S468" s="701">
        <v>0.5</v>
      </c>
      <c r="T468" s="700">
        <v>0.5</v>
      </c>
      <c r="U468" s="702">
        <v>0.33333333333333331</v>
      </c>
    </row>
    <row r="469" spans="1:21" ht="14.4" customHeight="1" x14ac:dyDescent="0.3">
      <c r="A469" s="695">
        <v>32</v>
      </c>
      <c r="B469" s="696" t="s">
        <v>554</v>
      </c>
      <c r="C469" s="696">
        <v>89301322</v>
      </c>
      <c r="D469" s="697" t="s">
        <v>4685</v>
      </c>
      <c r="E469" s="698" t="s">
        <v>3269</v>
      </c>
      <c r="F469" s="696" t="s">
        <v>3257</v>
      </c>
      <c r="G469" s="696" t="s">
        <v>3421</v>
      </c>
      <c r="H469" s="696" t="s">
        <v>555</v>
      </c>
      <c r="I469" s="696" t="s">
        <v>3528</v>
      </c>
      <c r="J469" s="696" t="s">
        <v>665</v>
      </c>
      <c r="K469" s="696" t="s">
        <v>3529</v>
      </c>
      <c r="L469" s="699">
        <v>219.94</v>
      </c>
      <c r="M469" s="699">
        <v>219.94</v>
      </c>
      <c r="N469" s="696">
        <v>1</v>
      </c>
      <c r="O469" s="700">
        <v>1</v>
      </c>
      <c r="P469" s="699">
        <v>219.94</v>
      </c>
      <c r="Q469" s="701">
        <v>1</v>
      </c>
      <c r="R469" s="696">
        <v>1</v>
      </c>
      <c r="S469" s="701">
        <v>1</v>
      </c>
      <c r="T469" s="700">
        <v>1</v>
      </c>
      <c r="U469" s="702">
        <v>1</v>
      </c>
    </row>
    <row r="470" spans="1:21" ht="14.4" customHeight="1" x14ac:dyDescent="0.3">
      <c r="A470" s="695">
        <v>32</v>
      </c>
      <c r="B470" s="696" t="s">
        <v>554</v>
      </c>
      <c r="C470" s="696">
        <v>89301322</v>
      </c>
      <c r="D470" s="697" t="s">
        <v>4685</v>
      </c>
      <c r="E470" s="698" t="s">
        <v>3269</v>
      </c>
      <c r="F470" s="696" t="s">
        <v>3257</v>
      </c>
      <c r="G470" s="696" t="s">
        <v>3365</v>
      </c>
      <c r="H470" s="696" t="s">
        <v>555</v>
      </c>
      <c r="I470" s="696" t="s">
        <v>3792</v>
      </c>
      <c r="J470" s="696" t="s">
        <v>3793</v>
      </c>
      <c r="K470" s="696" t="s">
        <v>3794</v>
      </c>
      <c r="L470" s="699">
        <v>0</v>
      </c>
      <c r="M470" s="699">
        <v>0</v>
      </c>
      <c r="N470" s="696">
        <v>3</v>
      </c>
      <c r="O470" s="700">
        <v>0.5</v>
      </c>
      <c r="P470" s="699">
        <v>0</v>
      </c>
      <c r="Q470" s="701"/>
      <c r="R470" s="696">
        <v>3</v>
      </c>
      <c r="S470" s="701">
        <v>1</v>
      </c>
      <c r="T470" s="700">
        <v>0.5</v>
      </c>
      <c r="U470" s="702">
        <v>1</v>
      </c>
    </row>
    <row r="471" spans="1:21" ht="14.4" customHeight="1" x14ac:dyDescent="0.3">
      <c r="A471" s="695">
        <v>32</v>
      </c>
      <c r="B471" s="696" t="s">
        <v>554</v>
      </c>
      <c r="C471" s="696">
        <v>89301322</v>
      </c>
      <c r="D471" s="697" t="s">
        <v>4685</v>
      </c>
      <c r="E471" s="698" t="s">
        <v>3269</v>
      </c>
      <c r="F471" s="696" t="s">
        <v>3257</v>
      </c>
      <c r="G471" s="696" t="s">
        <v>3365</v>
      </c>
      <c r="H471" s="696" t="s">
        <v>555</v>
      </c>
      <c r="I471" s="696" t="s">
        <v>1962</v>
      </c>
      <c r="J471" s="696" t="s">
        <v>1963</v>
      </c>
      <c r="K471" s="696" t="s">
        <v>3366</v>
      </c>
      <c r="L471" s="699">
        <v>53.54</v>
      </c>
      <c r="M471" s="699">
        <v>696.0200000000001</v>
      </c>
      <c r="N471" s="696">
        <v>13</v>
      </c>
      <c r="O471" s="700">
        <v>4</v>
      </c>
      <c r="P471" s="699">
        <v>588.94000000000005</v>
      </c>
      <c r="Q471" s="701">
        <v>0.84615384615384615</v>
      </c>
      <c r="R471" s="696">
        <v>11</v>
      </c>
      <c r="S471" s="701">
        <v>0.84615384615384615</v>
      </c>
      <c r="T471" s="700">
        <v>3.5</v>
      </c>
      <c r="U471" s="702">
        <v>0.875</v>
      </c>
    </row>
    <row r="472" spans="1:21" ht="14.4" customHeight="1" x14ac:dyDescent="0.3">
      <c r="A472" s="695">
        <v>32</v>
      </c>
      <c r="B472" s="696" t="s">
        <v>554</v>
      </c>
      <c r="C472" s="696">
        <v>89301322</v>
      </c>
      <c r="D472" s="697" t="s">
        <v>4685</v>
      </c>
      <c r="E472" s="698" t="s">
        <v>3269</v>
      </c>
      <c r="F472" s="696" t="s">
        <v>3257</v>
      </c>
      <c r="G472" s="696" t="s">
        <v>3795</v>
      </c>
      <c r="H472" s="696" t="s">
        <v>555</v>
      </c>
      <c r="I472" s="696" t="s">
        <v>1917</v>
      </c>
      <c r="J472" s="696" t="s">
        <v>1918</v>
      </c>
      <c r="K472" s="696" t="s">
        <v>3796</v>
      </c>
      <c r="L472" s="699">
        <v>194.73</v>
      </c>
      <c r="M472" s="699">
        <v>389.46</v>
      </c>
      <c r="N472" s="696">
        <v>2</v>
      </c>
      <c r="O472" s="700">
        <v>1</v>
      </c>
      <c r="P472" s="699">
        <v>389.46</v>
      </c>
      <c r="Q472" s="701">
        <v>1</v>
      </c>
      <c r="R472" s="696">
        <v>2</v>
      </c>
      <c r="S472" s="701">
        <v>1</v>
      </c>
      <c r="T472" s="700">
        <v>1</v>
      </c>
      <c r="U472" s="702">
        <v>1</v>
      </c>
    </row>
    <row r="473" spans="1:21" ht="14.4" customHeight="1" x14ac:dyDescent="0.3">
      <c r="A473" s="695">
        <v>32</v>
      </c>
      <c r="B473" s="696" t="s">
        <v>554</v>
      </c>
      <c r="C473" s="696">
        <v>89301322</v>
      </c>
      <c r="D473" s="697" t="s">
        <v>4685</v>
      </c>
      <c r="E473" s="698" t="s">
        <v>3269</v>
      </c>
      <c r="F473" s="696" t="s">
        <v>3257</v>
      </c>
      <c r="G473" s="696" t="s">
        <v>3797</v>
      </c>
      <c r="H473" s="696" t="s">
        <v>555</v>
      </c>
      <c r="I473" s="696" t="s">
        <v>3798</v>
      </c>
      <c r="J473" s="696" t="s">
        <v>3799</v>
      </c>
      <c r="K473" s="696" t="s">
        <v>3800</v>
      </c>
      <c r="L473" s="699">
        <v>0</v>
      </c>
      <c r="M473" s="699">
        <v>0</v>
      </c>
      <c r="N473" s="696">
        <v>1</v>
      </c>
      <c r="O473" s="700">
        <v>0.5</v>
      </c>
      <c r="P473" s="699">
        <v>0</v>
      </c>
      <c r="Q473" s="701"/>
      <c r="R473" s="696">
        <v>1</v>
      </c>
      <c r="S473" s="701">
        <v>1</v>
      </c>
      <c r="T473" s="700">
        <v>0.5</v>
      </c>
      <c r="U473" s="702">
        <v>1</v>
      </c>
    </row>
    <row r="474" spans="1:21" ht="14.4" customHeight="1" x14ac:dyDescent="0.3">
      <c r="A474" s="695">
        <v>32</v>
      </c>
      <c r="B474" s="696" t="s">
        <v>554</v>
      </c>
      <c r="C474" s="696">
        <v>89301322</v>
      </c>
      <c r="D474" s="697" t="s">
        <v>4685</v>
      </c>
      <c r="E474" s="698" t="s">
        <v>3269</v>
      </c>
      <c r="F474" s="696" t="s">
        <v>3257</v>
      </c>
      <c r="G474" s="696" t="s">
        <v>3367</v>
      </c>
      <c r="H474" s="696" t="s">
        <v>555</v>
      </c>
      <c r="I474" s="696" t="s">
        <v>2231</v>
      </c>
      <c r="J474" s="696" t="s">
        <v>866</v>
      </c>
      <c r="K474" s="696" t="s">
        <v>3368</v>
      </c>
      <c r="L474" s="699">
        <v>57.85</v>
      </c>
      <c r="M474" s="699">
        <v>57.85</v>
      </c>
      <c r="N474" s="696">
        <v>1</v>
      </c>
      <c r="O474" s="700">
        <v>0.5</v>
      </c>
      <c r="P474" s="699">
        <v>57.85</v>
      </c>
      <c r="Q474" s="701">
        <v>1</v>
      </c>
      <c r="R474" s="696">
        <v>1</v>
      </c>
      <c r="S474" s="701">
        <v>1</v>
      </c>
      <c r="T474" s="700">
        <v>0.5</v>
      </c>
      <c r="U474" s="702">
        <v>1</v>
      </c>
    </row>
    <row r="475" spans="1:21" ht="14.4" customHeight="1" x14ac:dyDescent="0.3">
      <c r="A475" s="695">
        <v>32</v>
      </c>
      <c r="B475" s="696" t="s">
        <v>554</v>
      </c>
      <c r="C475" s="696">
        <v>89301322</v>
      </c>
      <c r="D475" s="697" t="s">
        <v>4685</v>
      </c>
      <c r="E475" s="698" t="s">
        <v>3269</v>
      </c>
      <c r="F475" s="696" t="s">
        <v>3257</v>
      </c>
      <c r="G475" s="696" t="s">
        <v>3801</v>
      </c>
      <c r="H475" s="696" t="s">
        <v>555</v>
      </c>
      <c r="I475" s="696" t="s">
        <v>3802</v>
      </c>
      <c r="J475" s="696" t="s">
        <v>3803</v>
      </c>
      <c r="K475" s="696" t="s">
        <v>1196</v>
      </c>
      <c r="L475" s="699">
        <v>114.54</v>
      </c>
      <c r="M475" s="699">
        <v>114.54</v>
      </c>
      <c r="N475" s="696">
        <v>1</v>
      </c>
      <c r="O475" s="700">
        <v>1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32</v>
      </c>
      <c r="B476" s="696" t="s">
        <v>554</v>
      </c>
      <c r="C476" s="696">
        <v>89301322</v>
      </c>
      <c r="D476" s="697" t="s">
        <v>4685</v>
      </c>
      <c r="E476" s="698" t="s">
        <v>3269</v>
      </c>
      <c r="F476" s="696" t="s">
        <v>3257</v>
      </c>
      <c r="G476" s="696" t="s">
        <v>3459</v>
      </c>
      <c r="H476" s="696" t="s">
        <v>1626</v>
      </c>
      <c r="I476" s="696" t="s">
        <v>1662</v>
      </c>
      <c r="J476" s="696" t="s">
        <v>1663</v>
      </c>
      <c r="K476" s="696" t="s">
        <v>1664</v>
      </c>
      <c r="L476" s="699">
        <v>32.74</v>
      </c>
      <c r="M476" s="699">
        <v>32.74</v>
      </c>
      <c r="N476" s="696">
        <v>1</v>
      </c>
      <c r="O476" s="700">
        <v>0.5</v>
      </c>
      <c r="P476" s="699">
        <v>32.74</v>
      </c>
      <c r="Q476" s="701">
        <v>1</v>
      </c>
      <c r="R476" s="696">
        <v>1</v>
      </c>
      <c r="S476" s="701">
        <v>1</v>
      </c>
      <c r="T476" s="700">
        <v>0.5</v>
      </c>
      <c r="U476" s="702">
        <v>1</v>
      </c>
    </row>
    <row r="477" spans="1:21" ht="14.4" customHeight="1" x14ac:dyDescent="0.3">
      <c r="A477" s="695">
        <v>32</v>
      </c>
      <c r="B477" s="696" t="s">
        <v>554</v>
      </c>
      <c r="C477" s="696">
        <v>89301322</v>
      </c>
      <c r="D477" s="697" t="s">
        <v>4685</v>
      </c>
      <c r="E477" s="698" t="s">
        <v>3269</v>
      </c>
      <c r="F477" s="696" t="s">
        <v>3257</v>
      </c>
      <c r="G477" s="696" t="s">
        <v>3459</v>
      </c>
      <c r="H477" s="696" t="s">
        <v>1626</v>
      </c>
      <c r="I477" s="696" t="s">
        <v>1697</v>
      </c>
      <c r="J477" s="696" t="s">
        <v>1698</v>
      </c>
      <c r="K477" s="696" t="s">
        <v>3173</v>
      </c>
      <c r="L477" s="699">
        <v>163.72999999999999</v>
      </c>
      <c r="M477" s="699">
        <v>327.45999999999998</v>
      </c>
      <c r="N477" s="696">
        <v>2</v>
      </c>
      <c r="O477" s="700">
        <v>1</v>
      </c>
      <c r="P477" s="699">
        <v>327.45999999999998</v>
      </c>
      <c r="Q477" s="701">
        <v>1</v>
      </c>
      <c r="R477" s="696">
        <v>2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32</v>
      </c>
      <c r="B478" s="696" t="s">
        <v>554</v>
      </c>
      <c r="C478" s="696">
        <v>89301322</v>
      </c>
      <c r="D478" s="697" t="s">
        <v>4685</v>
      </c>
      <c r="E478" s="698" t="s">
        <v>3269</v>
      </c>
      <c r="F478" s="696" t="s">
        <v>3257</v>
      </c>
      <c r="G478" s="696" t="s">
        <v>3460</v>
      </c>
      <c r="H478" s="696" t="s">
        <v>555</v>
      </c>
      <c r="I478" s="696" t="s">
        <v>3461</v>
      </c>
      <c r="J478" s="696" t="s">
        <v>3462</v>
      </c>
      <c r="K478" s="696" t="s">
        <v>3463</v>
      </c>
      <c r="L478" s="699">
        <v>162.13</v>
      </c>
      <c r="M478" s="699">
        <v>162.13</v>
      </c>
      <c r="N478" s="696">
        <v>1</v>
      </c>
      <c r="O478" s="700">
        <v>0.5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32</v>
      </c>
      <c r="B479" s="696" t="s">
        <v>554</v>
      </c>
      <c r="C479" s="696">
        <v>89301322</v>
      </c>
      <c r="D479" s="697" t="s">
        <v>4685</v>
      </c>
      <c r="E479" s="698" t="s">
        <v>3269</v>
      </c>
      <c r="F479" s="696" t="s">
        <v>3257</v>
      </c>
      <c r="G479" s="696" t="s">
        <v>3678</v>
      </c>
      <c r="H479" s="696" t="s">
        <v>1626</v>
      </c>
      <c r="I479" s="696" t="s">
        <v>1807</v>
      </c>
      <c r="J479" s="696" t="s">
        <v>1808</v>
      </c>
      <c r="K479" s="696" t="s">
        <v>3159</v>
      </c>
      <c r="L479" s="699">
        <v>1492.11</v>
      </c>
      <c r="M479" s="699">
        <v>2984.22</v>
      </c>
      <c r="N479" s="696">
        <v>2</v>
      </c>
      <c r="O479" s="700">
        <v>0.5</v>
      </c>
      <c r="P479" s="699">
        <v>2984.22</v>
      </c>
      <c r="Q479" s="701">
        <v>1</v>
      </c>
      <c r="R479" s="696">
        <v>2</v>
      </c>
      <c r="S479" s="701">
        <v>1</v>
      </c>
      <c r="T479" s="700">
        <v>0.5</v>
      </c>
      <c r="U479" s="702">
        <v>1</v>
      </c>
    </row>
    <row r="480" spans="1:21" ht="14.4" customHeight="1" x14ac:dyDescent="0.3">
      <c r="A480" s="695">
        <v>32</v>
      </c>
      <c r="B480" s="696" t="s">
        <v>554</v>
      </c>
      <c r="C480" s="696">
        <v>89301322</v>
      </c>
      <c r="D480" s="697" t="s">
        <v>4685</v>
      </c>
      <c r="E480" s="698" t="s">
        <v>3269</v>
      </c>
      <c r="F480" s="696" t="s">
        <v>3257</v>
      </c>
      <c r="G480" s="696" t="s">
        <v>3372</v>
      </c>
      <c r="H480" s="696" t="s">
        <v>555</v>
      </c>
      <c r="I480" s="696" t="s">
        <v>3804</v>
      </c>
      <c r="J480" s="696" t="s">
        <v>3805</v>
      </c>
      <c r="K480" s="696" t="s">
        <v>3806</v>
      </c>
      <c r="L480" s="699">
        <v>0</v>
      </c>
      <c r="M480" s="699">
        <v>0</v>
      </c>
      <c r="N480" s="696">
        <v>1</v>
      </c>
      <c r="O480" s="700">
        <v>1</v>
      </c>
      <c r="P480" s="699"/>
      <c r="Q480" s="701"/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32</v>
      </c>
      <c r="B481" s="696" t="s">
        <v>554</v>
      </c>
      <c r="C481" s="696">
        <v>89301322</v>
      </c>
      <c r="D481" s="697" t="s">
        <v>4685</v>
      </c>
      <c r="E481" s="698" t="s">
        <v>3269</v>
      </c>
      <c r="F481" s="696" t="s">
        <v>3257</v>
      </c>
      <c r="G481" s="696" t="s">
        <v>3807</v>
      </c>
      <c r="H481" s="696" t="s">
        <v>555</v>
      </c>
      <c r="I481" s="696" t="s">
        <v>3808</v>
      </c>
      <c r="J481" s="696" t="s">
        <v>3809</v>
      </c>
      <c r="K481" s="696" t="s">
        <v>3810</v>
      </c>
      <c r="L481" s="699">
        <v>0</v>
      </c>
      <c r="M481" s="699">
        <v>0</v>
      </c>
      <c r="N481" s="696">
        <v>1</v>
      </c>
      <c r="O481" s="700">
        <v>0.5</v>
      </c>
      <c r="P481" s="699">
        <v>0</v>
      </c>
      <c r="Q481" s="701"/>
      <c r="R481" s="696">
        <v>1</v>
      </c>
      <c r="S481" s="701">
        <v>1</v>
      </c>
      <c r="T481" s="700">
        <v>0.5</v>
      </c>
      <c r="U481" s="702">
        <v>1</v>
      </c>
    </row>
    <row r="482" spans="1:21" ht="14.4" customHeight="1" x14ac:dyDescent="0.3">
      <c r="A482" s="695">
        <v>32</v>
      </c>
      <c r="B482" s="696" t="s">
        <v>554</v>
      </c>
      <c r="C482" s="696">
        <v>89301322</v>
      </c>
      <c r="D482" s="697" t="s">
        <v>4685</v>
      </c>
      <c r="E482" s="698" t="s">
        <v>3269</v>
      </c>
      <c r="F482" s="696" t="s">
        <v>3257</v>
      </c>
      <c r="G482" s="696" t="s">
        <v>3373</v>
      </c>
      <c r="H482" s="696" t="s">
        <v>1626</v>
      </c>
      <c r="I482" s="696" t="s">
        <v>3811</v>
      </c>
      <c r="J482" s="696" t="s">
        <v>3812</v>
      </c>
      <c r="K482" s="696" t="s">
        <v>3684</v>
      </c>
      <c r="L482" s="699">
        <v>193.14</v>
      </c>
      <c r="M482" s="699">
        <v>386.28</v>
      </c>
      <c r="N482" s="696">
        <v>2</v>
      </c>
      <c r="O482" s="700">
        <v>1.5</v>
      </c>
      <c r="P482" s="699">
        <v>193.14</v>
      </c>
      <c r="Q482" s="701">
        <v>0.5</v>
      </c>
      <c r="R482" s="696">
        <v>1</v>
      </c>
      <c r="S482" s="701">
        <v>0.5</v>
      </c>
      <c r="T482" s="700">
        <v>0.5</v>
      </c>
      <c r="U482" s="702">
        <v>0.33333333333333331</v>
      </c>
    </row>
    <row r="483" spans="1:21" ht="14.4" customHeight="1" x14ac:dyDescent="0.3">
      <c r="A483" s="695">
        <v>32</v>
      </c>
      <c r="B483" s="696" t="s">
        <v>554</v>
      </c>
      <c r="C483" s="696">
        <v>89301322</v>
      </c>
      <c r="D483" s="697" t="s">
        <v>4685</v>
      </c>
      <c r="E483" s="698" t="s">
        <v>3269</v>
      </c>
      <c r="F483" s="696" t="s">
        <v>3257</v>
      </c>
      <c r="G483" s="696" t="s">
        <v>3373</v>
      </c>
      <c r="H483" s="696" t="s">
        <v>1626</v>
      </c>
      <c r="I483" s="696" t="s">
        <v>2718</v>
      </c>
      <c r="J483" s="696" t="s">
        <v>3217</v>
      </c>
      <c r="K483" s="696" t="s">
        <v>3218</v>
      </c>
      <c r="L483" s="699">
        <v>156.25</v>
      </c>
      <c r="M483" s="699">
        <v>625</v>
      </c>
      <c r="N483" s="696">
        <v>4</v>
      </c>
      <c r="O483" s="700">
        <v>1.5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32</v>
      </c>
      <c r="B484" s="696" t="s">
        <v>554</v>
      </c>
      <c r="C484" s="696">
        <v>89301322</v>
      </c>
      <c r="D484" s="697" t="s">
        <v>4685</v>
      </c>
      <c r="E484" s="698" t="s">
        <v>3269</v>
      </c>
      <c r="F484" s="696" t="s">
        <v>3257</v>
      </c>
      <c r="G484" s="696" t="s">
        <v>3373</v>
      </c>
      <c r="H484" s="696" t="s">
        <v>1626</v>
      </c>
      <c r="I484" s="696" t="s">
        <v>2718</v>
      </c>
      <c r="J484" s="696" t="s">
        <v>3217</v>
      </c>
      <c r="K484" s="696" t="s">
        <v>3218</v>
      </c>
      <c r="L484" s="699">
        <v>126.09</v>
      </c>
      <c r="M484" s="699">
        <v>378.27</v>
      </c>
      <c r="N484" s="696">
        <v>3</v>
      </c>
      <c r="O484" s="700">
        <v>1.5</v>
      </c>
      <c r="P484" s="699">
        <v>126.09</v>
      </c>
      <c r="Q484" s="701">
        <v>0.33333333333333337</v>
      </c>
      <c r="R484" s="696">
        <v>1</v>
      </c>
      <c r="S484" s="701">
        <v>0.33333333333333331</v>
      </c>
      <c r="T484" s="700">
        <v>0.5</v>
      </c>
      <c r="U484" s="702">
        <v>0.33333333333333331</v>
      </c>
    </row>
    <row r="485" spans="1:21" ht="14.4" customHeight="1" x14ac:dyDescent="0.3">
      <c r="A485" s="695">
        <v>32</v>
      </c>
      <c r="B485" s="696" t="s">
        <v>554</v>
      </c>
      <c r="C485" s="696">
        <v>89301322</v>
      </c>
      <c r="D485" s="697" t="s">
        <v>4685</v>
      </c>
      <c r="E485" s="698" t="s">
        <v>3269</v>
      </c>
      <c r="F485" s="696" t="s">
        <v>3257</v>
      </c>
      <c r="G485" s="696" t="s">
        <v>3373</v>
      </c>
      <c r="H485" s="696" t="s">
        <v>1626</v>
      </c>
      <c r="I485" s="696" t="s">
        <v>3682</v>
      </c>
      <c r="J485" s="696" t="s">
        <v>3683</v>
      </c>
      <c r="K485" s="696" t="s">
        <v>3684</v>
      </c>
      <c r="L485" s="699">
        <v>193.14</v>
      </c>
      <c r="M485" s="699">
        <v>965.69999999999993</v>
      </c>
      <c r="N485" s="696">
        <v>5</v>
      </c>
      <c r="O485" s="700">
        <v>3</v>
      </c>
      <c r="P485" s="699">
        <v>579.41999999999996</v>
      </c>
      <c r="Q485" s="701">
        <v>0.6</v>
      </c>
      <c r="R485" s="696">
        <v>3</v>
      </c>
      <c r="S485" s="701">
        <v>0.6</v>
      </c>
      <c r="T485" s="700">
        <v>1.5</v>
      </c>
      <c r="U485" s="702">
        <v>0.5</v>
      </c>
    </row>
    <row r="486" spans="1:21" ht="14.4" customHeight="1" x14ac:dyDescent="0.3">
      <c r="A486" s="695">
        <v>32</v>
      </c>
      <c r="B486" s="696" t="s">
        <v>554</v>
      </c>
      <c r="C486" s="696">
        <v>89301322</v>
      </c>
      <c r="D486" s="697" t="s">
        <v>4685</v>
      </c>
      <c r="E486" s="698" t="s">
        <v>3269</v>
      </c>
      <c r="F486" s="696" t="s">
        <v>3257</v>
      </c>
      <c r="G486" s="696" t="s">
        <v>3427</v>
      </c>
      <c r="H486" s="696" t="s">
        <v>555</v>
      </c>
      <c r="I486" s="696" t="s">
        <v>3813</v>
      </c>
      <c r="J486" s="696" t="s">
        <v>3814</v>
      </c>
      <c r="K486" s="696" t="s">
        <v>895</v>
      </c>
      <c r="L486" s="699">
        <v>0</v>
      </c>
      <c r="M486" s="699">
        <v>0</v>
      </c>
      <c r="N486" s="696">
        <v>1</v>
      </c>
      <c r="O486" s="700">
        <v>1</v>
      </c>
      <c r="P486" s="699"/>
      <c r="Q486" s="701"/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32</v>
      </c>
      <c r="B487" s="696" t="s">
        <v>554</v>
      </c>
      <c r="C487" s="696">
        <v>89301322</v>
      </c>
      <c r="D487" s="697" t="s">
        <v>4685</v>
      </c>
      <c r="E487" s="698" t="s">
        <v>3269</v>
      </c>
      <c r="F487" s="696" t="s">
        <v>3257</v>
      </c>
      <c r="G487" s="696" t="s">
        <v>3689</v>
      </c>
      <c r="H487" s="696" t="s">
        <v>555</v>
      </c>
      <c r="I487" s="696" t="s">
        <v>3815</v>
      </c>
      <c r="J487" s="696" t="s">
        <v>3816</v>
      </c>
      <c r="K487" s="696" t="s">
        <v>3817</v>
      </c>
      <c r="L487" s="699">
        <v>0</v>
      </c>
      <c r="M487" s="699">
        <v>0</v>
      </c>
      <c r="N487" s="696">
        <v>1</v>
      </c>
      <c r="O487" s="700">
        <v>1</v>
      </c>
      <c r="P487" s="699">
        <v>0</v>
      </c>
      <c r="Q487" s="701"/>
      <c r="R487" s="696">
        <v>1</v>
      </c>
      <c r="S487" s="701">
        <v>1</v>
      </c>
      <c r="T487" s="700">
        <v>1</v>
      </c>
      <c r="U487" s="702">
        <v>1</v>
      </c>
    </row>
    <row r="488" spans="1:21" ht="14.4" customHeight="1" x14ac:dyDescent="0.3">
      <c r="A488" s="695">
        <v>32</v>
      </c>
      <c r="B488" s="696" t="s">
        <v>554</v>
      </c>
      <c r="C488" s="696">
        <v>89301322</v>
      </c>
      <c r="D488" s="697" t="s">
        <v>4685</v>
      </c>
      <c r="E488" s="698" t="s">
        <v>3269</v>
      </c>
      <c r="F488" s="696" t="s">
        <v>3259</v>
      </c>
      <c r="G488" s="696" t="s">
        <v>3818</v>
      </c>
      <c r="H488" s="696" t="s">
        <v>555</v>
      </c>
      <c r="I488" s="696" t="s">
        <v>3819</v>
      </c>
      <c r="J488" s="696" t="s">
        <v>3820</v>
      </c>
      <c r="K488" s="696" t="s">
        <v>3821</v>
      </c>
      <c r="L488" s="699">
        <v>1000</v>
      </c>
      <c r="M488" s="699">
        <v>1000</v>
      </c>
      <c r="N488" s="696">
        <v>1</v>
      </c>
      <c r="O488" s="700">
        <v>1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32</v>
      </c>
      <c r="B489" s="696" t="s">
        <v>554</v>
      </c>
      <c r="C489" s="696">
        <v>89301322</v>
      </c>
      <c r="D489" s="697" t="s">
        <v>4685</v>
      </c>
      <c r="E489" s="698" t="s">
        <v>3270</v>
      </c>
      <c r="F489" s="696" t="s">
        <v>3257</v>
      </c>
      <c r="G489" s="696" t="s">
        <v>3822</v>
      </c>
      <c r="H489" s="696" t="s">
        <v>555</v>
      </c>
      <c r="I489" s="696" t="s">
        <v>818</v>
      </c>
      <c r="J489" s="696" t="s">
        <v>3823</v>
      </c>
      <c r="K489" s="696" t="s">
        <v>988</v>
      </c>
      <c r="L489" s="699">
        <v>44.89</v>
      </c>
      <c r="M489" s="699">
        <v>44.89</v>
      </c>
      <c r="N489" s="696">
        <v>1</v>
      </c>
      <c r="O489" s="700">
        <v>0.5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32</v>
      </c>
      <c r="B490" s="696" t="s">
        <v>554</v>
      </c>
      <c r="C490" s="696">
        <v>89301322</v>
      </c>
      <c r="D490" s="697" t="s">
        <v>4685</v>
      </c>
      <c r="E490" s="698" t="s">
        <v>3270</v>
      </c>
      <c r="F490" s="696" t="s">
        <v>3257</v>
      </c>
      <c r="G490" s="696" t="s">
        <v>3824</v>
      </c>
      <c r="H490" s="696" t="s">
        <v>555</v>
      </c>
      <c r="I490" s="696" t="s">
        <v>784</v>
      </c>
      <c r="J490" s="696" t="s">
        <v>785</v>
      </c>
      <c r="K490" s="696" t="s">
        <v>3825</v>
      </c>
      <c r="L490" s="699">
        <v>0</v>
      </c>
      <c r="M490" s="699">
        <v>0</v>
      </c>
      <c r="N490" s="696">
        <v>1</v>
      </c>
      <c r="O490" s="700">
        <v>1</v>
      </c>
      <c r="P490" s="699">
        <v>0</v>
      </c>
      <c r="Q490" s="701"/>
      <c r="R490" s="696">
        <v>1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32</v>
      </c>
      <c r="B491" s="696" t="s">
        <v>554</v>
      </c>
      <c r="C491" s="696">
        <v>89301322</v>
      </c>
      <c r="D491" s="697" t="s">
        <v>4685</v>
      </c>
      <c r="E491" s="698" t="s">
        <v>3270</v>
      </c>
      <c r="F491" s="696" t="s">
        <v>3257</v>
      </c>
      <c r="G491" s="696" t="s">
        <v>3300</v>
      </c>
      <c r="H491" s="696" t="s">
        <v>555</v>
      </c>
      <c r="I491" s="696" t="s">
        <v>1318</v>
      </c>
      <c r="J491" s="696" t="s">
        <v>1319</v>
      </c>
      <c r="K491" s="696" t="s">
        <v>3301</v>
      </c>
      <c r="L491" s="699">
        <v>1354.54</v>
      </c>
      <c r="M491" s="699">
        <v>16254.48</v>
      </c>
      <c r="N491" s="696">
        <v>12</v>
      </c>
      <c r="O491" s="700">
        <v>6</v>
      </c>
      <c r="P491" s="699">
        <v>10836.32</v>
      </c>
      <c r="Q491" s="701">
        <v>0.66666666666666663</v>
      </c>
      <c r="R491" s="696">
        <v>8</v>
      </c>
      <c r="S491" s="701">
        <v>0.66666666666666663</v>
      </c>
      <c r="T491" s="700">
        <v>3.5</v>
      </c>
      <c r="U491" s="702">
        <v>0.58333333333333337</v>
      </c>
    </row>
    <row r="492" spans="1:21" ht="14.4" customHeight="1" x14ac:dyDescent="0.3">
      <c r="A492" s="695">
        <v>32</v>
      </c>
      <c r="B492" s="696" t="s">
        <v>554</v>
      </c>
      <c r="C492" s="696">
        <v>89301322</v>
      </c>
      <c r="D492" s="697" t="s">
        <v>4685</v>
      </c>
      <c r="E492" s="698" t="s">
        <v>3270</v>
      </c>
      <c r="F492" s="696" t="s">
        <v>3257</v>
      </c>
      <c r="G492" s="696" t="s">
        <v>3300</v>
      </c>
      <c r="H492" s="696" t="s">
        <v>555</v>
      </c>
      <c r="I492" s="696" t="s">
        <v>3826</v>
      </c>
      <c r="J492" s="696" t="s">
        <v>1172</v>
      </c>
      <c r="K492" s="696" t="s">
        <v>1173</v>
      </c>
      <c r="L492" s="699">
        <v>483.76</v>
      </c>
      <c r="M492" s="699">
        <v>967.52</v>
      </c>
      <c r="N492" s="696">
        <v>2</v>
      </c>
      <c r="O492" s="700">
        <v>1.5</v>
      </c>
      <c r="P492" s="699">
        <v>483.76</v>
      </c>
      <c r="Q492" s="701">
        <v>0.5</v>
      </c>
      <c r="R492" s="696">
        <v>1</v>
      </c>
      <c r="S492" s="701">
        <v>0.5</v>
      </c>
      <c r="T492" s="700">
        <v>0.5</v>
      </c>
      <c r="U492" s="702">
        <v>0.33333333333333331</v>
      </c>
    </row>
    <row r="493" spans="1:21" ht="14.4" customHeight="1" x14ac:dyDescent="0.3">
      <c r="A493" s="695">
        <v>32</v>
      </c>
      <c r="B493" s="696" t="s">
        <v>554</v>
      </c>
      <c r="C493" s="696">
        <v>89301322</v>
      </c>
      <c r="D493" s="697" t="s">
        <v>4685</v>
      </c>
      <c r="E493" s="698" t="s">
        <v>3270</v>
      </c>
      <c r="F493" s="696" t="s">
        <v>3257</v>
      </c>
      <c r="G493" s="696" t="s">
        <v>3305</v>
      </c>
      <c r="H493" s="696" t="s">
        <v>555</v>
      </c>
      <c r="I493" s="696" t="s">
        <v>650</v>
      </c>
      <c r="J493" s="696" t="s">
        <v>651</v>
      </c>
      <c r="K493" s="696" t="s">
        <v>3306</v>
      </c>
      <c r="L493" s="699">
        <v>85.72</v>
      </c>
      <c r="M493" s="699">
        <v>342.88</v>
      </c>
      <c r="N493" s="696">
        <v>4</v>
      </c>
      <c r="O493" s="700">
        <v>2.5</v>
      </c>
      <c r="P493" s="699">
        <v>171.44</v>
      </c>
      <c r="Q493" s="701">
        <v>0.5</v>
      </c>
      <c r="R493" s="696">
        <v>2</v>
      </c>
      <c r="S493" s="701">
        <v>0.5</v>
      </c>
      <c r="T493" s="700">
        <v>1</v>
      </c>
      <c r="U493" s="702">
        <v>0.4</v>
      </c>
    </row>
    <row r="494" spans="1:21" ht="14.4" customHeight="1" x14ac:dyDescent="0.3">
      <c r="A494" s="695">
        <v>32</v>
      </c>
      <c r="B494" s="696" t="s">
        <v>554</v>
      </c>
      <c r="C494" s="696">
        <v>89301322</v>
      </c>
      <c r="D494" s="697" t="s">
        <v>4685</v>
      </c>
      <c r="E494" s="698" t="s">
        <v>3270</v>
      </c>
      <c r="F494" s="696" t="s">
        <v>3257</v>
      </c>
      <c r="G494" s="696" t="s">
        <v>3305</v>
      </c>
      <c r="H494" s="696" t="s">
        <v>555</v>
      </c>
      <c r="I494" s="696" t="s">
        <v>3307</v>
      </c>
      <c r="J494" s="696" t="s">
        <v>651</v>
      </c>
      <c r="K494" s="696" t="s">
        <v>3308</v>
      </c>
      <c r="L494" s="699">
        <v>285.75</v>
      </c>
      <c r="M494" s="699">
        <v>285.75</v>
      </c>
      <c r="N494" s="696">
        <v>1</v>
      </c>
      <c r="O494" s="700">
        <v>1</v>
      </c>
      <c r="P494" s="699"/>
      <c r="Q494" s="701">
        <v>0</v>
      </c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32</v>
      </c>
      <c r="B495" s="696" t="s">
        <v>554</v>
      </c>
      <c r="C495" s="696">
        <v>89301322</v>
      </c>
      <c r="D495" s="697" t="s">
        <v>4685</v>
      </c>
      <c r="E495" s="698" t="s">
        <v>3270</v>
      </c>
      <c r="F495" s="696" t="s">
        <v>3257</v>
      </c>
      <c r="G495" s="696" t="s">
        <v>3305</v>
      </c>
      <c r="H495" s="696" t="s">
        <v>555</v>
      </c>
      <c r="I495" s="696" t="s">
        <v>3383</v>
      </c>
      <c r="J495" s="696" t="s">
        <v>3382</v>
      </c>
      <c r="K495" s="696" t="s">
        <v>3380</v>
      </c>
      <c r="L495" s="699">
        <v>47.63</v>
      </c>
      <c r="M495" s="699">
        <v>95.26</v>
      </c>
      <c r="N495" s="696">
        <v>2</v>
      </c>
      <c r="O495" s="700">
        <v>1</v>
      </c>
      <c r="P495" s="699">
        <v>47.63</v>
      </c>
      <c r="Q495" s="701">
        <v>0.5</v>
      </c>
      <c r="R495" s="696">
        <v>1</v>
      </c>
      <c r="S495" s="701">
        <v>0.5</v>
      </c>
      <c r="T495" s="700">
        <v>0.5</v>
      </c>
      <c r="U495" s="702">
        <v>0.5</v>
      </c>
    </row>
    <row r="496" spans="1:21" ht="14.4" customHeight="1" x14ac:dyDescent="0.3">
      <c r="A496" s="695">
        <v>32</v>
      </c>
      <c r="B496" s="696" t="s">
        <v>554</v>
      </c>
      <c r="C496" s="696">
        <v>89301322</v>
      </c>
      <c r="D496" s="697" t="s">
        <v>4685</v>
      </c>
      <c r="E496" s="698" t="s">
        <v>3270</v>
      </c>
      <c r="F496" s="696" t="s">
        <v>3257</v>
      </c>
      <c r="G496" s="696" t="s">
        <v>3310</v>
      </c>
      <c r="H496" s="696" t="s">
        <v>1626</v>
      </c>
      <c r="I496" s="696" t="s">
        <v>1998</v>
      </c>
      <c r="J496" s="696" t="s">
        <v>3125</v>
      </c>
      <c r="K496" s="696" t="s">
        <v>3126</v>
      </c>
      <c r="L496" s="699">
        <v>333.31</v>
      </c>
      <c r="M496" s="699">
        <v>999.93000000000006</v>
      </c>
      <c r="N496" s="696">
        <v>3</v>
      </c>
      <c r="O496" s="700">
        <v>2.5</v>
      </c>
      <c r="P496" s="699">
        <v>333.31</v>
      </c>
      <c r="Q496" s="701">
        <v>0.33333333333333331</v>
      </c>
      <c r="R496" s="696">
        <v>1</v>
      </c>
      <c r="S496" s="701">
        <v>0.33333333333333331</v>
      </c>
      <c r="T496" s="700">
        <v>0.5</v>
      </c>
      <c r="U496" s="702">
        <v>0.2</v>
      </c>
    </row>
    <row r="497" spans="1:21" ht="14.4" customHeight="1" x14ac:dyDescent="0.3">
      <c r="A497" s="695">
        <v>32</v>
      </c>
      <c r="B497" s="696" t="s">
        <v>554</v>
      </c>
      <c r="C497" s="696">
        <v>89301322</v>
      </c>
      <c r="D497" s="697" t="s">
        <v>4685</v>
      </c>
      <c r="E497" s="698" t="s">
        <v>3270</v>
      </c>
      <c r="F497" s="696" t="s">
        <v>3257</v>
      </c>
      <c r="G497" s="696" t="s">
        <v>3310</v>
      </c>
      <c r="H497" s="696" t="s">
        <v>1626</v>
      </c>
      <c r="I497" s="696" t="s">
        <v>1998</v>
      </c>
      <c r="J497" s="696" t="s">
        <v>3125</v>
      </c>
      <c r="K497" s="696" t="s">
        <v>3126</v>
      </c>
      <c r="L497" s="699">
        <v>156.86000000000001</v>
      </c>
      <c r="M497" s="699">
        <v>156.86000000000001</v>
      </c>
      <c r="N497" s="696">
        <v>1</v>
      </c>
      <c r="O497" s="700">
        <v>0.5</v>
      </c>
      <c r="P497" s="699"/>
      <c r="Q497" s="701">
        <v>0</v>
      </c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32</v>
      </c>
      <c r="B498" s="696" t="s">
        <v>554</v>
      </c>
      <c r="C498" s="696">
        <v>89301322</v>
      </c>
      <c r="D498" s="697" t="s">
        <v>4685</v>
      </c>
      <c r="E498" s="698" t="s">
        <v>3270</v>
      </c>
      <c r="F498" s="696" t="s">
        <v>3257</v>
      </c>
      <c r="G498" s="696" t="s">
        <v>3545</v>
      </c>
      <c r="H498" s="696" t="s">
        <v>1626</v>
      </c>
      <c r="I498" s="696" t="s">
        <v>2049</v>
      </c>
      <c r="J498" s="696" t="s">
        <v>2050</v>
      </c>
      <c r="K498" s="696" t="s">
        <v>2051</v>
      </c>
      <c r="L498" s="699">
        <v>222.25</v>
      </c>
      <c r="M498" s="699">
        <v>222.25</v>
      </c>
      <c r="N498" s="696">
        <v>1</v>
      </c>
      <c r="O498" s="700">
        <v>0.5</v>
      </c>
      <c r="P498" s="699">
        <v>222.25</v>
      </c>
      <c r="Q498" s="701">
        <v>1</v>
      </c>
      <c r="R498" s="696">
        <v>1</v>
      </c>
      <c r="S498" s="701">
        <v>1</v>
      </c>
      <c r="T498" s="700">
        <v>0.5</v>
      </c>
      <c r="U498" s="702">
        <v>1</v>
      </c>
    </row>
    <row r="499" spans="1:21" ht="14.4" customHeight="1" x14ac:dyDescent="0.3">
      <c r="A499" s="695">
        <v>32</v>
      </c>
      <c r="B499" s="696" t="s">
        <v>554</v>
      </c>
      <c r="C499" s="696">
        <v>89301322</v>
      </c>
      <c r="D499" s="697" t="s">
        <v>4685</v>
      </c>
      <c r="E499" s="698" t="s">
        <v>3270</v>
      </c>
      <c r="F499" s="696" t="s">
        <v>3257</v>
      </c>
      <c r="G499" s="696" t="s">
        <v>3499</v>
      </c>
      <c r="H499" s="696" t="s">
        <v>1626</v>
      </c>
      <c r="I499" s="696" t="s">
        <v>2670</v>
      </c>
      <c r="J499" s="696" t="s">
        <v>2671</v>
      </c>
      <c r="K499" s="696" t="s">
        <v>2672</v>
      </c>
      <c r="L499" s="699">
        <v>60.02</v>
      </c>
      <c r="M499" s="699">
        <v>180.06</v>
      </c>
      <c r="N499" s="696">
        <v>3</v>
      </c>
      <c r="O499" s="700">
        <v>0.5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32</v>
      </c>
      <c r="B500" s="696" t="s">
        <v>554</v>
      </c>
      <c r="C500" s="696">
        <v>89301322</v>
      </c>
      <c r="D500" s="697" t="s">
        <v>4685</v>
      </c>
      <c r="E500" s="698" t="s">
        <v>3270</v>
      </c>
      <c r="F500" s="696" t="s">
        <v>3257</v>
      </c>
      <c r="G500" s="696" t="s">
        <v>3312</v>
      </c>
      <c r="H500" s="696" t="s">
        <v>555</v>
      </c>
      <c r="I500" s="696" t="s">
        <v>842</v>
      </c>
      <c r="J500" s="696" t="s">
        <v>3313</v>
      </c>
      <c r="K500" s="696" t="s">
        <v>3314</v>
      </c>
      <c r="L500" s="699">
        <v>0</v>
      </c>
      <c r="M500" s="699">
        <v>0</v>
      </c>
      <c r="N500" s="696">
        <v>4</v>
      </c>
      <c r="O500" s="700">
        <v>2</v>
      </c>
      <c r="P500" s="699">
        <v>0</v>
      </c>
      <c r="Q500" s="701"/>
      <c r="R500" s="696">
        <v>4</v>
      </c>
      <c r="S500" s="701">
        <v>1</v>
      </c>
      <c r="T500" s="700">
        <v>2</v>
      </c>
      <c r="U500" s="702">
        <v>1</v>
      </c>
    </row>
    <row r="501" spans="1:21" ht="14.4" customHeight="1" x14ac:dyDescent="0.3">
      <c r="A501" s="695">
        <v>32</v>
      </c>
      <c r="B501" s="696" t="s">
        <v>554</v>
      </c>
      <c r="C501" s="696">
        <v>89301322</v>
      </c>
      <c r="D501" s="697" t="s">
        <v>4685</v>
      </c>
      <c r="E501" s="698" t="s">
        <v>3270</v>
      </c>
      <c r="F501" s="696" t="s">
        <v>3257</v>
      </c>
      <c r="G501" s="696" t="s">
        <v>3316</v>
      </c>
      <c r="H501" s="696" t="s">
        <v>1626</v>
      </c>
      <c r="I501" s="696" t="s">
        <v>2006</v>
      </c>
      <c r="J501" s="696" t="s">
        <v>2007</v>
      </c>
      <c r="K501" s="696" t="s">
        <v>3131</v>
      </c>
      <c r="L501" s="699">
        <v>184.22</v>
      </c>
      <c r="M501" s="699">
        <v>368.44</v>
      </c>
      <c r="N501" s="696">
        <v>2</v>
      </c>
      <c r="O501" s="700">
        <v>0.5</v>
      </c>
      <c r="P501" s="699">
        <v>368.44</v>
      </c>
      <c r="Q501" s="701">
        <v>1</v>
      </c>
      <c r="R501" s="696">
        <v>2</v>
      </c>
      <c r="S501" s="701">
        <v>1</v>
      </c>
      <c r="T501" s="700">
        <v>0.5</v>
      </c>
      <c r="U501" s="702">
        <v>1</v>
      </c>
    </row>
    <row r="502" spans="1:21" ht="14.4" customHeight="1" x14ac:dyDescent="0.3">
      <c r="A502" s="695">
        <v>32</v>
      </c>
      <c r="B502" s="696" t="s">
        <v>554</v>
      </c>
      <c r="C502" s="696">
        <v>89301322</v>
      </c>
      <c r="D502" s="697" t="s">
        <v>4685</v>
      </c>
      <c r="E502" s="698" t="s">
        <v>3270</v>
      </c>
      <c r="F502" s="696" t="s">
        <v>3257</v>
      </c>
      <c r="G502" s="696" t="s">
        <v>3317</v>
      </c>
      <c r="H502" s="696" t="s">
        <v>1626</v>
      </c>
      <c r="I502" s="696" t="s">
        <v>1769</v>
      </c>
      <c r="J502" s="696" t="s">
        <v>1652</v>
      </c>
      <c r="K502" s="696" t="s">
        <v>3184</v>
      </c>
      <c r="L502" s="699">
        <v>216.16</v>
      </c>
      <c r="M502" s="699">
        <v>1080.8</v>
      </c>
      <c r="N502" s="696">
        <v>5</v>
      </c>
      <c r="O502" s="700">
        <v>2.5</v>
      </c>
      <c r="P502" s="699">
        <v>864.64</v>
      </c>
      <c r="Q502" s="701">
        <v>0.8</v>
      </c>
      <c r="R502" s="696">
        <v>4</v>
      </c>
      <c r="S502" s="701">
        <v>0.8</v>
      </c>
      <c r="T502" s="700">
        <v>2</v>
      </c>
      <c r="U502" s="702">
        <v>0.8</v>
      </c>
    </row>
    <row r="503" spans="1:21" ht="14.4" customHeight="1" x14ac:dyDescent="0.3">
      <c r="A503" s="695">
        <v>32</v>
      </c>
      <c r="B503" s="696" t="s">
        <v>554</v>
      </c>
      <c r="C503" s="696">
        <v>89301322</v>
      </c>
      <c r="D503" s="697" t="s">
        <v>4685</v>
      </c>
      <c r="E503" s="698" t="s">
        <v>3270</v>
      </c>
      <c r="F503" s="696" t="s">
        <v>3257</v>
      </c>
      <c r="G503" s="696" t="s">
        <v>3318</v>
      </c>
      <c r="H503" s="696" t="s">
        <v>555</v>
      </c>
      <c r="I503" s="696" t="s">
        <v>1361</v>
      </c>
      <c r="J503" s="696" t="s">
        <v>1362</v>
      </c>
      <c r="K503" s="696" t="s">
        <v>3550</v>
      </c>
      <c r="L503" s="699">
        <v>2025.92</v>
      </c>
      <c r="M503" s="699">
        <v>42544.320000000007</v>
      </c>
      <c r="N503" s="696">
        <v>21</v>
      </c>
      <c r="O503" s="700">
        <v>1.5</v>
      </c>
      <c r="P503" s="699">
        <v>30388.800000000003</v>
      </c>
      <c r="Q503" s="701">
        <v>0.71428571428571419</v>
      </c>
      <c r="R503" s="696">
        <v>15</v>
      </c>
      <c r="S503" s="701">
        <v>0.7142857142857143</v>
      </c>
      <c r="T503" s="700">
        <v>1</v>
      </c>
      <c r="U503" s="702">
        <v>0.66666666666666663</v>
      </c>
    </row>
    <row r="504" spans="1:21" ht="14.4" customHeight="1" x14ac:dyDescent="0.3">
      <c r="A504" s="695">
        <v>32</v>
      </c>
      <c r="B504" s="696" t="s">
        <v>554</v>
      </c>
      <c r="C504" s="696">
        <v>89301322</v>
      </c>
      <c r="D504" s="697" t="s">
        <v>4685</v>
      </c>
      <c r="E504" s="698" t="s">
        <v>3270</v>
      </c>
      <c r="F504" s="696" t="s">
        <v>3257</v>
      </c>
      <c r="G504" s="696" t="s">
        <v>3827</v>
      </c>
      <c r="H504" s="696" t="s">
        <v>555</v>
      </c>
      <c r="I504" s="696" t="s">
        <v>1168</v>
      </c>
      <c r="J504" s="696" t="s">
        <v>1169</v>
      </c>
      <c r="K504" s="696" t="s">
        <v>1170</v>
      </c>
      <c r="L504" s="699">
        <v>400.21</v>
      </c>
      <c r="M504" s="699">
        <v>400.21</v>
      </c>
      <c r="N504" s="696">
        <v>1</v>
      </c>
      <c r="O504" s="700">
        <v>0.5</v>
      </c>
      <c r="P504" s="699">
        <v>400.21</v>
      </c>
      <c r="Q504" s="701">
        <v>1</v>
      </c>
      <c r="R504" s="696">
        <v>1</v>
      </c>
      <c r="S504" s="701">
        <v>1</v>
      </c>
      <c r="T504" s="700">
        <v>0.5</v>
      </c>
      <c r="U504" s="702">
        <v>1</v>
      </c>
    </row>
    <row r="505" spans="1:21" ht="14.4" customHeight="1" x14ac:dyDescent="0.3">
      <c r="A505" s="695">
        <v>32</v>
      </c>
      <c r="B505" s="696" t="s">
        <v>554</v>
      </c>
      <c r="C505" s="696">
        <v>89301322</v>
      </c>
      <c r="D505" s="697" t="s">
        <v>4685</v>
      </c>
      <c r="E505" s="698" t="s">
        <v>3270</v>
      </c>
      <c r="F505" s="696" t="s">
        <v>3257</v>
      </c>
      <c r="G505" s="696" t="s">
        <v>3321</v>
      </c>
      <c r="H505" s="696" t="s">
        <v>1626</v>
      </c>
      <c r="I505" s="696" t="s">
        <v>3472</v>
      </c>
      <c r="J505" s="696" t="s">
        <v>2086</v>
      </c>
      <c r="K505" s="696" t="s">
        <v>3473</v>
      </c>
      <c r="L505" s="699">
        <v>782.22</v>
      </c>
      <c r="M505" s="699">
        <v>3911.1000000000004</v>
      </c>
      <c r="N505" s="696">
        <v>5</v>
      </c>
      <c r="O505" s="700">
        <v>2.5</v>
      </c>
      <c r="P505" s="699">
        <v>782.22</v>
      </c>
      <c r="Q505" s="701">
        <v>0.19999999999999998</v>
      </c>
      <c r="R505" s="696">
        <v>1</v>
      </c>
      <c r="S505" s="701">
        <v>0.2</v>
      </c>
      <c r="T505" s="700">
        <v>0.5</v>
      </c>
      <c r="U505" s="702">
        <v>0.2</v>
      </c>
    </row>
    <row r="506" spans="1:21" ht="14.4" customHeight="1" x14ac:dyDescent="0.3">
      <c r="A506" s="695">
        <v>32</v>
      </c>
      <c r="B506" s="696" t="s">
        <v>554</v>
      </c>
      <c r="C506" s="696">
        <v>89301322</v>
      </c>
      <c r="D506" s="697" t="s">
        <v>4685</v>
      </c>
      <c r="E506" s="698" t="s">
        <v>3270</v>
      </c>
      <c r="F506" s="696" t="s">
        <v>3257</v>
      </c>
      <c r="G506" s="696" t="s">
        <v>3828</v>
      </c>
      <c r="H506" s="696" t="s">
        <v>555</v>
      </c>
      <c r="I506" s="696" t="s">
        <v>3829</v>
      </c>
      <c r="J506" s="696" t="s">
        <v>2243</v>
      </c>
      <c r="K506" s="696" t="s">
        <v>3830</v>
      </c>
      <c r="L506" s="699">
        <v>0</v>
      </c>
      <c r="M506" s="699">
        <v>0</v>
      </c>
      <c r="N506" s="696">
        <v>2</v>
      </c>
      <c r="O506" s="700">
        <v>2</v>
      </c>
      <c r="P506" s="699"/>
      <c r="Q506" s="701"/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32</v>
      </c>
      <c r="B507" s="696" t="s">
        <v>554</v>
      </c>
      <c r="C507" s="696">
        <v>89301322</v>
      </c>
      <c r="D507" s="697" t="s">
        <v>4685</v>
      </c>
      <c r="E507" s="698" t="s">
        <v>3270</v>
      </c>
      <c r="F507" s="696" t="s">
        <v>3257</v>
      </c>
      <c r="G507" s="696" t="s">
        <v>3501</v>
      </c>
      <c r="H507" s="696" t="s">
        <v>555</v>
      </c>
      <c r="I507" s="696" t="s">
        <v>3508</v>
      </c>
      <c r="J507" s="696" t="s">
        <v>3509</v>
      </c>
      <c r="K507" s="696" t="s">
        <v>3504</v>
      </c>
      <c r="L507" s="699">
        <v>0</v>
      </c>
      <c r="M507" s="699">
        <v>0</v>
      </c>
      <c r="N507" s="696">
        <v>2</v>
      </c>
      <c r="O507" s="700">
        <v>0.5</v>
      </c>
      <c r="P507" s="699"/>
      <c r="Q507" s="701"/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32</v>
      </c>
      <c r="B508" s="696" t="s">
        <v>554</v>
      </c>
      <c r="C508" s="696">
        <v>89301322</v>
      </c>
      <c r="D508" s="697" t="s">
        <v>4685</v>
      </c>
      <c r="E508" s="698" t="s">
        <v>3270</v>
      </c>
      <c r="F508" s="696" t="s">
        <v>3257</v>
      </c>
      <c r="G508" s="696" t="s">
        <v>3486</v>
      </c>
      <c r="H508" s="696" t="s">
        <v>555</v>
      </c>
      <c r="I508" s="696" t="s">
        <v>1042</v>
      </c>
      <c r="J508" s="696" t="s">
        <v>1043</v>
      </c>
      <c r="K508" s="696" t="s">
        <v>3487</v>
      </c>
      <c r="L508" s="699">
        <v>1023.02</v>
      </c>
      <c r="M508" s="699">
        <v>20460.400000000001</v>
      </c>
      <c r="N508" s="696">
        <v>20</v>
      </c>
      <c r="O508" s="700">
        <v>11</v>
      </c>
      <c r="P508" s="699">
        <v>15345.300000000003</v>
      </c>
      <c r="Q508" s="701">
        <v>0.75000000000000011</v>
      </c>
      <c r="R508" s="696">
        <v>15</v>
      </c>
      <c r="S508" s="701">
        <v>0.75</v>
      </c>
      <c r="T508" s="700">
        <v>7.5</v>
      </c>
      <c r="U508" s="702">
        <v>0.68181818181818177</v>
      </c>
    </row>
    <row r="509" spans="1:21" ht="14.4" customHeight="1" x14ac:dyDescent="0.3">
      <c r="A509" s="695">
        <v>32</v>
      </c>
      <c r="B509" s="696" t="s">
        <v>554</v>
      </c>
      <c r="C509" s="696">
        <v>89301322</v>
      </c>
      <c r="D509" s="697" t="s">
        <v>4685</v>
      </c>
      <c r="E509" s="698" t="s">
        <v>3270</v>
      </c>
      <c r="F509" s="696" t="s">
        <v>3257</v>
      </c>
      <c r="G509" s="696" t="s">
        <v>3441</v>
      </c>
      <c r="H509" s="696" t="s">
        <v>555</v>
      </c>
      <c r="I509" s="696" t="s">
        <v>2304</v>
      </c>
      <c r="J509" s="696" t="s">
        <v>2305</v>
      </c>
      <c r="K509" s="696" t="s">
        <v>2306</v>
      </c>
      <c r="L509" s="699">
        <v>24.22</v>
      </c>
      <c r="M509" s="699">
        <v>24.22</v>
      </c>
      <c r="N509" s="696">
        <v>1</v>
      </c>
      <c r="O509" s="700">
        <v>1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32</v>
      </c>
      <c r="B510" s="696" t="s">
        <v>554</v>
      </c>
      <c r="C510" s="696">
        <v>89301322</v>
      </c>
      <c r="D510" s="697" t="s">
        <v>4685</v>
      </c>
      <c r="E510" s="698" t="s">
        <v>3270</v>
      </c>
      <c r="F510" s="696" t="s">
        <v>3257</v>
      </c>
      <c r="G510" s="696" t="s">
        <v>3593</v>
      </c>
      <c r="H510" s="696" t="s">
        <v>555</v>
      </c>
      <c r="I510" s="696" t="s">
        <v>3594</v>
      </c>
      <c r="J510" s="696" t="s">
        <v>704</v>
      </c>
      <c r="K510" s="696" t="s">
        <v>3595</v>
      </c>
      <c r="L510" s="699">
        <v>0</v>
      </c>
      <c r="M510" s="699">
        <v>0</v>
      </c>
      <c r="N510" s="696">
        <v>1</v>
      </c>
      <c r="O510" s="700">
        <v>0.5</v>
      </c>
      <c r="P510" s="699">
        <v>0</v>
      </c>
      <c r="Q510" s="701"/>
      <c r="R510" s="696">
        <v>1</v>
      </c>
      <c r="S510" s="701">
        <v>1</v>
      </c>
      <c r="T510" s="700">
        <v>0.5</v>
      </c>
      <c r="U510" s="702">
        <v>1</v>
      </c>
    </row>
    <row r="511" spans="1:21" ht="14.4" customHeight="1" x14ac:dyDescent="0.3">
      <c r="A511" s="695">
        <v>32</v>
      </c>
      <c r="B511" s="696" t="s">
        <v>554</v>
      </c>
      <c r="C511" s="696">
        <v>89301322</v>
      </c>
      <c r="D511" s="697" t="s">
        <v>4685</v>
      </c>
      <c r="E511" s="698" t="s">
        <v>3270</v>
      </c>
      <c r="F511" s="696" t="s">
        <v>3257</v>
      </c>
      <c r="G511" s="696" t="s">
        <v>3593</v>
      </c>
      <c r="H511" s="696" t="s">
        <v>555</v>
      </c>
      <c r="I511" s="696" t="s">
        <v>703</v>
      </c>
      <c r="J511" s="696" t="s">
        <v>704</v>
      </c>
      <c r="K511" s="696" t="s">
        <v>705</v>
      </c>
      <c r="L511" s="699">
        <v>55.38</v>
      </c>
      <c r="M511" s="699">
        <v>110.76</v>
      </c>
      <c r="N511" s="696">
        <v>2</v>
      </c>
      <c r="O511" s="700">
        <v>0.5</v>
      </c>
      <c r="P511" s="699">
        <v>110.76</v>
      </c>
      <c r="Q511" s="701">
        <v>1</v>
      </c>
      <c r="R511" s="696">
        <v>2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32</v>
      </c>
      <c r="B512" s="696" t="s">
        <v>554</v>
      </c>
      <c r="C512" s="696">
        <v>89301322</v>
      </c>
      <c r="D512" s="697" t="s">
        <v>4685</v>
      </c>
      <c r="E512" s="698" t="s">
        <v>3270</v>
      </c>
      <c r="F512" s="696" t="s">
        <v>3257</v>
      </c>
      <c r="G512" s="696" t="s">
        <v>3338</v>
      </c>
      <c r="H512" s="696" t="s">
        <v>555</v>
      </c>
      <c r="I512" s="696" t="s">
        <v>2078</v>
      </c>
      <c r="J512" s="696" t="s">
        <v>2079</v>
      </c>
      <c r="K512" s="696" t="s">
        <v>3155</v>
      </c>
      <c r="L512" s="699">
        <v>614.78</v>
      </c>
      <c r="M512" s="699">
        <v>614.78</v>
      </c>
      <c r="N512" s="696">
        <v>1</v>
      </c>
      <c r="O512" s="700">
        <v>0.5</v>
      </c>
      <c r="P512" s="699">
        <v>614.78</v>
      </c>
      <c r="Q512" s="701">
        <v>1</v>
      </c>
      <c r="R512" s="696">
        <v>1</v>
      </c>
      <c r="S512" s="701">
        <v>1</v>
      </c>
      <c r="T512" s="700">
        <v>0.5</v>
      </c>
      <c r="U512" s="702">
        <v>1</v>
      </c>
    </row>
    <row r="513" spans="1:21" ht="14.4" customHeight="1" x14ac:dyDescent="0.3">
      <c r="A513" s="695">
        <v>32</v>
      </c>
      <c r="B513" s="696" t="s">
        <v>554</v>
      </c>
      <c r="C513" s="696">
        <v>89301322</v>
      </c>
      <c r="D513" s="697" t="s">
        <v>4685</v>
      </c>
      <c r="E513" s="698" t="s">
        <v>3270</v>
      </c>
      <c r="F513" s="696" t="s">
        <v>3257</v>
      </c>
      <c r="G513" s="696" t="s">
        <v>3596</v>
      </c>
      <c r="H513" s="696" t="s">
        <v>555</v>
      </c>
      <c r="I513" s="696" t="s">
        <v>3831</v>
      </c>
      <c r="J513" s="696" t="s">
        <v>3598</v>
      </c>
      <c r="K513" s="696"/>
      <c r="L513" s="699">
        <v>0</v>
      </c>
      <c r="M513" s="699">
        <v>0</v>
      </c>
      <c r="N513" s="696">
        <v>1</v>
      </c>
      <c r="O513" s="700">
        <v>0.5</v>
      </c>
      <c r="P513" s="699">
        <v>0</v>
      </c>
      <c r="Q513" s="701"/>
      <c r="R513" s="696">
        <v>1</v>
      </c>
      <c r="S513" s="701">
        <v>1</v>
      </c>
      <c r="T513" s="700">
        <v>0.5</v>
      </c>
      <c r="U513" s="702">
        <v>1</v>
      </c>
    </row>
    <row r="514" spans="1:21" ht="14.4" customHeight="1" x14ac:dyDescent="0.3">
      <c r="A514" s="695">
        <v>32</v>
      </c>
      <c r="B514" s="696" t="s">
        <v>554</v>
      </c>
      <c r="C514" s="696">
        <v>89301322</v>
      </c>
      <c r="D514" s="697" t="s">
        <v>4685</v>
      </c>
      <c r="E514" s="698" t="s">
        <v>3270</v>
      </c>
      <c r="F514" s="696" t="s">
        <v>3257</v>
      </c>
      <c r="G514" s="696" t="s">
        <v>3832</v>
      </c>
      <c r="H514" s="696" t="s">
        <v>555</v>
      </c>
      <c r="I514" s="696" t="s">
        <v>3833</v>
      </c>
      <c r="J514" s="696" t="s">
        <v>3834</v>
      </c>
      <c r="K514" s="696" t="s">
        <v>3835</v>
      </c>
      <c r="L514" s="699">
        <v>104.66</v>
      </c>
      <c r="M514" s="699">
        <v>209.32</v>
      </c>
      <c r="N514" s="696">
        <v>2</v>
      </c>
      <c r="O514" s="700">
        <v>0.5</v>
      </c>
      <c r="P514" s="699"/>
      <c r="Q514" s="701">
        <v>0</v>
      </c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32</v>
      </c>
      <c r="B515" s="696" t="s">
        <v>554</v>
      </c>
      <c r="C515" s="696">
        <v>89301322</v>
      </c>
      <c r="D515" s="697" t="s">
        <v>4685</v>
      </c>
      <c r="E515" s="698" t="s">
        <v>3270</v>
      </c>
      <c r="F515" s="696" t="s">
        <v>3257</v>
      </c>
      <c r="G515" s="696" t="s">
        <v>3401</v>
      </c>
      <c r="H515" s="696" t="s">
        <v>555</v>
      </c>
      <c r="I515" s="696" t="s">
        <v>3404</v>
      </c>
      <c r="J515" s="696" t="s">
        <v>3402</v>
      </c>
      <c r="K515" s="696" t="s">
        <v>3403</v>
      </c>
      <c r="L515" s="699">
        <v>0</v>
      </c>
      <c r="M515" s="699">
        <v>0</v>
      </c>
      <c r="N515" s="696">
        <v>2</v>
      </c>
      <c r="O515" s="700">
        <v>1</v>
      </c>
      <c r="P515" s="699">
        <v>0</v>
      </c>
      <c r="Q515" s="701"/>
      <c r="R515" s="696">
        <v>2</v>
      </c>
      <c r="S515" s="701">
        <v>1</v>
      </c>
      <c r="T515" s="700">
        <v>1</v>
      </c>
      <c r="U515" s="702">
        <v>1</v>
      </c>
    </row>
    <row r="516" spans="1:21" ht="14.4" customHeight="1" x14ac:dyDescent="0.3">
      <c r="A516" s="695">
        <v>32</v>
      </c>
      <c r="B516" s="696" t="s">
        <v>554</v>
      </c>
      <c r="C516" s="696">
        <v>89301322</v>
      </c>
      <c r="D516" s="697" t="s">
        <v>4685</v>
      </c>
      <c r="E516" s="698" t="s">
        <v>3270</v>
      </c>
      <c r="F516" s="696" t="s">
        <v>3257</v>
      </c>
      <c r="G516" s="696" t="s">
        <v>3346</v>
      </c>
      <c r="H516" s="696" t="s">
        <v>555</v>
      </c>
      <c r="I516" s="696" t="s">
        <v>3608</v>
      </c>
      <c r="J516" s="696" t="s">
        <v>3609</v>
      </c>
      <c r="K516" s="696" t="s">
        <v>3610</v>
      </c>
      <c r="L516" s="699">
        <v>61.29</v>
      </c>
      <c r="M516" s="699">
        <v>122.58</v>
      </c>
      <c r="N516" s="696">
        <v>2</v>
      </c>
      <c r="O516" s="700">
        <v>1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32</v>
      </c>
      <c r="B517" s="696" t="s">
        <v>554</v>
      </c>
      <c r="C517" s="696">
        <v>89301322</v>
      </c>
      <c r="D517" s="697" t="s">
        <v>4685</v>
      </c>
      <c r="E517" s="698" t="s">
        <v>3270</v>
      </c>
      <c r="F517" s="696" t="s">
        <v>3257</v>
      </c>
      <c r="G517" s="696" t="s">
        <v>3346</v>
      </c>
      <c r="H517" s="696" t="s">
        <v>555</v>
      </c>
      <c r="I517" s="696" t="s">
        <v>3613</v>
      </c>
      <c r="J517" s="696" t="s">
        <v>3348</v>
      </c>
      <c r="K517" s="696" t="s">
        <v>3614</v>
      </c>
      <c r="L517" s="699">
        <v>34.31</v>
      </c>
      <c r="M517" s="699">
        <v>205.86</v>
      </c>
      <c r="N517" s="696">
        <v>6</v>
      </c>
      <c r="O517" s="700">
        <v>2.5</v>
      </c>
      <c r="P517" s="699">
        <v>102.93</v>
      </c>
      <c r="Q517" s="701">
        <v>0.5</v>
      </c>
      <c r="R517" s="696">
        <v>3</v>
      </c>
      <c r="S517" s="701">
        <v>0.5</v>
      </c>
      <c r="T517" s="700">
        <v>1</v>
      </c>
      <c r="U517" s="702">
        <v>0.4</v>
      </c>
    </row>
    <row r="518" spans="1:21" ht="14.4" customHeight="1" x14ac:dyDescent="0.3">
      <c r="A518" s="695">
        <v>32</v>
      </c>
      <c r="B518" s="696" t="s">
        <v>554</v>
      </c>
      <c r="C518" s="696">
        <v>89301322</v>
      </c>
      <c r="D518" s="697" t="s">
        <v>4685</v>
      </c>
      <c r="E518" s="698" t="s">
        <v>3270</v>
      </c>
      <c r="F518" s="696" t="s">
        <v>3257</v>
      </c>
      <c r="G518" s="696" t="s">
        <v>3442</v>
      </c>
      <c r="H518" s="696" t="s">
        <v>555</v>
      </c>
      <c r="I518" s="696" t="s">
        <v>1529</v>
      </c>
      <c r="J518" s="696" t="s">
        <v>3443</v>
      </c>
      <c r="K518" s="696" t="s">
        <v>3444</v>
      </c>
      <c r="L518" s="699">
        <v>6196.71</v>
      </c>
      <c r="M518" s="699">
        <v>6196.71</v>
      </c>
      <c r="N518" s="696">
        <v>1</v>
      </c>
      <c r="O518" s="700">
        <v>0.5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32</v>
      </c>
      <c r="B519" s="696" t="s">
        <v>554</v>
      </c>
      <c r="C519" s="696">
        <v>89301322</v>
      </c>
      <c r="D519" s="697" t="s">
        <v>4685</v>
      </c>
      <c r="E519" s="698" t="s">
        <v>3270</v>
      </c>
      <c r="F519" s="696" t="s">
        <v>3257</v>
      </c>
      <c r="G519" s="696" t="s">
        <v>3349</v>
      </c>
      <c r="H519" s="696" t="s">
        <v>555</v>
      </c>
      <c r="I519" s="696" t="s">
        <v>814</v>
      </c>
      <c r="J519" s="696" t="s">
        <v>3350</v>
      </c>
      <c r="K519" s="696" t="s">
        <v>3351</v>
      </c>
      <c r="L519" s="699">
        <v>91.14</v>
      </c>
      <c r="M519" s="699">
        <v>1640.52</v>
      </c>
      <c r="N519" s="696">
        <v>18</v>
      </c>
      <c r="O519" s="700">
        <v>2.5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32</v>
      </c>
      <c r="B520" s="696" t="s">
        <v>554</v>
      </c>
      <c r="C520" s="696">
        <v>89301322</v>
      </c>
      <c r="D520" s="697" t="s">
        <v>4685</v>
      </c>
      <c r="E520" s="698" t="s">
        <v>3270</v>
      </c>
      <c r="F520" s="696" t="s">
        <v>3257</v>
      </c>
      <c r="G520" s="696" t="s">
        <v>3446</v>
      </c>
      <c r="H520" s="696" t="s">
        <v>555</v>
      </c>
      <c r="I520" s="696" t="s">
        <v>3836</v>
      </c>
      <c r="J520" s="696" t="s">
        <v>3837</v>
      </c>
      <c r="K520" s="696" t="s">
        <v>3447</v>
      </c>
      <c r="L520" s="699">
        <v>766.89</v>
      </c>
      <c r="M520" s="699">
        <v>1533.78</v>
      </c>
      <c r="N520" s="696">
        <v>2</v>
      </c>
      <c r="O520" s="700">
        <v>0.5</v>
      </c>
      <c r="P520" s="699"/>
      <c r="Q520" s="701">
        <v>0</v>
      </c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32</v>
      </c>
      <c r="B521" s="696" t="s">
        <v>554</v>
      </c>
      <c r="C521" s="696">
        <v>89301322</v>
      </c>
      <c r="D521" s="697" t="s">
        <v>4685</v>
      </c>
      <c r="E521" s="698" t="s">
        <v>3270</v>
      </c>
      <c r="F521" s="696" t="s">
        <v>3257</v>
      </c>
      <c r="G521" s="696" t="s">
        <v>3405</v>
      </c>
      <c r="H521" s="696" t="s">
        <v>555</v>
      </c>
      <c r="I521" s="696" t="s">
        <v>2364</v>
      </c>
      <c r="J521" s="696" t="s">
        <v>2365</v>
      </c>
      <c r="K521" s="696" t="s">
        <v>2366</v>
      </c>
      <c r="L521" s="699">
        <v>0</v>
      </c>
      <c r="M521" s="699">
        <v>0</v>
      </c>
      <c r="N521" s="696">
        <v>3</v>
      </c>
      <c r="O521" s="700">
        <v>0.5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32</v>
      </c>
      <c r="B522" s="696" t="s">
        <v>554</v>
      </c>
      <c r="C522" s="696">
        <v>89301322</v>
      </c>
      <c r="D522" s="697" t="s">
        <v>4685</v>
      </c>
      <c r="E522" s="698" t="s">
        <v>3270</v>
      </c>
      <c r="F522" s="696" t="s">
        <v>3257</v>
      </c>
      <c r="G522" s="696" t="s">
        <v>3838</v>
      </c>
      <c r="H522" s="696" t="s">
        <v>555</v>
      </c>
      <c r="I522" s="696" t="s">
        <v>3839</v>
      </c>
      <c r="J522" s="696" t="s">
        <v>3840</v>
      </c>
      <c r="K522" s="696" t="s">
        <v>3841</v>
      </c>
      <c r="L522" s="699">
        <v>0</v>
      </c>
      <c r="M522" s="699">
        <v>0</v>
      </c>
      <c r="N522" s="696">
        <v>1</v>
      </c>
      <c r="O522" s="700">
        <v>1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32</v>
      </c>
      <c r="B523" s="696" t="s">
        <v>554</v>
      </c>
      <c r="C523" s="696">
        <v>89301322</v>
      </c>
      <c r="D523" s="697" t="s">
        <v>4685</v>
      </c>
      <c r="E523" s="698" t="s">
        <v>3270</v>
      </c>
      <c r="F523" s="696" t="s">
        <v>3257</v>
      </c>
      <c r="G523" s="696" t="s">
        <v>3842</v>
      </c>
      <c r="H523" s="696" t="s">
        <v>1626</v>
      </c>
      <c r="I523" s="696" t="s">
        <v>3843</v>
      </c>
      <c r="J523" s="696" t="s">
        <v>1717</v>
      </c>
      <c r="K523" s="696" t="s">
        <v>1718</v>
      </c>
      <c r="L523" s="699">
        <v>107.81</v>
      </c>
      <c r="M523" s="699">
        <v>107.81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32</v>
      </c>
      <c r="B524" s="696" t="s">
        <v>554</v>
      </c>
      <c r="C524" s="696">
        <v>89301322</v>
      </c>
      <c r="D524" s="697" t="s">
        <v>4685</v>
      </c>
      <c r="E524" s="698" t="s">
        <v>3270</v>
      </c>
      <c r="F524" s="696" t="s">
        <v>3257</v>
      </c>
      <c r="G524" s="696" t="s">
        <v>3355</v>
      </c>
      <c r="H524" s="696" t="s">
        <v>555</v>
      </c>
      <c r="I524" s="696" t="s">
        <v>853</v>
      </c>
      <c r="J524" s="696" t="s">
        <v>3746</v>
      </c>
      <c r="K524" s="696" t="s">
        <v>3747</v>
      </c>
      <c r="L524" s="699">
        <v>0</v>
      </c>
      <c r="M524" s="699">
        <v>0</v>
      </c>
      <c r="N524" s="696">
        <v>4</v>
      </c>
      <c r="O524" s="700">
        <v>3.5</v>
      </c>
      <c r="P524" s="699">
        <v>0</v>
      </c>
      <c r="Q524" s="701"/>
      <c r="R524" s="696">
        <v>2</v>
      </c>
      <c r="S524" s="701">
        <v>0.5</v>
      </c>
      <c r="T524" s="700">
        <v>1.5</v>
      </c>
      <c r="U524" s="702">
        <v>0.42857142857142855</v>
      </c>
    </row>
    <row r="525" spans="1:21" ht="14.4" customHeight="1" x14ac:dyDescent="0.3">
      <c r="A525" s="695">
        <v>32</v>
      </c>
      <c r="B525" s="696" t="s">
        <v>554</v>
      </c>
      <c r="C525" s="696">
        <v>89301322</v>
      </c>
      <c r="D525" s="697" t="s">
        <v>4685</v>
      </c>
      <c r="E525" s="698" t="s">
        <v>3270</v>
      </c>
      <c r="F525" s="696" t="s">
        <v>3257</v>
      </c>
      <c r="G525" s="696" t="s">
        <v>3844</v>
      </c>
      <c r="H525" s="696" t="s">
        <v>555</v>
      </c>
      <c r="I525" s="696" t="s">
        <v>3845</v>
      </c>
      <c r="J525" s="696" t="s">
        <v>2526</v>
      </c>
      <c r="K525" s="696" t="s">
        <v>2527</v>
      </c>
      <c r="L525" s="699">
        <v>130.99</v>
      </c>
      <c r="M525" s="699">
        <v>523.96</v>
      </c>
      <c r="N525" s="696">
        <v>4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32</v>
      </c>
      <c r="B526" s="696" t="s">
        <v>554</v>
      </c>
      <c r="C526" s="696">
        <v>89301322</v>
      </c>
      <c r="D526" s="697" t="s">
        <v>4685</v>
      </c>
      <c r="E526" s="698" t="s">
        <v>3270</v>
      </c>
      <c r="F526" s="696" t="s">
        <v>3257</v>
      </c>
      <c r="G526" s="696" t="s">
        <v>3517</v>
      </c>
      <c r="H526" s="696" t="s">
        <v>555</v>
      </c>
      <c r="I526" s="696" t="s">
        <v>3846</v>
      </c>
      <c r="J526" s="696" t="s">
        <v>3519</v>
      </c>
      <c r="K526" s="696" t="s">
        <v>3847</v>
      </c>
      <c r="L526" s="699">
        <v>0</v>
      </c>
      <c r="M526" s="699">
        <v>0</v>
      </c>
      <c r="N526" s="696">
        <v>1</v>
      </c>
      <c r="O526" s="700">
        <v>0.5</v>
      </c>
      <c r="P526" s="699"/>
      <c r="Q526" s="701"/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32</v>
      </c>
      <c r="B527" s="696" t="s">
        <v>554</v>
      </c>
      <c r="C527" s="696">
        <v>89301322</v>
      </c>
      <c r="D527" s="697" t="s">
        <v>4685</v>
      </c>
      <c r="E527" s="698" t="s">
        <v>3270</v>
      </c>
      <c r="F527" s="696" t="s">
        <v>3257</v>
      </c>
      <c r="G527" s="696" t="s">
        <v>3517</v>
      </c>
      <c r="H527" s="696" t="s">
        <v>555</v>
      </c>
      <c r="I527" s="696" t="s">
        <v>3848</v>
      </c>
      <c r="J527" s="696" t="s">
        <v>3849</v>
      </c>
      <c r="K527" s="696" t="s">
        <v>1832</v>
      </c>
      <c r="L527" s="699">
        <v>115.18</v>
      </c>
      <c r="M527" s="699">
        <v>115.18</v>
      </c>
      <c r="N527" s="696">
        <v>1</v>
      </c>
      <c r="O527" s="700">
        <v>0.5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32</v>
      </c>
      <c r="B528" s="696" t="s">
        <v>554</v>
      </c>
      <c r="C528" s="696">
        <v>89301322</v>
      </c>
      <c r="D528" s="697" t="s">
        <v>4685</v>
      </c>
      <c r="E528" s="698" t="s">
        <v>3270</v>
      </c>
      <c r="F528" s="696" t="s">
        <v>3257</v>
      </c>
      <c r="G528" s="696" t="s">
        <v>3850</v>
      </c>
      <c r="H528" s="696" t="s">
        <v>555</v>
      </c>
      <c r="I528" s="696" t="s">
        <v>3851</v>
      </c>
      <c r="J528" s="696" t="s">
        <v>3852</v>
      </c>
      <c r="K528" s="696" t="s">
        <v>3853</v>
      </c>
      <c r="L528" s="699">
        <v>298.88</v>
      </c>
      <c r="M528" s="699">
        <v>298.88</v>
      </c>
      <c r="N528" s="696">
        <v>1</v>
      </c>
      <c r="O528" s="700">
        <v>0.5</v>
      </c>
      <c r="P528" s="699">
        <v>298.88</v>
      </c>
      <c r="Q528" s="701">
        <v>1</v>
      </c>
      <c r="R528" s="696">
        <v>1</v>
      </c>
      <c r="S528" s="701">
        <v>1</v>
      </c>
      <c r="T528" s="700">
        <v>0.5</v>
      </c>
      <c r="U528" s="702">
        <v>1</v>
      </c>
    </row>
    <row r="529" spans="1:21" ht="14.4" customHeight="1" x14ac:dyDescent="0.3">
      <c r="A529" s="695">
        <v>32</v>
      </c>
      <c r="B529" s="696" t="s">
        <v>554</v>
      </c>
      <c r="C529" s="696">
        <v>89301322</v>
      </c>
      <c r="D529" s="697" t="s">
        <v>4685</v>
      </c>
      <c r="E529" s="698" t="s">
        <v>3270</v>
      </c>
      <c r="F529" s="696" t="s">
        <v>3257</v>
      </c>
      <c r="G529" s="696" t="s">
        <v>3451</v>
      </c>
      <c r="H529" s="696" t="s">
        <v>555</v>
      </c>
      <c r="I529" s="696" t="s">
        <v>3854</v>
      </c>
      <c r="J529" s="696" t="s">
        <v>3855</v>
      </c>
      <c r="K529" s="696" t="s">
        <v>3856</v>
      </c>
      <c r="L529" s="699">
        <v>49.92</v>
      </c>
      <c r="M529" s="699">
        <v>99.84</v>
      </c>
      <c r="N529" s="696">
        <v>2</v>
      </c>
      <c r="O529" s="700">
        <v>1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32</v>
      </c>
      <c r="B530" s="696" t="s">
        <v>554</v>
      </c>
      <c r="C530" s="696">
        <v>89301322</v>
      </c>
      <c r="D530" s="697" t="s">
        <v>4685</v>
      </c>
      <c r="E530" s="698" t="s">
        <v>3270</v>
      </c>
      <c r="F530" s="696" t="s">
        <v>3257</v>
      </c>
      <c r="G530" s="696" t="s">
        <v>3293</v>
      </c>
      <c r="H530" s="696" t="s">
        <v>1626</v>
      </c>
      <c r="I530" s="696" t="s">
        <v>1755</v>
      </c>
      <c r="J530" s="696" t="s">
        <v>1656</v>
      </c>
      <c r="K530" s="696" t="s">
        <v>1756</v>
      </c>
      <c r="L530" s="699">
        <v>468.96</v>
      </c>
      <c r="M530" s="699">
        <v>468.96</v>
      </c>
      <c r="N530" s="696">
        <v>1</v>
      </c>
      <c r="O530" s="700">
        <v>1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32</v>
      </c>
      <c r="B531" s="696" t="s">
        <v>554</v>
      </c>
      <c r="C531" s="696">
        <v>89301322</v>
      </c>
      <c r="D531" s="697" t="s">
        <v>4685</v>
      </c>
      <c r="E531" s="698" t="s">
        <v>3270</v>
      </c>
      <c r="F531" s="696" t="s">
        <v>3257</v>
      </c>
      <c r="G531" s="696" t="s">
        <v>3293</v>
      </c>
      <c r="H531" s="696" t="s">
        <v>1626</v>
      </c>
      <c r="I531" s="696" t="s">
        <v>1758</v>
      </c>
      <c r="J531" s="696" t="s">
        <v>1656</v>
      </c>
      <c r="K531" s="696" t="s">
        <v>1759</v>
      </c>
      <c r="L531" s="699">
        <v>625.29</v>
      </c>
      <c r="M531" s="699">
        <v>625.29</v>
      </c>
      <c r="N531" s="696">
        <v>1</v>
      </c>
      <c r="O531" s="700">
        <v>0.5</v>
      </c>
      <c r="P531" s="699">
        <v>625.29</v>
      </c>
      <c r="Q531" s="701">
        <v>1</v>
      </c>
      <c r="R531" s="696">
        <v>1</v>
      </c>
      <c r="S531" s="701">
        <v>1</v>
      </c>
      <c r="T531" s="700">
        <v>0.5</v>
      </c>
      <c r="U531" s="702">
        <v>1</v>
      </c>
    </row>
    <row r="532" spans="1:21" ht="14.4" customHeight="1" x14ac:dyDescent="0.3">
      <c r="A532" s="695">
        <v>32</v>
      </c>
      <c r="B532" s="696" t="s">
        <v>554</v>
      </c>
      <c r="C532" s="696">
        <v>89301322</v>
      </c>
      <c r="D532" s="697" t="s">
        <v>4685</v>
      </c>
      <c r="E532" s="698" t="s">
        <v>3270</v>
      </c>
      <c r="F532" s="696" t="s">
        <v>3257</v>
      </c>
      <c r="G532" s="696" t="s">
        <v>3293</v>
      </c>
      <c r="H532" s="696" t="s">
        <v>1626</v>
      </c>
      <c r="I532" s="696" t="s">
        <v>2933</v>
      </c>
      <c r="J532" s="696" t="s">
        <v>1702</v>
      </c>
      <c r="K532" s="696" t="s">
        <v>1657</v>
      </c>
      <c r="L532" s="699">
        <v>1749.69</v>
      </c>
      <c r="M532" s="699">
        <v>6998.76</v>
      </c>
      <c r="N532" s="696">
        <v>4</v>
      </c>
      <c r="O532" s="700">
        <v>1</v>
      </c>
      <c r="P532" s="699">
        <v>6998.76</v>
      </c>
      <c r="Q532" s="701">
        <v>1</v>
      </c>
      <c r="R532" s="696">
        <v>4</v>
      </c>
      <c r="S532" s="701">
        <v>1</v>
      </c>
      <c r="T532" s="700">
        <v>1</v>
      </c>
      <c r="U532" s="702">
        <v>1</v>
      </c>
    </row>
    <row r="533" spans="1:21" ht="14.4" customHeight="1" x14ac:dyDescent="0.3">
      <c r="A533" s="695">
        <v>32</v>
      </c>
      <c r="B533" s="696" t="s">
        <v>554</v>
      </c>
      <c r="C533" s="696">
        <v>89301322</v>
      </c>
      <c r="D533" s="697" t="s">
        <v>4685</v>
      </c>
      <c r="E533" s="698" t="s">
        <v>3270</v>
      </c>
      <c r="F533" s="696" t="s">
        <v>3257</v>
      </c>
      <c r="G533" s="696" t="s">
        <v>3359</v>
      </c>
      <c r="H533" s="696" t="s">
        <v>1626</v>
      </c>
      <c r="I533" s="696" t="s">
        <v>2021</v>
      </c>
      <c r="J533" s="696" t="s">
        <v>2022</v>
      </c>
      <c r="K533" s="696" t="s">
        <v>3143</v>
      </c>
      <c r="L533" s="699">
        <v>69.86</v>
      </c>
      <c r="M533" s="699">
        <v>279.44</v>
      </c>
      <c r="N533" s="696">
        <v>4</v>
      </c>
      <c r="O533" s="700">
        <v>2.5</v>
      </c>
      <c r="P533" s="699">
        <v>69.86</v>
      </c>
      <c r="Q533" s="701">
        <v>0.25</v>
      </c>
      <c r="R533" s="696">
        <v>1</v>
      </c>
      <c r="S533" s="701">
        <v>0.25</v>
      </c>
      <c r="T533" s="700">
        <v>1</v>
      </c>
      <c r="U533" s="702">
        <v>0.4</v>
      </c>
    </row>
    <row r="534" spans="1:21" ht="14.4" customHeight="1" x14ac:dyDescent="0.3">
      <c r="A534" s="695">
        <v>32</v>
      </c>
      <c r="B534" s="696" t="s">
        <v>554</v>
      </c>
      <c r="C534" s="696">
        <v>89301322</v>
      </c>
      <c r="D534" s="697" t="s">
        <v>4685</v>
      </c>
      <c r="E534" s="698" t="s">
        <v>3270</v>
      </c>
      <c r="F534" s="696" t="s">
        <v>3257</v>
      </c>
      <c r="G534" s="696" t="s">
        <v>3294</v>
      </c>
      <c r="H534" s="696" t="s">
        <v>555</v>
      </c>
      <c r="I534" s="696" t="s">
        <v>3295</v>
      </c>
      <c r="J534" s="696" t="s">
        <v>3296</v>
      </c>
      <c r="K534" s="696" t="s">
        <v>720</v>
      </c>
      <c r="L534" s="699">
        <v>314.89999999999998</v>
      </c>
      <c r="M534" s="699">
        <v>944.69999999999993</v>
      </c>
      <c r="N534" s="696">
        <v>3</v>
      </c>
      <c r="O534" s="700">
        <v>1.5</v>
      </c>
      <c r="P534" s="699">
        <v>314.89999999999998</v>
      </c>
      <c r="Q534" s="701">
        <v>0.33333333333333331</v>
      </c>
      <c r="R534" s="696">
        <v>1</v>
      </c>
      <c r="S534" s="701">
        <v>0.33333333333333331</v>
      </c>
      <c r="T534" s="700">
        <v>0.5</v>
      </c>
      <c r="U534" s="702">
        <v>0.33333333333333331</v>
      </c>
    </row>
    <row r="535" spans="1:21" ht="14.4" customHeight="1" x14ac:dyDescent="0.3">
      <c r="A535" s="695">
        <v>32</v>
      </c>
      <c r="B535" s="696" t="s">
        <v>554</v>
      </c>
      <c r="C535" s="696">
        <v>89301322</v>
      </c>
      <c r="D535" s="697" t="s">
        <v>4685</v>
      </c>
      <c r="E535" s="698" t="s">
        <v>3270</v>
      </c>
      <c r="F535" s="696" t="s">
        <v>3257</v>
      </c>
      <c r="G535" s="696" t="s">
        <v>3294</v>
      </c>
      <c r="H535" s="696" t="s">
        <v>555</v>
      </c>
      <c r="I535" s="696" t="s">
        <v>3377</v>
      </c>
      <c r="J535" s="696" t="s">
        <v>719</v>
      </c>
      <c r="K535" s="696" t="s">
        <v>3378</v>
      </c>
      <c r="L535" s="699">
        <v>97.97</v>
      </c>
      <c r="M535" s="699">
        <v>97.97</v>
      </c>
      <c r="N535" s="696">
        <v>1</v>
      </c>
      <c r="O535" s="700">
        <v>0.5</v>
      </c>
      <c r="P535" s="699">
        <v>97.97</v>
      </c>
      <c r="Q535" s="701">
        <v>1</v>
      </c>
      <c r="R535" s="696">
        <v>1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32</v>
      </c>
      <c r="B536" s="696" t="s">
        <v>554</v>
      </c>
      <c r="C536" s="696">
        <v>89301322</v>
      </c>
      <c r="D536" s="697" t="s">
        <v>4685</v>
      </c>
      <c r="E536" s="698" t="s">
        <v>3270</v>
      </c>
      <c r="F536" s="696" t="s">
        <v>3257</v>
      </c>
      <c r="G536" s="696" t="s">
        <v>3409</v>
      </c>
      <c r="H536" s="696" t="s">
        <v>1626</v>
      </c>
      <c r="I536" s="696" t="s">
        <v>2745</v>
      </c>
      <c r="J536" s="696" t="s">
        <v>2746</v>
      </c>
      <c r="K536" s="696" t="s">
        <v>3214</v>
      </c>
      <c r="L536" s="699">
        <v>1359.61</v>
      </c>
      <c r="M536" s="699">
        <v>1359.61</v>
      </c>
      <c r="N536" s="696">
        <v>1</v>
      </c>
      <c r="O536" s="700">
        <v>1</v>
      </c>
      <c r="P536" s="699">
        <v>1359.61</v>
      </c>
      <c r="Q536" s="701">
        <v>1</v>
      </c>
      <c r="R536" s="696">
        <v>1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32</v>
      </c>
      <c r="B537" s="696" t="s">
        <v>554</v>
      </c>
      <c r="C537" s="696">
        <v>89301322</v>
      </c>
      <c r="D537" s="697" t="s">
        <v>4685</v>
      </c>
      <c r="E537" s="698" t="s">
        <v>3270</v>
      </c>
      <c r="F537" s="696" t="s">
        <v>3257</v>
      </c>
      <c r="G537" s="696" t="s">
        <v>3455</v>
      </c>
      <c r="H537" s="696" t="s">
        <v>555</v>
      </c>
      <c r="I537" s="696" t="s">
        <v>951</v>
      </c>
      <c r="J537" s="696" t="s">
        <v>952</v>
      </c>
      <c r="K537" s="696" t="s">
        <v>953</v>
      </c>
      <c r="L537" s="699">
        <v>67.42</v>
      </c>
      <c r="M537" s="699">
        <v>67.42</v>
      </c>
      <c r="N537" s="696">
        <v>1</v>
      </c>
      <c r="O537" s="700">
        <v>0.5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32</v>
      </c>
      <c r="B538" s="696" t="s">
        <v>554</v>
      </c>
      <c r="C538" s="696">
        <v>89301322</v>
      </c>
      <c r="D538" s="697" t="s">
        <v>4685</v>
      </c>
      <c r="E538" s="698" t="s">
        <v>3270</v>
      </c>
      <c r="F538" s="696" t="s">
        <v>3257</v>
      </c>
      <c r="G538" s="696" t="s">
        <v>3297</v>
      </c>
      <c r="H538" s="696" t="s">
        <v>555</v>
      </c>
      <c r="I538" s="696" t="s">
        <v>611</v>
      </c>
      <c r="J538" s="696" t="s">
        <v>3777</v>
      </c>
      <c r="K538" s="696" t="s">
        <v>3557</v>
      </c>
      <c r="L538" s="699">
        <v>22.88</v>
      </c>
      <c r="M538" s="699">
        <v>114.4</v>
      </c>
      <c r="N538" s="696">
        <v>5</v>
      </c>
      <c r="O538" s="700">
        <v>1.5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32</v>
      </c>
      <c r="B539" s="696" t="s">
        <v>554</v>
      </c>
      <c r="C539" s="696">
        <v>89301322</v>
      </c>
      <c r="D539" s="697" t="s">
        <v>4685</v>
      </c>
      <c r="E539" s="698" t="s">
        <v>3270</v>
      </c>
      <c r="F539" s="696" t="s">
        <v>3257</v>
      </c>
      <c r="G539" s="696" t="s">
        <v>3297</v>
      </c>
      <c r="H539" s="696" t="s">
        <v>555</v>
      </c>
      <c r="I539" s="696" t="s">
        <v>1137</v>
      </c>
      <c r="J539" s="696" t="s">
        <v>3298</v>
      </c>
      <c r="K539" s="696" t="s">
        <v>3299</v>
      </c>
      <c r="L539" s="699">
        <v>91.52</v>
      </c>
      <c r="M539" s="699">
        <v>549.12</v>
      </c>
      <c r="N539" s="696">
        <v>6</v>
      </c>
      <c r="O539" s="700">
        <v>0.5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32</v>
      </c>
      <c r="B540" s="696" t="s">
        <v>554</v>
      </c>
      <c r="C540" s="696">
        <v>89301322</v>
      </c>
      <c r="D540" s="697" t="s">
        <v>4685</v>
      </c>
      <c r="E540" s="698" t="s">
        <v>3270</v>
      </c>
      <c r="F540" s="696" t="s">
        <v>3257</v>
      </c>
      <c r="G540" s="696" t="s">
        <v>3857</v>
      </c>
      <c r="H540" s="696" t="s">
        <v>555</v>
      </c>
      <c r="I540" s="696" t="s">
        <v>806</v>
      </c>
      <c r="J540" s="696" t="s">
        <v>807</v>
      </c>
      <c r="K540" s="696" t="s">
        <v>3858</v>
      </c>
      <c r="L540" s="699">
        <v>0</v>
      </c>
      <c r="M540" s="699">
        <v>0</v>
      </c>
      <c r="N540" s="696">
        <v>1</v>
      </c>
      <c r="O540" s="700">
        <v>1</v>
      </c>
      <c r="P540" s="699"/>
      <c r="Q540" s="701"/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32</v>
      </c>
      <c r="B541" s="696" t="s">
        <v>554</v>
      </c>
      <c r="C541" s="696">
        <v>89301322</v>
      </c>
      <c r="D541" s="697" t="s">
        <v>4685</v>
      </c>
      <c r="E541" s="698" t="s">
        <v>3270</v>
      </c>
      <c r="F541" s="696" t="s">
        <v>3257</v>
      </c>
      <c r="G541" s="696" t="s">
        <v>3524</v>
      </c>
      <c r="H541" s="696" t="s">
        <v>555</v>
      </c>
      <c r="I541" s="696" t="s">
        <v>761</v>
      </c>
      <c r="J541" s="696" t="s">
        <v>762</v>
      </c>
      <c r="K541" s="696" t="s">
        <v>763</v>
      </c>
      <c r="L541" s="699">
        <v>156.54</v>
      </c>
      <c r="M541" s="699">
        <v>156.54</v>
      </c>
      <c r="N541" s="696">
        <v>1</v>
      </c>
      <c r="O541" s="700">
        <v>0.5</v>
      </c>
      <c r="P541" s="699"/>
      <c r="Q541" s="701">
        <v>0</v>
      </c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32</v>
      </c>
      <c r="B542" s="696" t="s">
        <v>554</v>
      </c>
      <c r="C542" s="696">
        <v>89301322</v>
      </c>
      <c r="D542" s="697" t="s">
        <v>4685</v>
      </c>
      <c r="E542" s="698" t="s">
        <v>3270</v>
      </c>
      <c r="F542" s="696" t="s">
        <v>3257</v>
      </c>
      <c r="G542" s="696" t="s">
        <v>3417</v>
      </c>
      <c r="H542" s="696" t="s">
        <v>555</v>
      </c>
      <c r="I542" s="696" t="s">
        <v>3418</v>
      </c>
      <c r="J542" s="696" t="s">
        <v>3419</v>
      </c>
      <c r="K542" s="696" t="s">
        <v>3420</v>
      </c>
      <c r="L542" s="699">
        <v>112.13</v>
      </c>
      <c r="M542" s="699">
        <v>560.65</v>
      </c>
      <c r="N542" s="696">
        <v>5</v>
      </c>
      <c r="O542" s="700">
        <v>2.5</v>
      </c>
      <c r="P542" s="699">
        <v>336.39</v>
      </c>
      <c r="Q542" s="701">
        <v>0.6</v>
      </c>
      <c r="R542" s="696">
        <v>3</v>
      </c>
      <c r="S542" s="701">
        <v>0.6</v>
      </c>
      <c r="T542" s="700">
        <v>2</v>
      </c>
      <c r="U542" s="702">
        <v>0.8</v>
      </c>
    </row>
    <row r="543" spans="1:21" ht="14.4" customHeight="1" x14ac:dyDescent="0.3">
      <c r="A543" s="695">
        <v>32</v>
      </c>
      <c r="B543" s="696" t="s">
        <v>554</v>
      </c>
      <c r="C543" s="696">
        <v>89301322</v>
      </c>
      <c r="D543" s="697" t="s">
        <v>4685</v>
      </c>
      <c r="E543" s="698" t="s">
        <v>3270</v>
      </c>
      <c r="F543" s="696" t="s">
        <v>3257</v>
      </c>
      <c r="G543" s="696" t="s">
        <v>3859</v>
      </c>
      <c r="H543" s="696" t="s">
        <v>555</v>
      </c>
      <c r="I543" s="696" t="s">
        <v>3860</v>
      </c>
      <c r="J543" s="696" t="s">
        <v>2369</v>
      </c>
      <c r="K543" s="696" t="s">
        <v>3861</v>
      </c>
      <c r="L543" s="699">
        <v>0</v>
      </c>
      <c r="M543" s="699">
        <v>0</v>
      </c>
      <c r="N543" s="696">
        <v>1</v>
      </c>
      <c r="O543" s="700">
        <v>0.5</v>
      </c>
      <c r="P543" s="699"/>
      <c r="Q543" s="701"/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32</v>
      </c>
      <c r="B544" s="696" t="s">
        <v>554</v>
      </c>
      <c r="C544" s="696">
        <v>89301322</v>
      </c>
      <c r="D544" s="697" t="s">
        <v>4685</v>
      </c>
      <c r="E544" s="698" t="s">
        <v>3270</v>
      </c>
      <c r="F544" s="696" t="s">
        <v>3257</v>
      </c>
      <c r="G544" s="696" t="s">
        <v>3456</v>
      </c>
      <c r="H544" s="696" t="s">
        <v>555</v>
      </c>
      <c r="I544" s="696" t="s">
        <v>773</v>
      </c>
      <c r="J544" s="696" t="s">
        <v>3457</v>
      </c>
      <c r="K544" s="696" t="s">
        <v>3458</v>
      </c>
      <c r="L544" s="699">
        <v>0</v>
      </c>
      <c r="M544" s="699">
        <v>0</v>
      </c>
      <c r="N544" s="696">
        <v>4</v>
      </c>
      <c r="O544" s="700">
        <v>1.5</v>
      </c>
      <c r="P544" s="699">
        <v>0</v>
      </c>
      <c r="Q544" s="701"/>
      <c r="R544" s="696">
        <v>2</v>
      </c>
      <c r="S544" s="701">
        <v>0.5</v>
      </c>
      <c r="T544" s="700">
        <v>0.5</v>
      </c>
      <c r="U544" s="702">
        <v>0.33333333333333331</v>
      </c>
    </row>
    <row r="545" spans="1:21" ht="14.4" customHeight="1" x14ac:dyDescent="0.3">
      <c r="A545" s="695">
        <v>32</v>
      </c>
      <c r="B545" s="696" t="s">
        <v>554</v>
      </c>
      <c r="C545" s="696">
        <v>89301322</v>
      </c>
      <c r="D545" s="697" t="s">
        <v>4685</v>
      </c>
      <c r="E545" s="698" t="s">
        <v>3270</v>
      </c>
      <c r="F545" s="696" t="s">
        <v>3257</v>
      </c>
      <c r="G545" s="696" t="s">
        <v>3365</v>
      </c>
      <c r="H545" s="696" t="s">
        <v>555</v>
      </c>
      <c r="I545" s="696" t="s">
        <v>1962</v>
      </c>
      <c r="J545" s="696" t="s">
        <v>1963</v>
      </c>
      <c r="K545" s="696" t="s">
        <v>3366</v>
      </c>
      <c r="L545" s="699">
        <v>53.54</v>
      </c>
      <c r="M545" s="699">
        <v>588.94000000000005</v>
      </c>
      <c r="N545" s="696">
        <v>11</v>
      </c>
      <c r="O545" s="700">
        <v>3.5</v>
      </c>
      <c r="P545" s="699">
        <v>160.62</v>
      </c>
      <c r="Q545" s="701">
        <v>0.27272727272727271</v>
      </c>
      <c r="R545" s="696">
        <v>3</v>
      </c>
      <c r="S545" s="701">
        <v>0.27272727272727271</v>
      </c>
      <c r="T545" s="700">
        <v>1.5</v>
      </c>
      <c r="U545" s="702">
        <v>0.42857142857142855</v>
      </c>
    </row>
    <row r="546" spans="1:21" ht="14.4" customHeight="1" x14ac:dyDescent="0.3">
      <c r="A546" s="695">
        <v>32</v>
      </c>
      <c r="B546" s="696" t="s">
        <v>554</v>
      </c>
      <c r="C546" s="696">
        <v>89301322</v>
      </c>
      <c r="D546" s="697" t="s">
        <v>4685</v>
      </c>
      <c r="E546" s="698" t="s">
        <v>3270</v>
      </c>
      <c r="F546" s="696" t="s">
        <v>3257</v>
      </c>
      <c r="G546" s="696" t="s">
        <v>3459</v>
      </c>
      <c r="H546" s="696" t="s">
        <v>555</v>
      </c>
      <c r="I546" s="696" t="s">
        <v>3862</v>
      </c>
      <c r="J546" s="696" t="s">
        <v>3863</v>
      </c>
      <c r="K546" s="696" t="s">
        <v>3864</v>
      </c>
      <c r="L546" s="699">
        <v>0</v>
      </c>
      <c r="M546" s="699">
        <v>0</v>
      </c>
      <c r="N546" s="696">
        <v>1</v>
      </c>
      <c r="O546" s="700">
        <v>1</v>
      </c>
      <c r="P546" s="699"/>
      <c r="Q546" s="701"/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32</v>
      </c>
      <c r="B547" s="696" t="s">
        <v>554</v>
      </c>
      <c r="C547" s="696">
        <v>89301322</v>
      </c>
      <c r="D547" s="697" t="s">
        <v>4685</v>
      </c>
      <c r="E547" s="698" t="s">
        <v>3270</v>
      </c>
      <c r="F547" s="696" t="s">
        <v>3257</v>
      </c>
      <c r="G547" s="696" t="s">
        <v>3459</v>
      </c>
      <c r="H547" s="696" t="s">
        <v>1626</v>
      </c>
      <c r="I547" s="696" t="s">
        <v>3865</v>
      </c>
      <c r="J547" s="696" t="s">
        <v>1698</v>
      </c>
      <c r="K547" s="696" t="s">
        <v>3866</v>
      </c>
      <c r="L547" s="699">
        <v>98.23</v>
      </c>
      <c r="M547" s="699">
        <v>196.46</v>
      </c>
      <c r="N547" s="696">
        <v>2</v>
      </c>
      <c r="O547" s="700">
        <v>1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32</v>
      </c>
      <c r="B548" s="696" t="s">
        <v>554</v>
      </c>
      <c r="C548" s="696">
        <v>89301322</v>
      </c>
      <c r="D548" s="697" t="s">
        <v>4685</v>
      </c>
      <c r="E548" s="698" t="s">
        <v>3270</v>
      </c>
      <c r="F548" s="696" t="s">
        <v>3257</v>
      </c>
      <c r="G548" s="696" t="s">
        <v>3867</v>
      </c>
      <c r="H548" s="696" t="s">
        <v>555</v>
      </c>
      <c r="I548" s="696" t="s">
        <v>2583</v>
      </c>
      <c r="J548" s="696" t="s">
        <v>2584</v>
      </c>
      <c r="K548" s="696" t="s">
        <v>3868</v>
      </c>
      <c r="L548" s="699">
        <v>5598.35</v>
      </c>
      <c r="M548" s="699">
        <v>50385.150000000009</v>
      </c>
      <c r="N548" s="696">
        <v>9</v>
      </c>
      <c r="O548" s="700">
        <v>5.5</v>
      </c>
      <c r="P548" s="699">
        <v>39188.450000000004</v>
      </c>
      <c r="Q548" s="701">
        <v>0.77777777777777768</v>
      </c>
      <c r="R548" s="696">
        <v>7</v>
      </c>
      <c r="S548" s="701">
        <v>0.77777777777777779</v>
      </c>
      <c r="T548" s="700">
        <v>4</v>
      </c>
      <c r="U548" s="702">
        <v>0.72727272727272729</v>
      </c>
    </row>
    <row r="549" spans="1:21" ht="14.4" customHeight="1" x14ac:dyDescent="0.3">
      <c r="A549" s="695">
        <v>32</v>
      </c>
      <c r="B549" s="696" t="s">
        <v>554</v>
      </c>
      <c r="C549" s="696">
        <v>89301322</v>
      </c>
      <c r="D549" s="697" t="s">
        <v>4685</v>
      </c>
      <c r="E549" s="698" t="s">
        <v>3270</v>
      </c>
      <c r="F549" s="696" t="s">
        <v>3257</v>
      </c>
      <c r="G549" s="696" t="s">
        <v>3373</v>
      </c>
      <c r="H549" s="696" t="s">
        <v>1626</v>
      </c>
      <c r="I549" s="696" t="s">
        <v>3682</v>
      </c>
      <c r="J549" s="696" t="s">
        <v>3683</v>
      </c>
      <c r="K549" s="696" t="s">
        <v>3684</v>
      </c>
      <c r="L549" s="699">
        <v>193.14</v>
      </c>
      <c r="M549" s="699">
        <v>193.14</v>
      </c>
      <c r="N549" s="696">
        <v>1</v>
      </c>
      <c r="O549" s="700">
        <v>0.5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32</v>
      </c>
      <c r="B550" s="696" t="s">
        <v>554</v>
      </c>
      <c r="C550" s="696">
        <v>89301322</v>
      </c>
      <c r="D550" s="697" t="s">
        <v>4685</v>
      </c>
      <c r="E550" s="698" t="s">
        <v>3270</v>
      </c>
      <c r="F550" s="696" t="s">
        <v>3257</v>
      </c>
      <c r="G550" s="696" t="s">
        <v>3427</v>
      </c>
      <c r="H550" s="696" t="s">
        <v>555</v>
      </c>
      <c r="I550" s="696" t="s">
        <v>3869</v>
      </c>
      <c r="J550" s="696" t="s">
        <v>1519</v>
      </c>
      <c r="K550" s="696" t="s">
        <v>2672</v>
      </c>
      <c r="L550" s="699">
        <v>0</v>
      </c>
      <c r="M550" s="699">
        <v>0</v>
      </c>
      <c r="N550" s="696">
        <v>1</v>
      </c>
      <c r="O550" s="700">
        <v>0.5</v>
      </c>
      <c r="P550" s="699"/>
      <c r="Q550" s="701"/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32</v>
      </c>
      <c r="B551" s="696" t="s">
        <v>554</v>
      </c>
      <c r="C551" s="696">
        <v>89301322</v>
      </c>
      <c r="D551" s="697" t="s">
        <v>4685</v>
      </c>
      <c r="E551" s="698" t="s">
        <v>3271</v>
      </c>
      <c r="F551" s="696" t="s">
        <v>3257</v>
      </c>
      <c r="G551" s="696" t="s">
        <v>3822</v>
      </c>
      <c r="H551" s="696" t="s">
        <v>555</v>
      </c>
      <c r="I551" s="696" t="s">
        <v>818</v>
      </c>
      <c r="J551" s="696" t="s">
        <v>3823</v>
      </c>
      <c r="K551" s="696" t="s">
        <v>988</v>
      </c>
      <c r="L551" s="699">
        <v>44.89</v>
      </c>
      <c r="M551" s="699">
        <v>134.67000000000002</v>
      </c>
      <c r="N551" s="696">
        <v>3</v>
      </c>
      <c r="O551" s="700">
        <v>0.5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32</v>
      </c>
      <c r="B552" s="696" t="s">
        <v>554</v>
      </c>
      <c r="C552" s="696">
        <v>89301322</v>
      </c>
      <c r="D552" s="697" t="s">
        <v>4685</v>
      </c>
      <c r="E552" s="698" t="s">
        <v>3271</v>
      </c>
      <c r="F552" s="696" t="s">
        <v>3257</v>
      </c>
      <c r="G552" s="696" t="s">
        <v>3300</v>
      </c>
      <c r="H552" s="696" t="s">
        <v>555</v>
      </c>
      <c r="I552" s="696" t="s">
        <v>3697</v>
      </c>
      <c r="J552" s="696" t="s">
        <v>3698</v>
      </c>
      <c r="K552" s="696" t="s">
        <v>1245</v>
      </c>
      <c r="L552" s="699">
        <v>275.23</v>
      </c>
      <c r="M552" s="699">
        <v>825.69</v>
      </c>
      <c r="N552" s="696">
        <v>3</v>
      </c>
      <c r="O552" s="700">
        <v>0.5</v>
      </c>
      <c r="P552" s="699">
        <v>825.69</v>
      </c>
      <c r="Q552" s="701">
        <v>1</v>
      </c>
      <c r="R552" s="696">
        <v>3</v>
      </c>
      <c r="S552" s="701">
        <v>1</v>
      </c>
      <c r="T552" s="700">
        <v>0.5</v>
      </c>
      <c r="U552" s="702">
        <v>1</v>
      </c>
    </row>
    <row r="553" spans="1:21" ht="14.4" customHeight="1" x14ac:dyDescent="0.3">
      <c r="A553" s="695">
        <v>32</v>
      </c>
      <c r="B553" s="696" t="s">
        <v>554</v>
      </c>
      <c r="C553" s="696">
        <v>89301322</v>
      </c>
      <c r="D553" s="697" t="s">
        <v>4685</v>
      </c>
      <c r="E553" s="698" t="s">
        <v>3271</v>
      </c>
      <c r="F553" s="696" t="s">
        <v>3257</v>
      </c>
      <c r="G553" s="696" t="s">
        <v>3300</v>
      </c>
      <c r="H553" s="696" t="s">
        <v>555</v>
      </c>
      <c r="I553" s="696" t="s">
        <v>1318</v>
      </c>
      <c r="J553" s="696" t="s">
        <v>1319</v>
      </c>
      <c r="K553" s="696" t="s">
        <v>3301</v>
      </c>
      <c r="L553" s="699">
        <v>1354.54</v>
      </c>
      <c r="M553" s="699">
        <v>6772.7</v>
      </c>
      <c r="N553" s="696">
        <v>5</v>
      </c>
      <c r="O553" s="700">
        <v>3.5</v>
      </c>
      <c r="P553" s="699">
        <v>2709.08</v>
      </c>
      <c r="Q553" s="701">
        <v>0.4</v>
      </c>
      <c r="R553" s="696">
        <v>2</v>
      </c>
      <c r="S553" s="701">
        <v>0.4</v>
      </c>
      <c r="T553" s="700">
        <v>1</v>
      </c>
      <c r="U553" s="702">
        <v>0.2857142857142857</v>
      </c>
    </row>
    <row r="554" spans="1:21" ht="14.4" customHeight="1" x14ac:dyDescent="0.3">
      <c r="A554" s="695">
        <v>32</v>
      </c>
      <c r="B554" s="696" t="s">
        <v>554</v>
      </c>
      <c r="C554" s="696">
        <v>89301322</v>
      </c>
      <c r="D554" s="697" t="s">
        <v>4685</v>
      </c>
      <c r="E554" s="698" t="s">
        <v>3271</v>
      </c>
      <c r="F554" s="696" t="s">
        <v>3257</v>
      </c>
      <c r="G554" s="696" t="s">
        <v>3300</v>
      </c>
      <c r="H554" s="696" t="s">
        <v>555</v>
      </c>
      <c r="I554" s="696" t="s">
        <v>3870</v>
      </c>
      <c r="J554" s="696" t="s">
        <v>3871</v>
      </c>
      <c r="K554" s="696" t="s">
        <v>3872</v>
      </c>
      <c r="L554" s="699">
        <v>1354.54</v>
      </c>
      <c r="M554" s="699">
        <v>5418.16</v>
      </c>
      <c r="N554" s="696">
        <v>4</v>
      </c>
      <c r="O554" s="700">
        <v>1.5</v>
      </c>
      <c r="P554" s="699"/>
      <c r="Q554" s="701">
        <v>0</v>
      </c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32</v>
      </c>
      <c r="B555" s="696" t="s">
        <v>554</v>
      </c>
      <c r="C555" s="696">
        <v>89301322</v>
      </c>
      <c r="D555" s="697" t="s">
        <v>4685</v>
      </c>
      <c r="E555" s="698" t="s">
        <v>3271</v>
      </c>
      <c r="F555" s="696" t="s">
        <v>3257</v>
      </c>
      <c r="G555" s="696" t="s">
        <v>3300</v>
      </c>
      <c r="H555" s="696" t="s">
        <v>555</v>
      </c>
      <c r="I555" s="696" t="s">
        <v>1243</v>
      </c>
      <c r="J555" s="696" t="s">
        <v>1244</v>
      </c>
      <c r="K555" s="696" t="s">
        <v>1245</v>
      </c>
      <c r="L555" s="699">
        <v>275.23</v>
      </c>
      <c r="M555" s="699">
        <v>825.69</v>
      </c>
      <c r="N555" s="696">
        <v>3</v>
      </c>
      <c r="O555" s="700">
        <v>0.5</v>
      </c>
      <c r="P555" s="699">
        <v>825.69</v>
      </c>
      <c r="Q555" s="701">
        <v>1</v>
      </c>
      <c r="R555" s="696">
        <v>3</v>
      </c>
      <c r="S555" s="701">
        <v>1</v>
      </c>
      <c r="T555" s="700">
        <v>0.5</v>
      </c>
      <c r="U555" s="702">
        <v>1</v>
      </c>
    </row>
    <row r="556" spans="1:21" ht="14.4" customHeight="1" x14ac:dyDescent="0.3">
      <c r="A556" s="695">
        <v>32</v>
      </c>
      <c r="B556" s="696" t="s">
        <v>554</v>
      </c>
      <c r="C556" s="696">
        <v>89301322</v>
      </c>
      <c r="D556" s="697" t="s">
        <v>4685</v>
      </c>
      <c r="E556" s="698" t="s">
        <v>3271</v>
      </c>
      <c r="F556" s="696" t="s">
        <v>3257</v>
      </c>
      <c r="G556" s="696" t="s">
        <v>3300</v>
      </c>
      <c r="H556" s="696" t="s">
        <v>555</v>
      </c>
      <c r="I556" s="696" t="s">
        <v>3302</v>
      </c>
      <c r="J556" s="696" t="s">
        <v>1172</v>
      </c>
      <c r="K556" s="696" t="s">
        <v>3303</v>
      </c>
      <c r="L556" s="699">
        <v>0</v>
      </c>
      <c r="M556" s="699">
        <v>0</v>
      </c>
      <c r="N556" s="696">
        <v>1</v>
      </c>
      <c r="O556" s="700">
        <v>0.5</v>
      </c>
      <c r="P556" s="699">
        <v>0</v>
      </c>
      <c r="Q556" s="701"/>
      <c r="R556" s="696">
        <v>1</v>
      </c>
      <c r="S556" s="701">
        <v>1</v>
      </c>
      <c r="T556" s="700">
        <v>0.5</v>
      </c>
      <c r="U556" s="702">
        <v>1</v>
      </c>
    </row>
    <row r="557" spans="1:21" ht="14.4" customHeight="1" x14ac:dyDescent="0.3">
      <c r="A557" s="695">
        <v>32</v>
      </c>
      <c r="B557" s="696" t="s">
        <v>554</v>
      </c>
      <c r="C557" s="696">
        <v>89301322</v>
      </c>
      <c r="D557" s="697" t="s">
        <v>4685</v>
      </c>
      <c r="E557" s="698" t="s">
        <v>3271</v>
      </c>
      <c r="F557" s="696" t="s">
        <v>3257</v>
      </c>
      <c r="G557" s="696" t="s">
        <v>3300</v>
      </c>
      <c r="H557" s="696" t="s">
        <v>555</v>
      </c>
      <c r="I557" s="696" t="s">
        <v>3304</v>
      </c>
      <c r="J557" s="696" t="s">
        <v>1172</v>
      </c>
      <c r="K557" s="696" t="s">
        <v>3303</v>
      </c>
      <c r="L557" s="699">
        <v>0</v>
      </c>
      <c r="M557" s="699">
        <v>0</v>
      </c>
      <c r="N557" s="696">
        <v>1</v>
      </c>
      <c r="O557" s="700">
        <v>0.5</v>
      </c>
      <c r="P557" s="699">
        <v>0</v>
      </c>
      <c r="Q557" s="701"/>
      <c r="R557" s="696">
        <v>1</v>
      </c>
      <c r="S557" s="701">
        <v>1</v>
      </c>
      <c r="T557" s="700">
        <v>0.5</v>
      </c>
      <c r="U557" s="702">
        <v>1</v>
      </c>
    </row>
    <row r="558" spans="1:21" ht="14.4" customHeight="1" x14ac:dyDescent="0.3">
      <c r="A558" s="695">
        <v>32</v>
      </c>
      <c r="B558" s="696" t="s">
        <v>554</v>
      </c>
      <c r="C558" s="696">
        <v>89301322</v>
      </c>
      <c r="D558" s="697" t="s">
        <v>4685</v>
      </c>
      <c r="E558" s="698" t="s">
        <v>3271</v>
      </c>
      <c r="F558" s="696" t="s">
        <v>3257</v>
      </c>
      <c r="G558" s="696" t="s">
        <v>3305</v>
      </c>
      <c r="H558" s="696" t="s">
        <v>555</v>
      </c>
      <c r="I558" s="696" t="s">
        <v>979</v>
      </c>
      <c r="J558" s="696" t="s">
        <v>980</v>
      </c>
      <c r="K558" s="696" t="s">
        <v>981</v>
      </c>
      <c r="L558" s="699">
        <v>95.25</v>
      </c>
      <c r="M558" s="699">
        <v>1143</v>
      </c>
      <c r="N558" s="696">
        <v>12</v>
      </c>
      <c r="O558" s="700">
        <v>8.5</v>
      </c>
      <c r="P558" s="699">
        <v>476.25</v>
      </c>
      <c r="Q558" s="701">
        <v>0.41666666666666669</v>
      </c>
      <c r="R558" s="696">
        <v>5</v>
      </c>
      <c r="S558" s="701">
        <v>0.41666666666666669</v>
      </c>
      <c r="T558" s="700">
        <v>4</v>
      </c>
      <c r="U558" s="702">
        <v>0.47058823529411764</v>
      </c>
    </row>
    <row r="559" spans="1:21" ht="14.4" customHeight="1" x14ac:dyDescent="0.3">
      <c r="A559" s="695">
        <v>32</v>
      </c>
      <c r="B559" s="696" t="s">
        <v>554</v>
      </c>
      <c r="C559" s="696">
        <v>89301322</v>
      </c>
      <c r="D559" s="697" t="s">
        <v>4685</v>
      </c>
      <c r="E559" s="698" t="s">
        <v>3271</v>
      </c>
      <c r="F559" s="696" t="s">
        <v>3257</v>
      </c>
      <c r="G559" s="696" t="s">
        <v>3305</v>
      </c>
      <c r="H559" s="696" t="s">
        <v>555</v>
      </c>
      <c r="I559" s="696" t="s">
        <v>650</v>
      </c>
      <c r="J559" s="696" t="s">
        <v>651</v>
      </c>
      <c r="K559" s="696" t="s">
        <v>3306</v>
      </c>
      <c r="L559" s="699">
        <v>85.72</v>
      </c>
      <c r="M559" s="699">
        <v>428.6</v>
      </c>
      <c r="N559" s="696">
        <v>5</v>
      </c>
      <c r="O559" s="700">
        <v>2.5</v>
      </c>
      <c r="P559" s="699">
        <v>85.72</v>
      </c>
      <c r="Q559" s="701">
        <v>0.19999999999999998</v>
      </c>
      <c r="R559" s="696">
        <v>1</v>
      </c>
      <c r="S559" s="701">
        <v>0.2</v>
      </c>
      <c r="T559" s="700">
        <v>0.5</v>
      </c>
      <c r="U559" s="702">
        <v>0.2</v>
      </c>
    </row>
    <row r="560" spans="1:21" ht="14.4" customHeight="1" x14ac:dyDescent="0.3">
      <c r="A560" s="695">
        <v>32</v>
      </c>
      <c r="B560" s="696" t="s">
        <v>554</v>
      </c>
      <c r="C560" s="696">
        <v>89301322</v>
      </c>
      <c r="D560" s="697" t="s">
        <v>4685</v>
      </c>
      <c r="E560" s="698" t="s">
        <v>3271</v>
      </c>
      <c r="F560" s="696" t="s">
        <v>3257</v>
      </c>
      <c r="G560" s="696" t="s">
        <v>3305</v>
      </c>
      <c r="H560" s="696" t="s">
        <v>555</v>
      </c>
      <c r="I560" s="696" t="s">
        <v>3307</v>
      </c>
      <c r="J560" s="696" t="s">
        <v>651</v>
      </c>
      <c r="K560" s="696" t="s">
        <v>3308</v>
      </c>
      <c r="L560" s="699">
        <v>285.75</v>
      </c>
      <c r="M560" s="699">
        <v>1714.5</v>
      </c>
      <c r="N560" s="696">
        <v>6</v>
      </c>
      <c r="O560" s="700">
        <v>3.5</v>
      </c>
      <c r="P560" s="699">
        <v>285.75</v>
      </c>
      <c r="Q560" s="701">
        <v>0.16666666666666666</v>
      </c>
      <c r="R560" s="696">
        <v>1</v>
      </c>
      <c r="S560" s="701">
        <v>0.16666666666666666</v>
      </c>
      <c r="T560" s="700">
        <v>1</v>
      </c>
      <c r="U560" s="702">
        <v>0.2857142857142857</v>
      </c>
    </row>
    <row r="561" spans="1:21" ht="14.4" customHeight="1" x14ac:dyDescent="0.3">
      <c r="A561" s="695">
        <v>32</v>
      </c>
      <c r="B561" s="696" t="s">
        <v>554</v>
      </c>
      <c r="C561" s="696">
        <v>89301322</v>
      </c>
      <c r="D561" s="697" t="s">
        <v>4685</v>
      </c>
      <c r="E561" s="698" t="s">
        <v>3271</v>
      </c>
      <c r="F561" s="696" t="s">
        <v>3257</v>
      </c>
      <c r="G561" s="696" t="s">
        <v>3545</v>
      </c>
      <c r="H561" s="696" t="s">
        <v>1626</v>
      </c>
      <c r="I561" s="696" t="s">
        <v>3873</v>
      </c>
      <c r="J561" s="696" t="s">
        <v>2050</v>
      </c>
      <c r="K561" s="696" t="s">
        <v>3874</v>
      </c>
      <c r="L561" s="699">
        <v>0</v>
      </c>
      <c r="M561" s="699">
        <v>0</v>
      </c>
      <c r="N561" s="696">
        <v>1</v>
      </c>
      <c r="O561" s="700">
        <v>0.5</v>
      </c>
      <c r="P561" s="699">
        <v>0</v>
      </c>
      <c r="Q561" s="701"/>
      <c r="R561" s="696">
        <v>1</v>
      </c>
      <c r="S561" s="701">
        <v>1</v>
      </c>
      <c r="T561" s="700">
        <v>0.5</v>
      </c>
      <c r="U561" s="702">
        <v>1</v>
      </c>
    </row>
    <row r="562" spans="1:21" ht="14.4" customHeight="1" x14ac:dyDescent="0.3">
      <c r="A562" s="695">
        <v>32</v>
      </c>
      <c r="B562" s="696" t="s">
        <v>554</v>
      </c>
      <c r="C562" s="696">
        <v>89301322</v>
      </c>
      <c r="D562" s="697" t="s">
        <v>4685</v>
      </c>
      <c r="E562" s="698" t="s">
        <v>3271</v>
      </c>
      <c r="F562" s="696" t="s">
        <v>3257</v>
      </c>
      <c r="G562" s="696" t="s">
        <v>3875</v>
      </c>
      <c r="H562" s="696" t="s">
        <v>1626</v>
      </c>
      <c r="I562" s="696" t="s">
        <v>1094</v>
      </c>
      <c r="J562" s="696" t="s">
        <v>3876</v>
      </c>
      <c r="K562" s="696" t="s">
        <v>3877</v>
      </c>
      <c r="L562" s="699">
        <v>137.6</v>
      </c>
      <c r="M562" s="699">
        <v>275.2</v>
      </c>
      <c r="N562" s="696">
        <v>2</v>
      </c>
      <c r="O562" s="700">
        <v>1</v>
      </c>
      <c r="P562" s="699">
        <v>275.2</v>
      </c>
      <c r="Q562" s="701">
        <v>1</v>
      </c>
      <c r="R562" s="696">
        <v>2</v>
      </c>
      <c r="S562" s="701">
        <v>1</v>
      </c>
      <c r="T562" s="700">
        <v>1</v>
      </c>
      <c r="U562" s="702">
        <v>1</v>
      </c>
    </row>
    <row r="563" spans="1:21" ht="14.4" customHeight="1" x14ac:dyDescent="0.3">
      <c r="A563" s="695">
        <v>32</v>
      </c>
      <c r="B563" s="696" t="s">
        <v>554</v>
      </c>
      <c r="C563" s="696">
        <v>89301322</v>
      </c>
      <c r="D563" s="697" t="s">
        <v>4685</v>
      </c>
      <c r="E563" s="698" t="s">
        <v>3271</v>
      </c>
      <c r="F563" s="696" t="s">
        <v>3257</v>
      </c>
      <c r="G563" s="696" t="s">
        <v>3311</v>
      </c>
      <c r="H563" s="696" t="s">
        <v>1626</v>
      </c>
      <c r="I563" s="696" t="s">
        <v>2674</v>
      </c>
      <c r="J563" s="696" t="s">
        <v>2675</v>
      </c>
      <c r="K563" s="696" t="s">
        <v>2676</v>
      </c>
      <c r="L563" s="699">
        <v>146.63</v>
      </c>
      <c r="M563" s="699">
        <v>146.63</v>
      </c>
      <c r="N563" s="696">
        <v>1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32</v>
      </c>
      <c r="B564" s="696" t="s">
        <v>554</v>
      </c>
      <c r="C564" s="696">
        <v>89301322</v>
      </c>
      <c r="D564" s="697" t="s">
        <v>4685</v>
      </c>
      <c r="E564" s="698" t="s">
        <v>3271</v>
      </c>
      <c r="F564" s="696" t="s">
        <v>3257</v>
      </c>
      <c r="G564" s="696" t="s">
        <v>3312</v>
      </c>
      <c r="H564" s="696" t="s">
        <v>555</v>
      </c>
      <c r="I564" s="696" t="s">
        <v>3713</v>
      </c>
      <c r="J564" s="696" t="s">
        <v>3313</v>
      </c>
      <c r="K564" s="696" t="s">
        <v>3314</v>
      </c>
      <c r="L564" s="699">
        <v>0</v>
      </c>
      <c r="M564" s="699">
        <v>0</v>
      </c>
      <c r="N564" s="696">
        <v>1</v>
      </c>
      <c r="O564" s="700">
        <v>0.5</v>
      </c>
      <c r="P564" s="699"/>
      <c r="Q564" s="701"/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32</v>
      </c>
      <c r="B565" s="696" t="s">
        <v>554</v>
      </c>
      <c r="C565" s="696">
        <v>89301322</v>
      </c>
      <c r="D565" s="697" t="s">
        <v>4685</v>
      </c>
      <c r="E565" s="698" t="s">
        <v>3271</v>
      </c>
      <c r="F565" s="696" t="s">
        <v>3257</v>
      </c>
      <c r="G565" s="696" t="s">
        <v>3394</v>
      </c>
      <c r="H565" s="696" t="s">
        <v>1626</v>
      </c>
      <c r="I565" s="696" t="s">
        <v>2010</v>
      </c>
      <c r="J565" s="696" t="s">
        <v>2011</v>
      </c>
      <c r="K565" s="696" t="s">
        <v>3131</v>
      </c>
      <c r="L565" s="699">
        <v>69.86</v>
      </c>
      <c r="M565" s="699">
        <v>349.29999999999995</v>
      </c>
      <c r="N565" s="696">
        <v>5</v>
      </c>
      <c r="O565" s="700">
        <v>1.5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32</v>
      </c>
      <c r="B566" s="696" t="s">
        <v>554</v>
      </c>
      <c r="C566" s="696">
        <v>89301322</v>
      </c>
      <c r="D566" s="697" t="s">
        <v>4685</v>
      </c>
      <c r="E566" s="698" t="s">
        <v>3271</v>
      </c>
      <c r="F566" s="696" t="s">
        <v>3257</v>
      </c>
      <c r="G566" s="696" t="s">
        <v>3317</v>
      </c>
      <c r="H566" s="696" t="s">
        <v>1626</v>
      </c>
      <c r="I566" s="696" t="s">
        <v>1769</v>
      </c>
      <c r="J566" s="696" t="s">
        <v>1652</v>
      </c>
      <c r="K566" s="696" t="s">
        <v>3184</v>
      </c>
      <c r="L566" s="699">
        <v>216.16</v>
      </c>
      <c r="M566" s="699">
        <v>432.32</v>
      </c>
      <c r="N566" s="696">
        <v>2</v>
      </c>
      <c r="O566" s="700">
        <v>1</v>
      </c>
      <c r="P566" s="699">
        <v>432.32</v>
      </c>
      <c r="Q566" s="701">
        <v>1</v>
      </c>
      <c r="R566" s="696">
        <v>2</v>
      </c>
      <c r="S566" s="701">
        <v>1</v>
      </c>
      <c r="T566" s="700">
        <v>1</v>
      </c>
      <c r="U566" s="702">
        <v>1</v>
      </c>
    </row>
    <row r="567" spans="1:21" ht="14.4" customHeight="1" x14ac:dyDescent="0.3">
      <c r="A567" s="695">
        <v>32</v>
      </c>
      <c r="B567" s="696" t="s">
        <v>554</v>
      </c>
      <c r="C567" s="696">
        <v>89301322</v>
      </c>
      <c r="D567" s="697" t="s">
        <v>4685</v>
      </c>
      <c r="E567" s="698" t="s">
        <v>3271</v>
      </c>
      <c r="F567" s="696" t="s">
        <v>3257</v>
      </c>
      <c r="G567" s="696" t="s">
        <v>3317</v>
      </c>
      <c r="H567" s="696" t="s">
        <v>1626</v>
      </c>
      <c r="I567" s="696" t="s">
        <v>1651</v>
      </c>
      <c r="J567" s="696" t="s">
        <v>1652</v>
      </c>
      <c r="K567" s="696" t="s">
        <v>3185</v>
      </c>
      <c r="L567" s="699">
        <v>432.32</v>
      </c>
      <c r="M567" s="699">
        <v>432.32</v>
      </c>
      <c r="N567" s="696">
        <v>1</v>
      </c>
      <c r="O567" s="700">
        <v>0.5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32</v>
      </c>
      <c r="B568" s="696" t="s">
        <v>554</v>
      </c>
      <c r="C568" s="696">
        <v>89301322</v>
      </c>
      <c r="D568" s="697" t="s">
        <v>4685</v>
      </c>
      <c r="E568" s="698" t="s">
        <v>3271</v>
      </c>
      <c r="F568" s="696" t="s">
        <v>3257</v>
      </c>
      <c r="G568" s="696" t="s">
        <v>3878</v>
      </c>
      <c r="H568" s="696" t="s">
        <v>555</v>
      </c>
      <c r="I568" s="696" t="s">
        <v>3879</v>
      </c>
      <c r="J568" s="696" t="s">
        <v>3880</v>
      </c>
      <c r="K568" s="696" t="s">
        <v>3881</v>
      </c>
      <c r="L568" s="699">
        <v>131.93</v>
      </c>
      <c r="M568" s="699">
        <v>131.93</v>
      </c>
      <c r="N568" s="696">
        <v>1</v>
      </c>
      <c r="O568" s="700">
        <v>1</v>
      </c>
      <c r="P568" s="699"/>
      <c r="Q568" s="701">
        <v>0</v>
      </c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32</v>
      </c>
      <c r="B569" s="696" t="s">
        <v>554</v>
      </c>
      <c r="C569" s="696">
        <v>89301322</v>
      </c>
      <c r="D569" s="697" t="s">
        <v>4685</v>
      </c>
      <c r="E569" s="698" t="s">
        <v>3271</v>
      </c>
      <c r="F569" s="696" t="s">
        <v>3257</v>
      </c>
      <c r="G569" s="696" t="s">
        <v>3318</v>
      </c>
      <c r="H569" s="696" t="s">
        <v>555</v>
      </c>
      <c r="I569" s="696" t="s">
        <v>1361</v>
      </c>
      <c r="J569" s="696" t="s">
        <v>1362</v>
      </c>
      <c r="K569" s="696" t="s">
        <v>3550</v>
      </c>
      <c r="L569" s="699">
        <v>2025.92</v>
      </c>
      <c r="M569" s="699">
        <v>2025.92</v>
      </c>
      <c r="N569" s="696">
        <v>1</v>
      </c>
      <c r="O569" s="700">
        <v>1</v>
      </c>
      <c r="P569" s="699">
        <v>2025.92</v>
      </c>
      <c r="Q569" s="701">
        <v>1</v>
      </c>
      <c r="R569" s="696">
        <v>1</v>
      </c>
      <c r="S569" s="701">
        <v>1</v>
      </c>
      <c r="T569" s="700">
        <v>1</v>
      </c>
      <c r="U569" s="702">
        <v>1</v>
      </c>
    </row>
    <row r="570" spans="1:21" ht="14.4" customHeight="1" x14ac:dyDescent="0.3">
      <c r="A570" s="695">
        <v>32</v>
      </c>
      <c r="B570" s="696" t="s">
        <v>554</v>
      </c>
      <c r="C570" s="696">
        <v>89301322</v>
      </c>
      <c r="D570" s="697" t="s">
        <v>4685</v>
      </c>
      <c r="E570" s="698" t="s">
        <v>3271</v>
      </c>
      <c r="F570" s="696" t="s">
        <v>3257</v>
      </c>
      <c r="G570" s="696" t="s">
        <v>3434</v>
      </c>
      <c r="H570" s="696" t="s">
        <v>555</v>
      </c>
      <c r="I570" s="696" t="s">
        <v>3882</v>
      </c>
      <c r="J570" s="696" t="s">
        <v>692</v>
      </c>
      <c r="K570" s="696" t="s">
        <v>3435</v>
      </c>
      <c r="L570" s="699">
        <v>115.3</v>
      </c>
      <c r="M570" s="699">
        <v>345.9</v>
      </c>
      <c r="N570" s="696">
        <v>3</v>
      </c>
      <c r="O570" s="700">
        <v>0.5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32</v>
      </c>
      <c r="B571" s="696" t="s">
        <v>554</v>
      </c>
      <c r="C571" s="696">
        <v>89301322</v>
      </c>
      <c r="D571" s="697" t="s">
        <v>4685</v>
      </c>
      <c r="E571" s="698" t="s">
        <v>3271</v>
      </c>
      <c r="F571" s="696" t="s">
        <v>3257</v>
      </c>
      <c r="G571" s="696" t="s">
        <v>3883</v>
      </c>
      <c r="H571" s="696" t="s">
        <v>555</v>
      </c>
      <c r="I571" s="696" t="s">
        <v>3884</v>
      </c>
      <c r="J571" s="696" t="s">
        <v>3885</v>
      </c>
      <c r="K571" s="696" t="s">
        <v>3886</v>
      </c>
      <c r="L571" s="699">
        <v>25.8</v>
      </c>
      <c r="M571" s="699">
        <v>25.8</v>
      </c>
      <c r="N571" s="696">
        <v>1</v>
      </c>
      <c r="O571" s="700">
        <v>0.5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32</v>
      </c>
      <c r="B572" s="696" t="s">
        <v>554</v>
      </c>
      <c r="C572" s="696">
        <v>89301322</v>
      </c>
      <c r="D572" s="697" t="s">
        <v>4685</v>
      </c>
      <c r="E572" s="698" t="s">
        <v>3271</v>
      </c>
      <c r="F572" s="696" t="s">
        <v>3257</v>
      </c>
      <c r="G572" s="696" t="s">
        <v>3887</v>
      </c>
      <c r="H572" s="696" t="s">
        <v>555</v>
      </c>
      <c r="I572" s="696" t="s">
        <v>3888</v>
      </c>
      <c r="J572" s="696" t="s">
        <v>3889</v>
      </c>
      <c r="K572" s="696" t="s">
        <v>3890</v>
      </c>
      <c r="L572" s="699">
        <v>107.34</v>
      </c>
      <c r="M572" s="699">
        <v>107.34</v>
      </c>
      <c r="N572" s="696">
        <v>1</v>
      </c>
      <c r="O572" s="700">
        <v>0.5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32</v>
      </c>
      <c r="B573" s="696" t="s">
        <v>554</v>
      </c>
      <c r="C573" s="696">
        <v>89301322</v>
      </c>
      <c r="D573" s="697" t="s">
        <v>4685</v>
      </c>
      <c r="E573" s="698" t="s">
        <v>3271</v>
      </c>
      <c r="F573" s="696" t="s">
        <v>3257</v>
      </c>
      <c r="G573" s="696" t="s">
        <v>3565</v>
      </c>
      <c r="H573" s="696" t="s">
        <v>555</v>
      </c>
      <c r="I573" s="696" t="s">
        <v>834</v>
      </c>
      <c r="J573" s="696" t="s">
        <v>2296</v>
      </c>
      <c r="K573" s="696" t="s">
        <v>3891</v>
      </c>
      <c r="L573" s="699">
        <v>128.9</v>
      </c>
      <c r="M573" s="699">
        <v>386.70000000000005</v>
      </c>
      <c r="N573" s="696">
        <v>3</v>
      </c>
      <c r="O573" s="700">
        <v>0.5</v>
      </c>
      <c r="P573" s="699">
        <v>386.70000000000005</v>
      </c>
      <c r="Q573" s="701">
        <v>1</v>
      </c>
      <c r="R573" s="696">
        <v>3</v>
      </c>
      <c r="S573" s="701">
        <v>1</v>
      </c>
      <c r="T573" s="700">
        <v>0.5</v>
      </c>
      <c r="U573" s="702">
        <v>1</v>
      </c>
    </row>
    <row r="574" spans="1:21" ht="14.4" customHeight="1" x14ac:dyDescent="0.3">
      <c r="A574" s="695">
        <v>32</v>
      </c>
      <c r="B574" s="696" t="s">
        <v>554</v>
      </c>
      <c r="C574" s="696">
        <v>89301322</v>
      </c>
      <c r="D574" s="697" t="s">
        <v>4685</v>
      </c>
      <c r="E574" s="698" t="s">
        <v>3271</v>
      </c>
      <c r="F574" s="696" t="s">
        <v>3257</v>
      </c>
      <c r="G574" s="696" t="s">
        <v>3565</v>
      </c>
      <c r="H574" s="696" t="s">
        <v>555</v>
      </c>
      <c r="I574" s="696" t="s">
        <v>3566</v>
      </c>
      <c r="J574" s="696" t="s">
        <v>2296</v>
      </c>
      <c r="K574" s="696" t="s">
        <v>3567</v>
      </c>
      <c r="L574" s="699">
        <v>0</v>
      </c>
      <c r="M574" s="699">
        <v>0</v>
      </c>
      <c r="N574" s="696">
        <v>1</v>
      </c>
      <c r="O574" s="700">
        <v>0.5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32</v>
      </c>
      <c r="B575" s="696" t="s">
        <v>554</v>
      </c>
      <c r="C575" s="696">
        <v>89301322</v>
      </c>
      <c r="D575" s="697" t="s">
        <v>4685</v>
      </c>
      <c r="E575" s="698" t="s">
        <v>3271</v>
      </c>
      <c r="F575" s="696" t="s">
        <v>3257</v>
      </c>
      <c r="G575" s="696" t="s">
        <v>3565</v>
      </c>
      <c r="H575" s="696" t="s">
        <v>555</v>
      </c>
      <c r="I575" s="696" t="s">
        <v>2295</v>
      </c>
      <c r="J575" s="696" t="s">
        <v>2296</v>
      </c>
      <c r="K575" s="696" t="s">
        <v>2297</v>
      </c>
      <c r="L575" s="699">
        <v>386.72</v>
      </c>
      <c r="M575" s="699">
        <v>1933.6000000000001</v>
      </c>
      <c r="N575" s="696">
        <v>5</v>
      </c>
      <c r="O575" s="700">
        <v>2.5</v>
      </c>
      <c r="P575" s="699">
        <v>1933.6000000000001</v>
      </c>
      <c r="Q575" s="701">
        <v>1</v>
      </c>
      <c r="R575" s="696">
        <v>5</v>
      </c>
      <c r="S575" s="701">
        <v>1</v>
      </c>
      <c r="T575" s="700">
        <v>2.5</v>
      </c>
      <c r="U575" s="702">
        <v>1</v>
      </c>
    </row>
    <row r="576" spans="1:21" ht="14.4" customHeight="1" x14ac:dyDescent="0.3">
      <c r="A576" s="695">
        <v>32</v>
      </c>
      <c r="B576" s="696" t="s">
        <v>554</v>
      </c>
      <c r="C576" s="696">
        <v>89301322</v>
      </c>
      <c r="D576" s="697" t="s">
        <v>4685</v>
      </c>
      <c r="E576" s="698" t="s">
        <v>3271</v>
      </c>
      <c r="F576" s="696" t="s">
        <v>3257</v>
      </c>
      <c r="G576" s="696" t="s">
        <v>3892</v>
      </c>
      <c r="H576" s="696" t="s">
        <v>1626</v>
      </c>
      <c r="I576" s="696" t="s">
        <v>3893</v>
      </c>
      <c r="J576" s="696" t="s">
        <v>3894</v>
      </c>
      <c r="K576" s="696" t="s">
        <v>3895</v>
      </c>
      <c r="L576" s="699">
        <v>483.83</v>
      </c>
      <c r="M576" s="699">
        <v>483.83</v>
      </c>
      <c r="N576" s="696">
        <v>1</v>
      </c>
      <c r="O576" s="700">
        <v>0.5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32</v>
      </c>
      <c r="B577" s="696" t="s">
        <v>554</v>
      </c>
      <c r="C577" s="696">
        <v>89301322</v>
      </c>
      <c r="D577" s="697" t="s">
        <v>4685</v>
      </c>
      <c r="E577" s="698" t="s">
        <v>3271</v>
      </c>
      <c r="F577" s="696" t="s">
        <v>3257</v>
      </c>
      <c r="G577" s="696" t="s">
        <v>3896</v>
      </c>
      <c r="H577" s="696" t="s">
        <v>1626</v>
      </c>
      <c r="I577" s="696" t="s">
        <v>1784</v>
      </c>
      <c r="J577" s="696" t="s">
        <v>1785</v>
      </c>
      <c r="K577" s="696" t="s">
        <v>1786</v>
      </c>
      <c r="L577" s="699">
        <v>820.43</v>
      </c>
      <c r="M577" s="699">
        <v>820.43</v>
      </c>
      <c r="N577" s="696">
        <v>1</v>
      </c>
      <c r="O577" s="700">
        <v>1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32</v>
      </c>
      <c r="B578" s="696" t="s">
        <v>554</v>
      </c>
      <c r="C578" s="696">
        <v>89301322</v>
      </c>
      <c r="D578" s="697" t="s">
        <v>4685</v>
      </c>
      <c r="E578" s="698" t="s">
        <v>3271</v>
      </c>
      <c r="F578" s="696" t="s">
        <v>3257</v>
      </c>
      <c r="G578" s="696" t="s">
        <v>3321</v>
      </c>
      <c r="H578" s="696" t="s">
        <v>1626</v>
      </c>
      <c r="I578" s="696" t="s">
        <v>2085</v>
      </c>
      <c r="J578" s="696" t="s">
        <v>2086</v>
      </c>
      <c r="K578" s="696" t="s">
        <v>3155</v>
      </c>
      <c r="L578" s="699">
        <v>3127.19</v>
      </c>
      <c r="M578" s="699">
        <v>25017.52</v>
      </c>
      <c r="N578" s="696">
        <v>8</v>
      </c>
      <c r="O578" s="700">
        <v>3.5</v>
      </c>
      <c r="P578" s="699">
        <v>15635.95</v>
      </c>
      <c r="Q578" s="701">
        <v>0.625</v>
      </c>
      <c r="R578" s="696">
        <v>5</v>
      </c>
      <c r="S578" s="701">
        <v>0.625</v>
      </c>
      <c r="T578" s="700">
        <v>2</v>
      </c>
      <c r="U578" s="702">
        <v>0.5714285714285714</v>
      </c>
    </row>
    <row r="579" spans="1:21" ht="14.4" customHeight="1" x14ac:dyDescent="0.3">
      <c r="A579" s="695">
        <v>32</v>
      </c>
      <c r="B579" s="696" t="s">
        <v>554</v>
      </c>
      <c r="C579" s="696">
        <v>89301322</v>
      </c>
      <c r="D579" s="697" t="s">
        <v>4685</v>
      </c>
      <c r="E579" s="698" t="s">
        <v>3271</v>
      </c>
      <c r="F579" s="696" t="s">
        <v>3257</v>
      </c>
      <c r="G579" s="696" t="s">
        <v>3321</v>
      </c>
      <c r="H579" s="696" t="s">
        <v>1626</v>
      </c>
      <c r="I579" s="696" t="s">
        <v>3472</v>
      </c>
      <c r="J579" s="696" t="s">
        <v>2086</v>
      </c>
      <c r="K579" s="696" t="s">
        <v>3473</v>
      </c>
      <c r="L579" s="699">
        <v>782.22</v>
      </c>
      <c r="M579" s="699">
        <v>782.22</v>
      </c>
      <c r="N579" s="696">
        <v>1</v>
      </c>
      <c r="O579" s="700">
        <v>0.5</v>
      </c>
      <c r="P579" s="699">
        <v>782.22</v>
      </c>
      <c r="Q579" s="701">
        <v>1</v>
      </c>
      <c r="R579" s="696">
        <v>1</v>
      </c>
      <c r="S579" s="701">
        <v>1</v>
      </c>
      <c r="T579" s="700">
        <v>0.5</v>
      </c>
      <c r="U579" s="702">
        <v>1</v>
      </c>
    </row>
    <row r="580" spans="1:21" ht="14.4" customHeight="1" x14ac:dyDescent="0.3">
      <c r="A580" s="695">
        <v>32</v>
      </c>
      <c r="B580" s="696" t="s">
        <v>554</v>
      </c>
      <c r="C580" s="696">
        <v>89301322</v>
      </c>
      <c r="D580" s="697" t="s">
        <v>4685</v>
      </c>
      <c r="E580" s="698" t="s">
        <v>3271</v>
      </c>
      <c r="F580" s="696" t="s">
        <v>3257</v>
      </c>
      <c r="G580" s="696" t="s">
        <v>3439</v>
      </c>
      <c r="H580" s="696" t="s">
        <v>555</v>
      </c>
      <c r="I580" s="696" t="s">
        <v>810</v>
      </c>
      <c r="J580" s="696" t="s">
        <v>811</v>
      </c>
      <c r="K580" s="696" t="s">
        <v>3440</v>
      </c>
      <c r="L580" s="699">
        <v>163.9</v>
      </c>
      <c r="M580" s="699">
        <v>491.70000000000005</v>
      </c>
      <c r="N580" s="696">
        <v>3</v>
      </c>
      <c r="O580" s="700">
        <v>1</v>
      </c>
      <c r="P580" s="699">
        <v>491.70000000000005</v>
      </c>
      <c r="Q580" s="701">
        <v>1</v>
      </c>
      <c r="R580" s="696">
        <v>3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32</v>
      </c>
      <c r="B581" s="696" t="s">
        <v>554</v>
      </c>
      <c r="C581" s="696">
        <v>89301322</v>
      </c>
      <c r="D581" s="697" t="s">
        <v>4685</v>
      </c>
      <c r="E581" s="698" t="s">
        <v>3271</v>
      </c>
      <c r="F581" s="696" t="s">
        <v>3257</v>
      </c>
      <c r="G581" s="696" t="s">
        <v>3486</v>
      </c>
      <c r="H581" s="696" t="s">
        <v>555</v>
      </c>
      <c r="I581" s="696" t="s">
        <v>1042</v>
      </c>
      <c r="J581" s="696" t="s">
        <v>1043</v>
      </c>
      <c r="K581" s="696" t="s">
        <v>3487</v>
      </c>
      <c r="L581" s="699">
        <v>1023.02</v>
      </c>
      <c r="M581" s="699">
        <v>10230.200000000001</v>
      </c>
      <c r="N581" s="696">
        <v>10</v>
      </c>
      <c r="O581" s="700">
        <v>7</v>
      </c>
      <c r="P581" s="699">
        <v>3069.06</v>
      </c>
      <c r="Q581" s="701">
        <v>0.3</v>
      </c>
      <c r="R581" s="696">
        <v>3</v>
      </c>
      <c r="S581" s="701">
        <v>0.3</v>
      </c>
      <c r="T581" s="700">
        <v>2</v>
      </c>
      <c r="U581" s="702">
        <v>0.2857142857142857</v>
      </c>
    </row>
    <row r="582" spans="1:21" ht="14.4" customHeight="1" x14ac:dyDescent="0.3">
      <c r="A582" s="695">
        <v>32</v>
      </c>
      <c r="B582" s="696" t="s">
        <v>554</v>
      </c>
      <c r="C582" s="696">
        <v>89301322</v>
      </c>
      <c r="D582" s="697" t="s">
        <v>4685</v>
      </c>
      <c r="E582" s="698" t="s">
        <v>3271</v>
      </c>
      <c r="F582" s="696" t="s">
        <v>3257</v>
      </c>
      <c r="G582" s="696" t="s">
        <v>3587</v>
      </c>
      <c r="H582" s="696" t="s">
        <v>1626</v>
      </c>
      <c r="I582" s="696" t="s">
        <v>3588</v>
      </c>
      <c r="J582" s="696" t="s">
        <v>3589</v>
      </c>
      <c r="K582" s="696" t="s">
        <v>3590</v>
      </c>
      <c r="L582" s="699">
        <v>2449.89</v>
      </c>
      <c r="M582" s="699">
        <v>44098.020000000004</v>
      </c>
      <c r="N582" s="696">
        <v>18</v>
      </c>
      <c r="O582" s="700">
        <v>2.5</v>
      </c>
      <c r="P582" s="699">
        <v>29398.68</v>
      </c>
      <c r="Q582" s="701">
        <v>0.66666666666666663</v>
      </c>
      <c r="R582" s="696">
        <v>12</v>
      </c>
      <c r="S582" s="701">
        <v>0.66666666666666663</v>
      </c>
      <c r="T582" s="700">
        <v>1.5</v>
      </c>
      <c r="U582" s="702">
        <v>0.6</v>
      </c>
    </row>
    <row r="583" spans="1:21" ht="14.4" customHeight="1" x14ac:dyDescent="0.3">
      <c r="A583" s="695">
        <v>32</v>
      </c>
      <c r="B583" s="696" t="s">
        <v>554</v>
      </c>
      <c r="C583" s="696">
        <v>89301322</v>
      </c>
      <c r="D583" s="697" t="s">
        <v>4685</v>
      </c>
      <c r="E583" s="698" t="s">
        <v>3271</v>
      </c>
      <c r="F583" s="696" t="s">
        <v>3257</v>
      </c>
      <c r="G583" s="696" t="s">
        <v>3897</v>
      </c>
      <c r="H583" s="696" t="s">
        <v>555</v>
      </c>
      <c r="I583" s="696" t="s">
        <v>3898</v>
      </c>
      <c r="J583" s="696" t="s">
        <v>3899</v>
      </c>
      <c r="K583" s="696" t="s">
        <v>3173</v>
      </c>
      <c r="L583" s="699">
        <v>0</v>
      </c>
      <c r="M583" s="699">
        <v>0</v>
      </c>
      <c r="N583" s="696">
        <v>2</v>
      </c>
      <c r="O583" s="700">
        <v>0.5</v>
      </c>
      <c r="P583" s="699"/>
      <c r="Q583" s="701"/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32</v>
      </c>
      <c r="B584" s="696" t="s">
        <v>554</v>
      </c>
      <c r="C584" s="696">
        <v>89301322</v>
      </c>
      <c r="D584" s="697" t="s">
        <v>4685</v>
      </c>
      <c r="E584" s="698" t="s">
        <v>3271</v>
      </c>
      <c r="F584" s="696" t="s">
        <v>3257</v>
      </c>
      <c r="G584" s="696" t="s">
        <v>3338</v>
      </c>
      <c r="H584" s="696" t="s">
        <v>555</v>
      </c>
      <c r="I584" s="696" t="s">
        <v>3900</v>
      </c>
      <c r="J584" s="696" t="s">
        <v>3901</v>
      </c>
      <c r="K584" s="696" t="s">
        <v>3155</v>
      </c>
      <c r="L584" s="699">
        <v>614.78</v>
      </c>
      <c r="M584" s="699">
        <v>4303.46</v>
      </c>
      <c r="N584" s="696">
        <v>7</v>
      </c>
      <c r="O584" s="700">
        <v>2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32</v>
      </c>
      <c r="B585" s="696" t="s">
        <v>554</v>
      </c>
      <c r="C585" s="696">
        <v>89301322</v>
      </c>
      <c r="D585" s="697" t="s">
        <v>4685</v>
      </c>
      <c r="E585" s="698" t="s">
        <v>3271</v>
      </c>
      <c r="F585" s="696" t="s">
        <v>3257</v>
      </c>
      <c r="G585" s="696" t="s">
        <v>3902</v>
      </c>
      <c r="H585" s="696" t="s">
        <v>555</v>
      </c>
      <c r="I585" s="696" t="s">
        <v>3903</v>
      </c>
      <c r="J585" s="696" t="s">
        <v>3904</v>
      </c>
      <c r="K585" s="696" t="s">
        <v>3905</v>
      </c>
      <c r="L585" s="699">
        <v>158.26</v>
      </c>
      <c r="M585" s="699">
        <v>474.78</v>
      </c>
      <c r="N585" s="696">
        <v>3</v>
      </c>
      <c r="O585" s="700">
        <v>0.5</v>
      </c>
      <c r="P585" s="699">
        <v>474.78</v>
      </c>
      <c r="Q585" s="701">
        <v>1</v>
      </c>
      <c r="R585" s="696">
        <v>3</v>
      </c>
      <c r="S585" s="701">
        <v>1</v>
      </c>
      <c r="T585" s="700">
        <v>0.5</v>
      </c>
      <c r="U585" s="702">
        <v>1</v>
      </c>
    </row>
    <row r="586" spans="1:21" ht="14.4" customHeight="1" x14ac:dyDescent="0.3">
      <c r="A586" s="695">
        <v>32</v>
      </c>
      <c r="B586" s="696" t="s">
        <v>554</v>
      </c>
      <c r="C586" s="696">
        <v>89301322</v>
      </c>
      <c r="D586" s="697" t="s">
        <v>4685</v>
      </c>
      <c r="E586" s="698" t="s">
        <v>3271</v>
      </c>
      <c r="F586" s="696" t="s">
        <v>3257</v>
      </c>
      <c r="G586" s="696" t="s">
        <v>3902</v>
      </c>
      <c r="H586" s="696" t="s">
        <v>555</v>
      </c>
      <c r="I586" s="696" t="s">
        <v>3906</v>
      </c>
      <c r="J586" s="696" t="s">
        <v>3904</v>
      </c>
      <c r="K586" s="696" t="s">
        <v>3907</v>
      </c>
      <c r="L586" s="699">
        <v>0</v>
      </c>
      <c r="M586" s="699">
        <v>0</v>
      </c>
      <c r="N586" s="696">
        <v>2</v>
      </c>
      <c r="O586" s="700">
        <v>0.5</v>
      </c>
      <c r="P586" s="699"/>
      <c r="Q586" s="701"/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32</v>
      </c>
      <c r="B587" s="696" t="s">
        <v>554</v>
      </c>
      <c r="C587" s="696">
        <v>89301322</v>
      </c>
      <c r="D587" s="697" t="s">
        <v>4685</v>
      </c>
      <c r="E587" s="698" t="s">
        <v>3271</v>
      </c>
      <c r="F587" s="696" t="s">
        <v>3257</v>
      </c>
      <c r="G587" s="696" t="s">
        <v>3343</v>
      </c>
      <c r="H587" s="696" t="s">
        <v>555</v>
      </c>
      <c r="I587" s="696" t="s">
        <v>3908</v>
      </c>
      <c r="J587" s="696" t="s">
        <v>3909</v>
      </c>
      <c r="K587" s="696" t="s">
        <v>3136</v>
      </c>
      <c r="L587" s="699">
        <v>116.8</v>
      </c>
      <c r="M587" s="699">
        <v>116.8</v>
      </c>
      <c r="N587" s="696">
        <v>1</v>
      </c>
      <c r="O587" s="700">
        <v>0.5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32</v>
      </c>
      <c r="B588" s="696" t="s">
        <v>554</v>
      </c>
      <c r="C588" s="696">
        <v>89301322</v>
      </c>
      <c r="D588" s="697" t="s">
        <v>4685</v>
      </c>
      <c r="E588" s="698" t="s">
        <v>3271</v>
      </c>
      <c r="F588" s="696" t="s">
        <v>3257</v>
      </c>
      <c r="G588" s="696" t="s">
        <v>3343</v>
      </c>
      <c r="H588" s="696" t="s">
        <v>1626</v>
      </c>
      <c r="I588" s="696" t="s">
        <v>2013</v>
      </c>
      <c r="J588" s="696" t="s">
        <v>2014</v>
      </c>
      <c r="K588" s="696" t="s">
        <v>3136</v>
      </c>
      <c r="L588" s="699">
        <v>116.8</v>
      </c>
      <c r="M588" s="699">
        <v>116.8</v>
      </c>
      <c r="N588" s="696">
        <v>1</v>
      </c>
      <c r="O588" s="700">
        <v>1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32</v>
      </c>
      <c r="B589" s="696" t="s">
        <v>554</v>
      </c>
      <c r="C589" s="696">
        <v>89301322</v>
      </c>
      <c r="D589" s="697" t="s">
        <v>4685</v>
      </c>
      <c r="E589" s="698" t="s">
        <v>3271</v>
      </c>
      <c r="F589" s="696" t="s">
        <v>3257</v>
      </c>
      <c r="G589" s="696" t="s">
        <v>3343</v>
      </c>
      <c r="H589" s="696" t="s">
        <v>1626</v>
      </c>
      <c r="I589" s="696" t="s">
        <v>3910</v>
      </c>
      <c r="J589" s="696" t="s">
        <v>2014</v>
      </c>
      <c r="K589" s="696" t="s">
        <v>3911</v>
      </c>
      <c r="L589" s="699">
        <v>0</v>
      </c>
      <c r="M589" s="699">
        <v>0</v>
      </c>
      <c r="N589" s="696">
        <v>3</v>
      </c>
      <c r="O589" s="700">
        <v>1</v>
      </c>
      <c r="P589" s="699">
        <v>0</v>
      </c>
      <c r="Q589" s="701"/>
      <c r="R589" s="696">
        <v>1</v>
      </c>
      <c r="S589" s="701">
        <v>0.33333333333333331</v>
      </c>
      <c r="T589" s="700">
        <v>0.5</v>
      </c>
      <c r="U589" s="702">
        <v>0.5</v>
      </c>
    </row>
    <row r="590" spans="1:21" ht="14.4" customHeight="1" x14ac:dyDescent="0.3">
      <c r="A590" s="695">
        <v>32</v>
      </c>
      <c r="B590" s="696" t="s">
        <v>554</v>
      </c>
      <c r="C590" s="696">
        <v>89301322</v>
      </c>
      <c r="D590" s="697" t="s">
        <v>4685</v>
      </c>
      <c r="E590" s="698" t="s">
        <v>3271</v>
      </c>
      <c r="F590" s="696" t="s">
        <v>3257</v>
      </c>
      <c r="G590" s="696" t="s">
        <v>3476</v>
      </c>
      <c r="H590" s="696" t="s">
        <v>1626</v>
      </c>
      <c r="I590" s="696" t="s">
        <v>2037</v>
      </c>
      <c r="J590" s="696" t="s">
        <v>2038</v>
      </c>
      <c r="K590" s="696" t="s">
        <v>2039</v>
      </c>
      <c r="L590" s="699">
        <v>154.01</v>
      </c>
      <c r="M590" s="699">
        <v>154.01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32</v>
      </c>
      <c r="B591" s="696" t="s">
        <v>554</v>
      </c>
      <c r="C591" s="696">
        <v>89301322</v>
      </c>
      <c r="D591" s="697" t="s">
        <v>4685</v>
      </c>
      <c r="E591" s="698" t="s">
        <v>3271</v>
      </c>
      <c r="F591" s="696" t="s">
        <v>3257</v>
      </c>
      <c r="G591" s="696" t="s">
        <v>3832</v>
      </c>
      <c r="H591" s="696" t="s">
        <v>555</v>
      </c>
      <c r="I591" s="696" t="s">
        <v>3833</v>
      </c>
      <c r="J591" s="696" t="s">
        <v>3834</v>
      </c>
      <c r="K591" s="696" t="s">
        <v>3835</v>
      </c>
      <c r="L591" s="699">
        <v>104.66</v>
      </c>
      <c r="M591" s="699">
        <v>313.98</v>
      </c>
      <c r="N591" s="696">
        <v>3</v>
      </c>
      <c r="O591" s="700">
        <v>0.5</v>
      </c>
      <c r="P591" s="699">
        <v>313.98</v>
      </c>
      <c r="Q591" s="701">
        <v>1</v>
      </c>
      <c r="R591" s="696">
        <v>3</v>
      </c>
      <c r="S591" s="701">
        <v>1</v>
      </c>
      <c r="T591" s="700">
        <v>0.5</v>
      </c>
      <c r="U591" s="702">
        <v>1</v>
      </c>
    </row>
    <row r="592" spans="1:21" ht="14.4" customHeight="1" x14ac:dyDescent="0.3">
      <c r="A592" s="695">
        <v>32</v>
      </c>
      <c r="B592" s="696" t="s">
        <v>554</v>
      </c>
      <c r="C592" s="696">
        <v>89301322</v>
      </c>
      <c r="D592" s="697" t="s">
        <v>4685</v>
      </c>
      <c r="E592" s="698" t="s">
        <v>3271</v>
      </c>
      <c r="F592" s="696" t="s">
        <v>3257</v>
      </c>
      <c r="G592" s="696" t="s">
        <v>3832</v>
      </c>
      <c r="H592" s="696" t="s">
        <v>555</v>
      </c>
      <c r="I592" s="696" t="s">
        <v>3912</v>
      </c>
      <c r="J592" s="696" t="s">
        <v>3913</v>
      </c>
      <c r="K592" s="696" t="s">
        <v>3914</v>
      </c>
      <c r="L592" s="699">
        <v>0</v>
      </c>
      <c r="M592" s="699">
        <v>0</v>
      </c>
      <c r="N592" s="696">
        <v>1</v>
      </c>
      <c r="O592" s="700">
        <v>0.5</v>
      </c>
      <c r="P592" s="699"/>
      <c r="Q592" s="701"/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32</v>
      </c>
      <c r="B593" s="696" t="s">
        <v>554</v>
      </c>
      <c r="C593" s="696">
        <v>89301322</v>
      </c>
      <c r="D593" s="697" t="s">
        <v>4685</v>
      </c>
      <c r="E593" s="698" t="s">
        <v>3271</v>
      </c>
      <c r="F593" s="696" t="s">
        <v>3257</v>
      </c>
      <c r="G593" s="696" t="s">
        <v>3915</v>
      </c>
      <c r="H593" s="696" t="s">
        <v>555</v>
      </c>
      <c r="I593" s="696" t="s">
        <v>1383</v>
      </c>
      <c r="J593" s="696" t="s">
        <v>1384</v>
      </c>
      <c r="K593" s="696" t="s">
        <v>3916</v>
      </c>
      <c r="L593" s="699">
        <v>0</v>
      </c>
      <c r="M593" s="699">
        <v>0</v>
      </c>
      <c r="N593" s="696">
        <v>3</v>
      </c>
      <c r="O593" s="700">
        <v>1.5</v>
      </c>
      <c r="P593" s="699"/>
      <c r="Q593" s="701"/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32</v>
      </c>
      <c r="B594" s="696" t="s">
        <v>554</v>
      </c>
      <c r="C594" s="696">
        <v>89301322</v>
      </c>
      <c r="D594" s="697" t="s">
        <v>4685</v>
      </c>
      <c r="E594" s="698" t="s">
        <v>3271</v>
      </c>
      <c r="F594" s="696" t="s">
        <v>3257</v>
      </c>
      <c r="G594" s="696" t="s">
        <v>3733</v>
      </c>
      <c r="H594" s="696" t="s">
        <v>555</v>
      </c>
      <c r="I594" s="696" t="s">
        <v>3734</v>
      </c>
      <c r="J594" s="696" t="s">
        <v>3735</v>
      </c>
      <c r="K594" s="696" t="s">
        <v>3736</v>
      </c>
      <c r="L594" s="699">
        <v>145.38999999999999</v>
      </c>
      <c r="M594" s="699">
        <v>436.16999999999996</v>
      </c>
      <c r="N594" s="696">
        <v>3</v>
      </c>
      <c r="O594" s="700">
        <v>1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32</v>
      </c>
      <c r="B595" s="696" t="s">
        <v>554</v>
      </c>
      <c r="C595" s="696">
        <v>89301322</v>
      </c>
      <c r="D595" s="697" t="s">
        <v>4685</v>
      </c>
      <c r="E595" s="698" t="s">
        <v>3271</v>
      </c>
      <c r="F595" s="696" t="s">
        <v>3257</v>
      </c>
      <c r="G595" s="696" t="s">
        <v>3917</v>
      </c>
      <c r="H595" s="696" t="s">
        <v>555</v>
      </c>
      <c r="I595" s="696" t="s">
        <v>3918</v>
      </c>
      <c r="J595" s="696" t="s">
        <v>3919</v>
      </c>
      <c r="K595" s="696" t="s">
        <v>3920</v>
      </c>
      <c r="L595" s="699">
        <v>92.91</v>
      </c>
      <c r="M595" s="699">
        <v>743.28</v>
      </c>
      <c r="N595" s="696">
        <v>8</v>
      </c>
      <c r="O595" s="700">
        <v>2</v>
      </c>
      <c r="P595" s="699">
        <v>743.28</v>
      </c>
      <c r="Q595" s="701">
        <v>1</v>
      </c>
      <c r="R595" s="696">
        <v>8</v>
      </c>
      <c r="S595" s="701">
        <v>1</v>
      </c>
      <c r="T595" s="700">
        <v>2</v>
      </c>
      <c r="U595" s="702">
        <v>1</v>
      </c>
    </row>
    <row r="596" spans="1:21" ht="14.4" customHeight="1" x14ac:dyDescent="0.3">
      <c r="A596" s="695">
        <v>32</v>
      </c>
      <c r="B596" s="696" t="s">
        <v>554</v>
      </c>
      <c r="C596" s="696">
        <v>89301322</v>
      </c>
      <c r="D596" s="697" t="s">
        <v>4685</v>
      </c>
      <c r="E596" s="698" t="s">
        <v>3271</v>
      </c>
      <c r="F596" s="696" t="s">
        <v>3257</v>
      </c>
      <c r="G596" s="696" t="s">
        <v>3477</v>
      </c>
      <c r="H596" s="696" t="s">
        <v>555</v>
      </c>
      <c r="I596" s="696" t="s">
        <v>627</v>
      </c>
      <c r="J596" s="696" t="s">
        <v>3478</v>
      </c>
      <c r="K596" s="696" t="s">
        <v>3479</v>
      </c>
      <c r="L596" s="699">
        <v>41.83</v>
      </c>
      <c r="M596" s="699">
        <v>41.83</v>
      </c>
      <c r="N596" s="696">
        <v>1</v>
      </c>
      <c r="O596" s="700">
        <v>1</v>
      </c>
      <c r="P596" s="699"/>
      <c r="Q596" s="701">
        <v>0</v>
      </c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32</v>
      </c>
      <c r="B597" s="696" t="s">
        <v>554</v>
      </c>
      <c r="C597" s="696">
        <v>89301322</v>
      </c>
      <c r="D597" s="697" t="s">
        <v>4685</v>
      </c>
      <c r="E597" s="698" t="s">
        <v>3271</v>
      </c>
      <c r="F597" s="696" t="s">
        <v>3257</v>
      </c>
      <c r="G597" s="696" t="s">
        <v>3346</v>
      </c>
      <c r="H597" s="696" t="s">
        <v>555</v>
      </c>
      <c r="I597" s="696" t="s">
        <v>3737</v>
      </c>
      <c r="J597" s="696" t="s">
        <v>3609</v>
      </c>
      <c r="K597" s="696" t="s">
        <v>3513</v>
      </c>
      <c r="L597" s="699">
        <v>30.65</v>
      </c>
      <c r="M597" s="699">
        <v>61.3</v>
      </c>
      <c r="N597" s="696">
        <v>2</v>
      </c>
      <c r="O597" s="700">
        <v>1</v>
      </c>
      <c r="P597" s="699"/>
      <c r="Q597" s="701">
        <v>0</v>
      </c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32</v>
      </c>
      <c r="B598" s="696" t="s">
        <v>554</v>
      </c>
      <c r="C598" s="696">
        <v>89301322</v>
      </c>
      <c r="D598" s="697" t="s">
        <v>4685</v>
      </c>
      <c r="E598" s="698" t="s">
        <v>3271</v>
      </c>
      <c r="F598" s="696" t="s">
        <v>3257</v>
      </c>
      <c r="G598" s="696" t="s">
        <v>3346</v>
      </c>
      <c r="H598" s="696" t="s">
        <v>555</v>
      </c>
      <c r="I598" s="696" t="s">
        <v>3608</v>
      </c>
      <c r="J598" s="696" t="s">
        <v>3609</v>
      </c>
      <c r="K598" s="696" t="s">
        <v>3610</v>
      </c>
      <c r="L598" s="699">
        <v>61.29</v>
      </c>
      <c r="M598" s="699">
        <v>674.19</v>
      </c>
      <c r="N598" s="696">
        <v>11</v>
      </c>
      <c r="O598" s="700">
        <v>9</v>
      </c>
      <c r="P598" s="699">
        <v>245.16</v>
      </c>
      <c r="Q598" s="701">
        <v>0.36363636363636359</v>
      </c>
      <c r="R598" s="696">
        <v>4</v>
      </c>
      <c r="S598" s="701">
        <v>0.36363636363636365</v>
      </c>
      <c r="T598" s="700">
        <v>3.5</v>
      </c>
      <c r="U598" s="702">
        <v>0.3888888888888889</v>
      </c>
    </row>
    <row r="599" spans="1:21" ht="14.4" customHeight="1" x14ac:dyDescent="0.3">
      <c r="A599" s="695">
        <v>32</v>
      </c>
      <c r="B599" s="696" t="s">
        <v>554</v>
      </c>
      <c r="C599" s="696">
        <v>89301322</v>
      </c>
      <c r="D599" s="697" t="s">
        <v>4685</v>
      </c>
      <c r="E599" s="698" t="s">
        <v>3271</v>
      </c>
      <c r="F599" s="696" t="s">
        <v>3257</v>
      </c>
      <c r="G599" s="696" t="s">
        <v>3442</v>
      </c>
      <c r="H599" s="696" t="s">
        <v>555</v>
      </c>
      <c r="I599" s="696" t="s">
        <v>1529</v>
      </c>
      <c r="J599" s="696" t="s">
        <v>3443</v>
      </c>
      <c r="K599" s="696" t="s">
        <v>3444</v>
      </c>
      <c r="L599" s="699">
        <v>6196.71</v>
      </c>
      <c r="M599" s="699">
        <v>6196.71</v>
      </c>
      <c r="N599" s="696">
        <v>1</v>
      </c>
      <c r="O599" s="700">
        <v>0.5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32</v>
      </c>
      <c r="B600" s="696" t="s">
        <v>554</v>
      </c>
      <c r="C600" s="696">
        <v>89301322</v>
      </c>
      <c r="D600" s="697" t="s">
        <v>4685</v>
      </c>
      <c r="E600" s="698" t="s">
        <v>3271</v>
      </c>
      <c r="F600" s="696" t="s">
        <v>3257</v>
      </c>
      <c r="G600" s="696" t="s">
        <v>3442</v>
      </c>
      <c r="H600" s="696" t="s">
        <v>555</v>
      </c>
      <c r="I600" s="696" t="s">
        <v>3445</v>
      </c>
      <c r="J600" s="696" t="s">
        <v>3443</v>
      </c>
      <c r="K600" s="696" t="s">
        <v>3444</v>
      </c>
      <c r="L600" s="699">
        <v>6196.71</v>
      </c>
      <c r="M600" s="699">
        <v>18590.13</v>
      </c>
      <c r="N600" s="696">
        <v>3</v>
      </c>
      <c r="O600" s="700">
        <v>0.5</v>
      </c>
      <c r="P600" s="699"/>
      <c r="Q600" s="701">
        <v>0</v>
      </c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32</v>
      </c>
      <c r="B601" s="696" t="s">
        <v>554</v>
      </c>
      <c r="C601" s="696">
        <v>89301322</v>
      </c>
      <c r="D601" s="697" t="s">
        <v>4685</v>
      </c>
      <c r="E601" s="698" t="s">
        <v>3271</v>
      </c>
      <c r="F601" s="696" t="s">
        <v>3257</v>
      </c>
      <c r="G601" s="696" t="s">
        <v>3349</v>
      </c>
      <c r="H601" s="696" t="s">
        <v>555</v>
      </c>
      <c r="I601" s="696" t="s">
        <v>814</v>
      </c>
      <c r="J601" s="696" t="s">
        <v>3350</v>
      </c>
      <c r="K601" s="696" t="s">
        <v>3351</v>
      </c>
      <c r="L601" s="699">
        <v>91.14</v>
      </c>
      <c r="M601" s="699">
        <v>91.14</v>
      </c>
      <c r="N601" s="696">
        <v>1</v>
      </c>
      <c r="O601" s="700">
        <v>0.5</v>
      </c>
      <c r="P601" s="699">
        <v>91.14</v>
      </c>
      <c r="Q601" s="701">
        <v>1</v>
      </c>
      <c r="R601" s="696">
        <v>1</v>
      </c>
      <c r="S601" s="701">
        <v>1</v>
      </c>
      <c r="T601" s="700">
        <v>0.5</v>
      </c>
      <c r="U601" s="702">
        <v>1</v>
      </c>
    </row>
    <row r="602" spans="1:21" ht="14.4" customHeight="1" x14ac:dyDescent="0.3">
      <c r="A602" s="695">
        <v>32</v>
      </c>
      <c r="B602" s="696" t="s">
        <v>554</v>
      </c>
      <c r="C602" s="696">
        <v>89301322</v>
      </c>
      <c r="D602" s="697" t="s">
        <v>4685</v>
      </c>
      <c r="E602" s="698" t="s">
        <v>3271</v>
      </c>
      <c r="F602" s="696" t="s">
        <v>3257</v>
      </c>
      <c r="G602" s="696" t="s">
        <v>3405</v>
      </c>
      <c r="H602" s="696" t="s">
        <v>555</v>
      </c>
      <c r="I602" s="696" t="s">
        <v>699</v>
      </c>
      <c r="J602" s="696" t="s">
        <v>700</v>
      </c>
      <c r="K602" s="696" t="s">
        <v>701</v>
      </c>
      <c r="L602" s="699">
        <v>33.79</v>
      </c>
      <c r="M602" s="699">
        <v>101.37</v>
      </c>
      <c r="N602" s="696">
        <v>3</v>
      </c>
      <c r="O602" s="700">
        <v>1</v>
      </c>
      <c r="P602" s="699">
        <v>101.37</v>
      </c>
      <c r="Q602" s="701">
        <v>1</v>
      </c>
      <c r="R602" s="696">
        <v>3</v>
      </c>
      <c r="S602" s="701">
        <v>1</v>
      </c>
      <c r="T602" s="700">
        <v>1</v>
      </c>
      <c r="U602" s="702">
        <v>1</v>
      </c>
    </row>
    <row r="603" spans="1:21" ht="14.4" customHeight="1" x14ac:dyDescent="0.3">
      <c r="A603" s="695">
        <v>32</v>
      </c>
      <c r="B603" s="696" t="s">
        <v>554</v>
      </c>
      <c r="C603" s="696">
        <v>89301322</v>
      </c>
      <c r="D603" s="697" t="s">
        <v>4685</v>
      </c>
      <c r="E603" s="698" t="s">
        <v>3271</v>
      </c>
      <c r="F603" s="696" t="s">
        <v>3257</v>
      </c>
      <c r="G603" s="696" t="s">
        <v>3626</v>
      </c>
      <c r="H603" s="696" t="s">
        <v>555</v>
      </c>
      <c r="I603" s="696" t="s">
        <v>2544</v>
      </c>
      <c r="J603" s="696" t="s">
        <v>2545</v>
      </c>
      <c r="K603" s="696" t="s">
        <v>2546</v>
      </c>
      <c r="L603" s="699">
        <v>1172.22</v>
      </c>
      <c r="M603" s="699">
        <v>2344.44</v>
      </c>
      <c r="N603" s="696">
        <v>2</v>
      </c>
      <c r="O603" s="700">
        <v>0.5</v>
      </c>
      <c r="P603" s="699"/>
      <c r="Q603" s="701">
        <v>0</v>
      </c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32</v>
      </c>
      <c r="B604" s="696" t="s">
        <v>554</v>
      </c>
      <c r="C604" s="696">
        <v>89301322</v>
      </c>
      <c r="D604" s="697" t="s">
        <v>4685</v>
      </c>
      <c r="E604" s="698" t="s">
        <v>3271</v>
      </c>
      <c r="F604" s="696" t="s">
        <v>3257</v>
      </c>
      <c r="G604" s="696" t="s">
        <v>3517</v>
      </c>
      <c r="H604" s="696" t="s">
        <v>1626</v>
      </c>
      <c r="I604" s="696" t="s">
        <v>3921</v>
      </c>
      <c r="J604" s="696" t="s">
        <v>1831</v>
      </c>
      <c r="K604" s="696" t="s">
        <v>1832</v>
      </c>
      <c r="L604" s="699">
        <v>115.18</v>
      </c>
      <c r="M604" s="699">
        <v>460.72</v>
      </c>
      <c r="N604" s="696">
        <v>4</v>
      </c>
      <c r="O604" s="700">
        <v>1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32</v>
      </c>
      <c r="B605" s="696" t="s">
        <v>554</v>
      </c>
      <c r="C605" s="696">
        <v>89301322</v>
      </c>
      <c r="D605" s="697" t="s">
        <v>4685</v>
      </c>
      <c r="E605" s="698" t="s">
        <v>3271</v>
      </c>
      <c r="F605" s="696" t="s">
        <v>3257</v>
      </c>
      <c r="G605" s="696" t="s">
        <v>3517</v>
      </c>
      <c r="H605" s="696" t="s">
        <v>555</v>
      </c>
      <c r="I605" s="696" t="s">
        <v>3848</v>
      </c>
      <c r="J605" s="696" t="s">
        <v>3849</v>
      </c>
      <c r="K605" s="696" t="s">
        <v>1832</v>
      </c>
      <c r="L605" s="699">
        <v>115.18</v>
      </c>
      <c r="M605" s="699">
        <v>345.54</v>
      </c>
      <c r="N605" s="696">
        <v>3</v>
      </c>
      <c r="O605" s="700">
        <v>0.5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32</v>
      </c>
      <c r="B606" s="696" t="s">
        <v>554</v>
      </c>
      <c r="C606" s="696">
        <v>89301322</v>
      </c>
      <c r="D606" s="697" t="s">
        <v>4685</v>
      </c>
      <c r="E606" s="698" t="s">
        <v>3271</v>
      </c>
      <c r="F606" s="696" t="s">
        <v>3257</v>
      </c>
      <c r="G606" s="696" t="s">
        <v>3517</v>
      </c>
      <c r="H606" s="696" t="s">
        <v>1626</v>
      </c>
      <c r="I606" s="696" t="s">
        <v>1830</v>
      </c>
      <c r="J606" s="696" t="s">
        <v>1831</v>
      </c>
      <c r="K606" s="696" t="s">
        <v>1832</v>
      </c>
      <c r="L606" s="699">
        <v>106.3</v>
      </c>
      <c r="M606" s="699">
        <v>318.89999999999998</v>
      </c>
      <c r="N606" s="696">
        <v>3</v>
      </c>
      <c r="O606" s="700">
        <v>0.5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32</v>
      </c>
      <c r="B607" s="696" t="s">
        <v>554</v>
      </c>
      <c r="C607" s="696">
        <v>89301322</v>
      </c>
      <c r="D607" s="697" t="s">
        <v>4685</v>
      </c>
      <c r="E607" s="698" t="s">
        <v>3271</v>
      </c>
      <c r="F607" s="696" t="s">
        <v>3257</v>
      </c>
      <c r="G607" s="696" t="s">
        <v>3293</v>
      </c>
      <c r="H607" s="696" t="s">
        <v>1626</v>
      </c>
      <c r="I607" s="696" t="s">
        <v>1755</v>
      </c>
      <c r="J607" s="696" t="s">
        <v>1656</v>
      </c>
      <c r="K607" s="696" t="s">
        <v>1756</v>
      </c>
      <c r="L607" s="699">
        <v>468.96</v>
      </c>
      <c r="M607" s="699">
        <v>937.92</v>
      </c>
      <c r="N607" s="696">
        <v>2</v>
      </c>
      <c r="O607" s="700">
        <v>1</v>
      </c>
      <c r="P607" s="699">
        <v>937.92</v>
      </c>
      <c r="Q607" s="701">
        <v>1</v>
      </c>
      <c r="R607" s="696">
        <v>2</v>
      </c>
      <c r="S607" s="701">
        <v>1</v>
      </c>
      <c r="T607" s="700">
        <v>1</v>
      </c>
      <c r="U607" s="702">
        <v>1</v>
      </c>
    </row>
    <row r="608" spans="1:21" ht="14.4" customHeight="1" x14ac:dyDescent="0.3">
      <c r="A608" s="695">
        <v>32</v>
      </c>
      <c r="B608" s="696" t="s">
        <v>554</v>
      </c>
      <c r="C608" s="696">
        <v>89301322</v>
      </c>
      <c r="D608" s="697" t="s">
        <v>4685</v>
      </c>
      <c r="E608" s="698" t="s">
        <v>3271</v>
      </c>
      <c r="F608" s="696" t="s">
        <v>3257</v>
      </c>
      <c r="G608" s="696" t="s">
        <v>3293</v>
      </c>
      <c r="H608" s="696" t="s">
        <v>1626</v>
      </c>
      <c r="I608" s="696" t="s">
        <v>1655</v>
      </c>
      <c r="J608" s="696" t="s">
        <v>1656</v>
      </c>
      <c r="K608" s="696" t="s">
        <v>1657</v>
      </c>
      <c r="L608" s="699">
        <v>937.93</v>
      </c>
      <c r="M608" s="699">
        <v>937.93</v>
      </c>
      <c r="N608" s="696">
        <v>1</v>
      </c>
      <c r="O608" s="700">
        <v>1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32</v>
      </c>
      <c r="B609" s="696" t="s">
        <v>554</v>
      </c>
      <c r="C609" s="696">
        <v>89301322</v>
      </c>
      <c r="D609" s="697" t="s">
        <v>4685</v>
      </c>
      <c r="E609" s="698" t="s">
        <v>3271</v>
      </c>
      <c r="F609" s="696" t="s">
        <v>3257</v>
      </c>
      <c r="G609" s="696" t="s">
        <v>3293</v>
      </c>
      <c r="H609" s="696" t="s">
        <v>1626</v>
      </c>
      <c r="I609" s="696" t="s">
        <v>3922</v>
      </c>
      <c r="J609" s="696" t="s">
        <v>1656</v>
      </c>
      <c r="K609" s="696" t="s">
        <v>3923</v>
      </c>
      <c r="L609" s="699">
        <v>0</v>
      </c>
      <c r="M609" s="699">
        <v>0</v>
      </c>
      <c r="N609" s="696">
        <v>3</v>
      </c>
      <c r="O609" s="700">
        <v>0.5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32</v>
      </c>
      <c r="B610" s="696" t="s">
        <v>554</v>
      </c>
      <c r="C610" s="696">
        <v>89301322</v>
      </c>
      <c r="D610" s="697" t="s">
        <v>4685</v>
      </c>
      <c r="E610" s="698" t="s">
        <v>3271</v>
      </c>
      <c r="F610" s="696" t="s">
        <v>3257</v>
      </c>
      <c r="G610" s="696" t="s">
        <v>3293</v>
      </c>
      <c r="H610" s="696" t="s">
        <v>1626</v>
      </c>
      <c r="I610" s="696" t="s">
        <v>2933</v>
      </c>
      <c r="J610" s="696" t="s">
        <v>1702</v>
      </c>
      <c r="K610" s="696" t="s">
        <v>1657</v>
      </c>
      <c r="L610" s="699">
        <v>1749.69</v>
      </c>
      <c r="M610" s="699">
        <v>1749.69</v>
      </c>
      <c r="N610" s="696">
        <v>1</v>
      </c>
      <c r="O610" s="700">
        <v>0.5</v>
      </c>
      <c r="P610" s="699">
        <v>1749.69</v>
      </c>
      <c r="Q610" s="701">
        <v>1</v>
      </c>
      <c r="R610" s="696">
        <v>1</v>
      </c>
      <c r="S610" s="701">
        <v>1</v>
      </c>
      <c r="T610" s="700">
        <v>0.5</v>
      </c>
      <c r="U610" s="702">
        <v>1</v>
      </c>
    </row>
    <row r="611" spans="1:21" ht="14.4" customHeight="1" x14ac:dyDescent="0.3">
      <c r="A611" s="695">
        <v>32</v>
      </c>
      <c r="B611" s="696" t="s">
        <v>554</v>
      </c>
      <c r="C611" s="696">
        <v>89301322</v>
      </c>
      <c r="D611" s="697" t="s">
        <v>4685</v>
      </c>
      <c r="E611" s="698" t="s">
        <v>3271</v>
      </c>
      <c r="F611" s="696" t="s">
        <v>3257</v>
      </c>
      <c r="G611" s="696" t="s">
        <v>3293</v>
      </c>
      <c r="H611" s="696" t="s">
        <v>1626</v>
      </c>
      <c r="I611" s="696" t="s">
        <v>2936</v>
      </c>
      <c r="J611" s="696" t="s">
        <v>1702</v>
      </c>
      <c r="K611" s="696" t="s">
        <v>2665</v>
      </c>
      <c r="L611" s="699">
        <v>2916.16</v>
      </c>
      <c r="M611" s="699">
        <v>5832.32</v>
      </c>
      <c r="N611" s="696">
        <v>2</v>
      </c>
      <c r="O611" s="700">
        <v>0.5</v>
      </c>
      <c r="P611" s="699">
        <v>5832.32</v>
      </c>
      <c r="Q611" s="701">
        <v>1</v>
      </c>
      <c r="R611" s="696">
        <v>2</v>
      </c>
      <c r="S611" s="701">
        <v>1</v>
      </c>
      <c r="T611" s="700">
        <v>0.5</v>
      </c>
      <c r="U611" s="702">
        <v>1</v>
      </c>
    </row>
    <row r="612" spans="1:21" ht="14.4" customHeight="1" x14ac:dyDescent="0.3">
      <c r="A612" s="695">
        <v>32</v>
      </c>
      <c r="B612" s="696" t="s">
        <v>554</v>
      </c>
      <c r="C612" s="696">
        <v>89301322</v>
      </c>
      <c r="D612" s="697" t="s">
        <v>4685</v>
      </c>
      <c r="E612" s="698" t="s">
        <v>3271</v>
      </c>
      <c r="F612" s="696" t="s">
        <v>3257</v>
      </c>
      <c r="G612" s="696" t="s">
        <v>3294</v>
      </c>
      <c r="H612" s="696" t="s">
        <v>555</v>
      </c>
      <c r="I612" s="696" t="s">
        <v>3295</v>
      </c>
      <c r="J612" s="696" t="s">
        <v>3296</v>
      </c>
      <c r="K612" s="696" t="s">
        <v>720</v>
      </c>
      <c r="L612" s="699">
        <v>314.89999999999998</v>
      </c>
      <c r="M612" s="699">
        <v>1574.5</v>
      </c>
      <c r="N612" s="696">
        <v>5</v>
      </c>
      <c r="O612" s="700">
        <v>4</v>
      </c>
      <c r="P612" s="699">
        <v>314.89999999999998</v>
      </c>
      <c r="Q612" s="701">
        <v>0.19999999999999998</v>
      </c>
      <c r="R612" s="696">
        <v>1</v>
      </c>
      <c r="S612" s="701">
        <v>0.2</v>
      </c>
      <c r="T612" s="700">
        <v>1</v>
      </c>
      <c r="U612" s="702">
        <v>0.25</v>
      </c>
    </row>
    <row r="613" spans="1:21" ht="14.4" customHeight="1" x14ac:dyDescent="0.3">
      <c r="A613" s="695">
        <v>32</v>
      </c>
      <c r="B613" s="696" t="s">
        <v>554</v>
      </c>
      <c r="C613" s="696">
        <v>89301322</v>
      </c>
      <c r="D613" s="697" t="s">
        <v>4685</v>
      </c>
      <c r="E613" s="698" t="s">
        <v>3271</v>
      </c>
      <c r="F613" s="696" t="s">
        <v>3257</v>
      </c>
      <c r="G613" s="696" t="s">
        <v>3294</v>
      </c>
      <c r="H613" s="696" t="s">
        <v>555</v>
      </c>
      <c r="I613" s="696" t="s">
        <v>3924</v>
      </c>
      <c r="J613" s="696" t="s">
        <v>2334</v>
      </c>
      <c r="K613" s="696" t="s">
        <v>3925</v>
      </c>
      <c r="L613" s="699">
        <v>0</v>
      </c>
      <c r="M613" s="699">
        <v>0</v>
      </c>
      <c r="N613" s="696">
        <v>1</v>
      </c>
      <c r="O613" s="700">
        <v>0.5</v>
      </c>
      <c r="P613" s="699"/>
      <c r="Q613" s="701"/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32</v>
      </c>
      <c r="B614" s="696" t="s">
        <v>554</v>
      </c>
      <c r="C614" s="696">
        <v>89301322</v>
      </c>
      <c r="D614" s="697" t="s">
        <v>4685</v>
      </c>
      <c r="E614" s="698" t="s">
        <v>3271</v>
      </c>
      <c r="F614" s="696" t="s">
        <v>3257</v>
      </c>
      <c r="G614" s="696" t="s">
        <v>3294</v>
      </c>
      <c r="H614" s="696" t="s">
        <v>555</v>
      </c>
      <c r="I614" s="696" t="s">
        <v>718</v>
      </c>
      <c r="J614" s="696" t="s">
        <v>719</v>
      </c>
      <c r="K614" s="696" t="s">
        <v>3362</v>
      </c>
      <c r="L614" s="699">
        <v>314.89999999999998</v>
      </c>
      <c r="M614" s="699">
        <v>314.89999999999998</v>
      </c>
      <c r="N614" s="696">
        <v>1</v>
      </c>
      <c r="O614" s="700">
        <v>0.5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32</v>
      </c>
      <c r="B615" s="696" t="s">
        <v>554</v>
      </c>
      <c r="C615" s="696">
        <v>89301322</v>
      </c>
      <c r="D615" s="697" t="s">
        <v>4685</v>
      </c>
      <c r="E615" s="698" t="s">
        <v>3271</v>
      </c>
      <c r="F615" s="696" t="s">
        <v>3257</v>
      </c>
      <c r="G615" s="696" t="s">
        <v>3409</v>
      </c>
      <c r="H615" s="696" t="s">
        <v>1626</v>
      </c>
      <c r="I615" s="696" t="s">
        <v>1765</v>
      </c>
      <c r="J615" s="696" t="s">
        <v>1766</v>
      </c>
      <c r="K615" s="696" t="s">
        <v>1767</v>
      </c>
      <c r="L615" s="699">
        <v>497.4</v>
      </c>
      <c r="M615" s="699">
        <v>497.4</v>
      </c>
      <c r="N615" s="696">
        <v>1</v>
      </c>
      <c r="O615" s="700">
        <v>0.5</v>
      </c>
      <c r="P615" s="699">
        <v>497.4</v>
      </c>
      <c r="Q615" s="701">
        <v>1</v>
      </c>
      <c r="R615" s="696">
        <v>1</v>
      </c>
      <c r="S615" s="701">
        <v>1</v>
      </c>
      <c r="T615" s="700">
        <v>0.5</v>
      </c>
      <c r="U615" s="702">
        <v>1</v>
      </c>
    </row>
    <row r="616" spans="1:21" ht="14.4" customHeight="1" x14ac:dyDescent="0.3">
      <c r="A616" s="695">
        <v>32</v>
      </c>
      <c r="B616" s="696" t="s">
        <v>554</v>
      </c>
      <c r="C616" s="696">
        <v>89301322</v>
      </c>
      <c r="D616" s="697" t="s">
        <v>4685</v>
      </c>
      <c r="E616" s="698" t="s">
        <v>3271</v>
      </c>
      <c r="F616" s="696" t="s">
        <v>3257</v>
      </c>
      <c r="G616" s="696" t="s">
        <v>3492</v>
      </c>
      <c r="H616" s="696" t="s">
        <v>555</v>
      </c>
      <c r="I616" s="696" t="s">
        <v>3926</v>
      </c>
      <c r="J616" s="696" t="s">
        <v>3927</v>
      </c>
      <c r="K616" s="696" t="s">
        <v>1054</v>
      </c>
      <c r="L616" s="699">
        <v>610.14</v>
      </c>
      <c r="M616" s="699">
        <v>610.14</v>
      </c>
      <c r="N616" s="696">
        <v>1</v>
      </c>
      <c r="O616" s="700">
        <v>0.5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32</v>
      </c>
      <c r="B617" s="696" t="s">
        <v>554</v>
      </c>
      <c r="C617" s="696">
        <v>89301322</v>
      </c>
      <c r="D617" s="697" t="s">
        <v>4685</v>
      </c>
      <c r="E617" s="698" t="s">
        <v>3271</v>
      </c>
      <c r="F617" s="696" t="s">
        <v>3257</v>
      </c>
      <c r="G617" s="696" t="s">
        <v>3652</v>
      </c>
      <c r="H617" s="696" t="s">
        <v>1626</v>
      </c>
      <c r="I617" s="696" t="s">
        <v>1859</v>
      </c>
      <c r="J617" s="696" t="s">
        <v>1860</v>
      </c>
      <c r="K617" s="696" t="s">
        <v>1861</v>
      </c>
      <c r="L617" s="699">
        <v>126.28</v>
      </c>
      <c r="M617" s="699">
        <v>126.28</v>
      </c>
      <c r="N617" s="696">
        <v>1</v>
      </c>
      <c r="O617" s="700">
        <v>1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32</v>
      </c>
      <c r="B618" s="696" t="s">
        <v>554</v>
      </c>
      <c r="C618" s="696">
        <v>89301322</v>
      </c>
      <c r="D618" s="697" t="s">
        <v>4685</v>
      </c>
      <c r="E618" s="698" t="s">
        <v>3271</v>
      </c>
      <c r="F618" s="696" t="s">
        <v>3257</v>
      </c>
      <c r="G618" s="696" t="s">
        <v>3652</v>
      </c>
      <c r="H618" s="696" t="s">
        <v>1626</v>
      </c>
      <c r="I618" s="696" t="s">
        <v>1864</v>
      </c>
      <c r="J618" s="696" t="s">
        <v>1865</v>
      </c>
      <c r="K618" s="696" t="s">
        <v>1861</v>
      </c>
      <c r="L618" s="699">
        <v>126.28</v>
      </c>
      <c r="M618" s="699">
        <v>126.28</v>
      </c>
      <c r="N618" s="696">
        <v>1</v>
      </c>
      <c r="O618" s="700">
        <v>0.5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32</v>
      </c>
      <c r="B619" s="696" t="s">
        <v>554</v>
      </c>
      <c r="C619" s="696">
        <v>89301322</v>
      </c>
      <c r="D619" s="697" t="s">
        <v>4685</v>
      </c>
      <c r="E619" s="698" t="s">
        <v>3271</v>
      </c>
      <c r="F619" s="696" t="s">
        <v>3257</v>
      </c>
      <c r="G619" s="696" t="s">
        <v>3297</v>
      </c>
      <c r="H619" s="696" t="s">
        <v>555</v>
      </c>
      <c r="I619" s="696" t="s">
        <v>1137</v>
      </c>
      <c r="J619" s="696" t="s">
        <v>3298</v>
      </c>
      <c r="K619" s="696" t="s">
        <v>3299</v>
      </c>
      <c r="L619" s="699">
        <v>91.52</v>
      </c>
      <c r="M619" s="699">
        <v>915.19999999999993</v>
      </c>
      <c r="N619" s="696">
        <v>10</v>
      </c>
      <c r="O619" s="700">
        <v>2.5</v>
      </c>
      <c r="P619" s="699">
        <v>732.16</v>
      </c>
      <c r="Q619" s="701">
        <v>0.8</v>
      </c>
      <c r="R619" s="696">
        <v>8</v>
      </c>
      <c r="S619" s="701">
        <v>0.8</v>
      </c>
      <c r="T619" s="700">
        <v>2</v>
      </c>
      <c r="U619" s="702">
        <v>0.8</v>
      </c>
    </row>
    <row r="620" spans="1:21" ht="14.4" customHeight="1" x14ac:dyDescent="0.3">
      <c r="A620" s="695">
        <v>32</v>
      </c>
      <c r="B620" s="696" t="s">
        <v>554</v>
      </c>
      <c r="C620" s="696">
        <v>89301322</v>
      </c>
      <c r="D620" s="697" t="s">
        <v>4685</v>
      </c>
      <c r="E620" s="698" t="s">
        <v>3271</v>
      </c>
      <c r="F620" s="696" t="s">
        <v>3257</v>
      </c>
      <c r="G620" s="696" t="s">
        <v>3928</v>
      </c>
      <c r="H620" s="696" t="s">
        <v>555</v>
      </c>
      <c r="I620" s="696" t="s">
        <v>3929</v>
      </c>
      <c r="J620" s="696" t="s">
        <v>3930</v>
      </c>
      <c r="K620" s="696" t="s">
        <v>3931</v>
      </c>
      <c r="L620" s="699">
        <v>334.76</v>
      </c>
      <c r="M620" s="699">
        <v>669.52</v>
      </c>
      <c r="N620" s="696">
        <v>2</v>
      </c>
      <c r="O620" s="700">
        <v>1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32</v>
      </c>
      <c r="B621" s="696" t="s">
        <v>554</v>
      </c>
      <c r="C621" s="696">
        <v>89301322</v>
      </c>
      <c r="D621" s="697" t="s">
        <v>4685</v>
      </c>
      <c r="E621" s="698" t="s">
        <v>3271</v>
      </c>
      <c r="F621" s="696" t="s">
        <v>3257</v>
      </c>
      <c r="G621" s="696" t="s">
        <v>3778</v>
      </c>
      <c r="H621" s="696" t="s">
        <v>555</v>
      </c>
      <c r="I621" s="696" t="s">
        <v>3779</v>
      </c>
      <c r="J621" s="696" t="s">
        <v>2285</v>
      </c>
      <c r="K621" s="696" t="s">
        <v>3780</v>
      </c>
      <c r="L621" s="699">
        <v>330.74</v>
      </c>
      <c r="M621" s="699">
        <v>330.74</v>
      </c>
      <c r="N621" s="696">
        <v>1</v>
      </c>
      <c r="O621" s="700">
        <v>0.5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32</v>
      </c>
      <c r="B622" s="696" t="s">
        <v>554</v>
      </c>
      <c r="C622" s="696">
        <v>89301322</v>
      </c>
      <c r="D622" s="697" t="s">
        <v>4685</v>
      </c>
      <c r="E622" s="698" t="s">
        <v>3271</v>
      </c>
      <c r="F622" s="696" t="s">
        <v>3257</v>
      </c>
      <c r="G622" s="696" t="s">
        <v>3932</v>
      </c>
      <c r="H622" s="696" t="s">
        <v>1626</v>
      </c>
      <c r="I622" s="696" t="s">
        <v>3933</v>
      </c>
      <c r="J622" s="696" t="s">
        <v>3934</v>
      </c>
      <c r="K622" s="696" t="s">
        <v>1753</v>
      </c>
      <c r="L622" s="699">
        <v>391.77</v>
      </c>
      <c r="M622" s="699">
        <v>783.54</v>
      </c>
      <c r="N622" s="696">
        <v>2</v>
      </c>
      <c r="O622" s="700">
        <v>1.5</v>
      </c>
      <c r="P622" s="699">
        <v>391.77</v>
      </c>
      <c r="Q622" s="701">
        <v>0.5</v>
      </c>
      <c r="R622" s="696">
        <v>1</v>
      </c>
      <c r="S622" s="701">
        <v>0.5</v>
      </c>
      <c r="T622" s="700">
        <v>0.5</v>
      </c>
      <c r="U622" s="702">
        <v>0.33333333333333331</v>
      </c>
    </row>
    <row r="623" spans="1:21" ht="14.4" customHeight="1" x14ac:dyDescent="0.3">
      <c r="A623" s="695">
        <v>32</v>
      </c>
      <c r="B623" s="696" t="s">
        <v>554</v>
      </c>
      <c r="C623" s="696">
        <v>89301322</v>
      </c>
      <c r="D623" s="697" t="s">
        <v>4685</v>
      </c>
      <c r="E623" s="698" t="s">
        <v>3271</v>
      </c>
      <c r="F623" s="696" t="s">
        <v>3257</v>
      </c>
      <c r="G623" s="696" t="s">
        <v>3417</v>
      </c>
      <c r="H623" s="696" t="s">
        <v>555</v>
      </c>
      <c r="I623" s="696" t="s">
        <v>3786</v>
      </c>
      <c r="J623" s="696" t="s">
        <v>3419</v>
      </c>
      <c r="K623" s="696" t="s">
        <v>3787</v>
      </c>
      <c r="L623" s="699">
        <v>224.25</v>
      </c>
      <c r="M623" s="699">
        <v>448.5</v>
      </c>
      <c r="N623" s="696">
        <v>2</v>
      </c>
      <c r="O623" s="700">
        <v>1.5</v>
      </c>
      <c r="P623" s="699">
        <v>224.25</v>
      </c>
      <c r="Q623" s="701">
        <v>0.5</v>
      </c>
      <c r="R623" s="696">
        <v>1</v>
      </c>
      <c r="S623" s="701">
        <v>0.5</v>
      </c>
      <c r="T623" s="700">
        <v>1</v>
      </c>
      <c r="U623" s="702">
        <v>0.66666666666666663</v>
      </c>
    </row>
    <row r="624" spans="1:21" ht="14.4" customHeight="1" x14ac:dyDescent="0.3">
      <c r="A624" s="695">
        <v>32</v>
      </c>
      <c r="B624" s="696" t="s">
        <v>554</v>
      </c>
      <c r="C624" s="696">
        <v>89301322</v>
      </c>
      <c r="D624" s="697" t="s">
        <v>4685</v>
      </c>
      <c r="E624" s="698" t="s">
        <v>3271</v>
      </c>
      <c r="F624" s="696" t="s">
        <v>3257</v>
      </c>
      <c r="G624" s="696" t="s">
        <v>3935</v>
      </c>
      <c r="H624" s="696" t="s">
        <v>1626</v>
      </c>
      <c r="I624" s="696" t="s">
        <v>2707</v>
      </c>
      <c r="J624" s="696" t="s">
        <v>2708</v>
      </c>
      <c r="K624" s="696" t="s">
        <v>3247</v>
      </c>
      <c r="L624" s="699">
        <v>94.8</v>
      </c>
      <c r="M624" s="699">
        <v>94.8</v>
      </c>
      <c r="N624" s="696">
        <v>1</v>
      </c>
      <c r="O624" s="700">
        <v>0.5</v>
      </c>
      <c r="P624" s="699"/>
      <c r="Q624" s="701">
        <v>0</v>
      </c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32</v>
      </c>
      <c r="B625" s="696" t="s">
        <v>554</v>
      </c>
      <c r="C625" s="696">
        <v>89301322</v>
      </c>
      <c r="D625" s="697" t="s">
        <v>4685</v>
      </c>
      <c r="E625" s="698" t="s">
        <v>3271</v>
      </c>
      <c r="F625" s="696" t="s">
        <v>3257</v>
      </c>
      <c r="G625" s="696" t="s">
        <v>3363</v>
      </c>
      <c r="H625" s="696" t="s">
        <v>555</v>
      </c>
      <c r="I625" s="696" t="s">
        <v>971</v>
      </c>
      <c r="J625" s="696" t="s">
        <v>2269</v>
      </c>
      <c r="K625" s="696" t="s">
        <v>3364</v>
      </c>
      <c r="L625" s="699">
        <v>0</v>
      </c>
      <c r="M625" s="699">
        <v>0</v>
      </c>
      <c r="N625" s="696">
        <v>1</v>
      </c>
      <c r="O625" s="700">
        <v>1</v>
      </c>
      <c r="P625" s="699"/>
      <c r="Q625" s="701"/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32</v>
      </c>
      <c r="B626" s="696" t="s">
        <v>554</v>
      </c>
      <c r="C626" s="696">
        <v>89301322</v>
      </c>
      <c r="D626" s="697" t="s">
        <v>4685</v>
      </c>
      <c r="E626" s="698" t="s">
        <v>3271</v>
      </c>
      <c r="F626" s="696" t="s">
        <v>3257</v>
      </c>
      <c r="G626" s="696" t="s">
        <v>3936</v>
      </c>
      <c r="H626" s="696" t="s">
        <v>1626</v>
      </c>
      <c r="I626" s="696" t="s">
        <v>3937</v>
      </c>
      <c r="J626" s="696" t="s">
        <v>3938</v>
      </c>
      <c r="K626" s="696" t="s">
        <v>3939</v>
      </c>
      <c r="L626" s="699">
        <v>217.65</v>
      </c>
      <c r="M626" s="699">
        <v>217.65</v>
      </c>
      <c r="N626" s="696">
        <v>1</v>
      </c>
      <c r="O626" s="700">
        <v>0.5</v>
      </c>
      <c r="P626" s="699"/>
      <c r="Q626" s="701">
        <v>0</v>
      </c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32</v>
      </c>
      <c r="B627" s="696" t="s">
        <v>554</v>
      </c>
      <c r="C627" s="696">
        <v>89301322</v>
      </c>
      <c r="D627" s="697" t="s">
        <v>4685</v>
      </c>
      <c r="E627" s="698" t="s">
        <v>3271</v>
      </c>
      <c r="F627" s="696" t="s">
        <v>3257</v>
      </c>
      <c r="G627" s="696" t="s">
        <v>3940</v>
      </c>
      <c r="H627" s="696" t="s">
        <v>555</v>
      </c>
      <c r="I627" s="696" t="s">
        <v>3941</v>
      </c>
      <c r="J627" s="696" t="s">
        <v>3942</v>
      </c>
      <c r="K627" s="696" t="s">
        <v>3943</v>
      </c>
      <c r="L627" s="699">
        <v>62.8</v>
      </c>
      <c r="M627" s="699">
        <v>125.6</v>
      </c>
      <c r="N627" s="696">
        <v>2</v>
      </c>
      <c r="O627" s="700">
        <v>0.5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32</v>
      </c>
      <c r="B628" s="696" t="s">
        <v>554</v>
      </c>
      <c r="C628" s="696">
        <v>89301322</v>
      </c>
      <c r="D628" s="697" t="s">
        <v>4685</v>
      </c>
      <c r="E628" s="698" t="s">
        <v>3271</v>
      </c>
      <c r="F628" s="696" t="s">
        <v>3257</v>
      </c>
      <c r="G628" s="696" t="s">
        <v>3940</v>
      </c>
      <c r="H628" s="696" t="s">
        <v>555</v>
      </c>
      <c r="I628" s="696" t="s">
        <v>3944</v>
      </c>
      <c r="J628" s="696" t="s">
        <v>3942</v>
      </c>
      <c r="K628" s="696" t="s">
        <v>3945</v>
      </c>
      <c r="L628" s="699">
        <v>125.6</v>
      </c>
      <c r="M628" s="699">
        <v>251.2</v>
      </c>
      <c r="N628" s="696">
        <v>2</v>
      </c>
      <c r="O628" s="700">
        <v>0.5</v>
      </c>
      <c r="P628" s="699">
        <v>251.2</v>
      </c>
      <c r="Q628" s="701">
        <v>1</v>
      </c>
      <c r="R628" s="696">
        <v>2</v>
      </c>
      <c r="S628" s="701">
        <v>1</v>
      </c>
      <c r="T628" s="700">
        <v>0.5</v>
      </c>
      <c r="U628" s="702">
        <v>1</v>
      </c>
    </row>
    <row r="629" spans="1:21" ht="14.4" customHeight="1" x14ac:dyDescent="0.3">
      <c r="A629" s="695">
        <v>32</v>
      </c>
      <c r="B629" s="696" t="s">
        <v>554</v>
      </c>
      <c r="C629" s="696">
        <v>89301322</v>
      </c>
      <c r="D629" s="697" t="s">
        <v>4685</v>
      </c>
      <c r="E629" s="698" t="s">
        <v>3271</v>
      </c>
      <c r="F629" s="696" t="s">
        <v>3257</v>
      </c>
      <c r="G629" s="696" t="s">
        <v>3365</v>
      </c>
      <c r="H629" s="696" t="s">
        <v>555</v>
      </c>
      <c r="I629" s="696" t="s">
        <v>1913</v>
      </c>
      <c r="J629" s="696" t="s">
        <v>1914</v>
      </c>
      <c r="K629" s="696" t="s">
        <v>3667</v>
      </c>
      <c r="L629" s="699">
        <v>23.46</v>
      </c>
      <c r="M629" s="699">
        <v>23.46</v>
      </c>
      <c r="N629" s="696">
        <v>1</v>
      </c>
      <c r="O629" s="700">
        <v>0.5</v>
      </c>
      <c r="P629" s="699">
        <v>23.46</v>
      </c>
      <c r="Q629" s="701">
        <v>1</v>
      </c>
      <c r="R629" s="696">
        <v>1</v>
      </c>
      <c r="S629" s="701">
        <v>1</v>
      </c>
      <c r="T629" s="700">
        <v>0.5</v>
      </c>
      <c r="U629" s="702">
        <v>1</v>
      </c>
    </row>
    <row r="630" spans="1:21" ht="14.4" customHeight="1" x14ac:dyDescent="0.3">
      <c r="A630" s="695">
        <v>32</v>
      </c>
      <c r="B630" s="696" t="s">
        <v>554</v>
      </c>
      <c r="C630" s="696">
        <v>89301322</v>
      </c>
      <c r="D630" s="697" t="s">
        <v>4685</v>
      </c>
      <c r="E630" s="698" t="s">
        <v>3271</v>
      </c>
      <c r="F630" s="696" t="s">
        <v>3257</v>
      </c>
      <c r="G630" s="696" t="s">
        <v>3365</v>
      </c>
      <c r="H630" s="696" t="s">
        <v>555</v>
      </c>
      <c r="I630" s="696" t="s">
        <v>1962</v>
      </c>
      <c r="J630" s="696" t="s">
        <v>1963</v>
      </c>
      <c r="K630" s="696" t="s">
        <v>3366</v>
      </c>
      <c r="L630" s="699">
        <v>53.54</v>
      </c>
      <c r="M630" s="699">
        <v>642.48</v>
      </c>
      <c r="N630" s="696">
        <v>12</v>
      </c>
      <c r="O630" s="700">
        <v>3.5</v>
      </c>
      <c r="P630" s="699">
        <v>321.24</v>
      </c>
      <c r="Q630" s="701">
        <v>0.5</v>
      </c>
      <c r="R630" s="696">
        <v>6</v>
      </c>
      <c r="S630" s="701">
        <v>0.5</v>
      </c>
      <c r="T630" s="700">
        <v>1.5</v>
      </c>
      <c r="U630" s="702">
        <v>0.42857142857142855</v>
      </c>
    </row>
    <row r="631" spans="1:21" ht="14.4" customHeight="1" x14ac:dyDescent="0.3">
      <c r="A631" s="695">
        <v>32</v>
      </c>
      <c r="B631" s="696" t="s">
        <v>554</v>
      </c>
      <c r="C631" s="696">
        <v>89301322</v>
      </c>
      <c r="D631" s="697" t="s">
        <v>4685</v>
      </c>
      <c r="E631" s="698" t="s">
        <v>3271</v>
      </c>
      <c r="F631" s="696" t="s">
        <v>3257</v>
      </c>
      <c r="G631" s="696" t="s">
        <v>3535</v>
      </c>
      <c r="H631" s="696" t="s">
        <v>1626</v>
      </c>
      <c r="I631" s="696" t="s">
        <v>3946</v>
      </c>
      <c r="J631" s="696" t="s">
        <v>3537</v>
      </c>
      <c r="K631" s="696" t="s">
        <v>3947</v>
      </c>
      <c r="L631" s="699">
        <v>547.16999999999996</v>
      </c>
      <c r="M631" s="699">
        <v>547.16999999999996</v>
      </c>
      <c r="N631" s="696">
        <v>1</v>
      </c>
      <c r="O631" s="700">
        <v>0.5</v>
      </c>
      <c r="P631" s="699">
        <v>547.16999999999996</v>
      </c>
      <c r="Q631" s="701">
        <v>1</v>
      </c>
      <c r="R631" s="696">
        <v>1</v>
      </c>
      <c r="S631" s="701">
        <v>1</v>
      </c>
      <c r="T631" s="700">
        <v>0.5</v>
      </c>
      <c r="U631" s="702">
        <v>1</v>
      </c>
    </row>
    <row r="632" spans="1:21" ht="14.4" customHeight="1" x14ac:dyDescent="0.3">
      <c r="A632" s="695">
        <v>32</v>
      </c>
      <c r="B632" s="696" t="s">
        <v>554</v>
      </c>
      <c r="C632" s="696">
        <v>89301322</v>
      </c>
      <c r="D632" s="697" t="s">
        <v>4685</v>
      </c>
      <c r="E632" s="698" t="s">
        <v>3271</v>
      </c>
      <c r="F632" s="696" t="s">
        <v>3257</v>
      </c>
      <c r="G632" s="696" t="s">
        <v>3797</v>
      </c>
      <c r="H632" s="696" t="s">
        <v>555</v>
      </c>
      <c r="I632" s="696" t="s">
        <v>3948</v>
      </c>
      <c r="J632" s="696" t="s">
        <v>3949</v>
      </c>
      <c r="K632" s="696" t="s">
        <v>3950</v>
      </c>
      <c r="L632" s="699">
        <v>0</v>
      </c>
      <c r="M632" s="699">
        <v>0</v>
      </c>
      <c r="N632" s="696">
        <v>1</v>
      </c>
      <c r="O632" s="700">
        <v>0.5</v>
      </c>
      <c r="P632" s="699"/>
      <c r="Q632" s="701"/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32</v>
      </c>
      <c r="B633" s="696" t="s">
        <v>554</v>
      </c>
      <c r="C633" s="696">
        <v>89301322</v>
      </c>
      <c r="D633" s="697" t="s">
        <v>4685</v>
      </c>
      <c r="E633" s="698" t="s">
        <v>3271</v>
      </c>
      <c r="F633" s="696" t="s">
        <v>3257</v>
      </c>
      <c r="G633" s="696" t="s">
        <v>3678</v>
      </c>
      <c r="H633" s="696" t="s">
        <v>1626</v>
      </c>
      <c r="I633" s="696" t="s">
        <v>1807</v>
      </c>
      <c r="J633" s="696" t="s">
        <v>1808</v>
      </c>
      <c r="K633" s="696" t="s">
        <v>3159</v>
      </c>
      <c r="L633" s="699">
        <v>1492.11</v>
      </c>
      <c r="M633" s="699">
        <v>2984.22</v>
      </c>
      <c r="N633" s="696">
        <v>2</v>
      </c>
      <c r="O633" s="700">
        <v>0.5</v>
      </c>
      <c r="P633" s="699">
        <v>2984.22</v>
      </c>
      <c r="Q633" s="701">
        <v>1</v>
      </c>
      <c r="R633" s="696">
        <v>2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32</v>
      </c>
      <c r="B634" s="696" t="s">
        <v>554</v>
      </c>
      <c r="C634" s="696">
        <v>89301322</v>
      </c>
      <c r="D634" s="697" t="s">
        <v>4685</v>
      </c>
      <c r="E634" s="698" t="s">
        <v>3271</v>
      </c>
      <c r="F634" s="696" t="s">
        <v>3257</v>
      </c>
      <c r="G634" s="696" t="s">
        <v>3372</v>
      </c>
      <c r="H634" s="696" t="s">
        <v>555</v>
      </c>
      <c r="I634" s="696" t="s">
        <v>1052</v>
      </c>
      <c r="J634" s="696" t="s">
        <v>1053</v>
      </c>
      <c r="K634" s="696" t="s">
        <v>1054</v>
      </c>
      <c r="L634" s="699">
        <v>286.63</v>
      </c>
      <c r="M634" s="699">
        <v>286.63</v>
      </c>
      <c r="N634" s="696">
        <v>1</v>
      </c>
      <c r="O634" s="700">
        <v>1</v>
      </c>
      <c r="P634" s="699"/>
      <c r="Q634" s="701">
        <v>0</v>
      </c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32</v>
      </c>
      <c r="B635" s="696" t="s">
        <v>554</v>
      </c>
      <c r="C635" s="696">
        <v>89301322</v>
      </c>
      <c r="D635" s="697" t="s">
        <v>4685</v>
      </c>
      <c r="E635" s="698" t="s">
        <v>3271</v>
      </c>
      <c r="F635" s="696" t="s">
        <v>3257</v>
      </c>
      <c r="G635" s="696" t="s">
        <v>3373</v>
      </c>
      <c r="H635" s="696" t="s">
        <v>1626</v>
      </c>
      <c r="I635" s="696" t="s">
        <v>3951</v>
      </c>
      <c r="J635" s="696" t="s">
        <v>3812</v>
      </c>
      <c r="K635" s="696" t="s">
        <v>3190</v>
      </c>
      <c r="L635" s="699">
        <v>96.57</v>
      </c>
      <c r="M635" s="699">
        <v>193.14</v>
      </c>
      <c r="N635" s="696">
        <v>2</v>
      </c>
      <c r="O635" s="700">
        <v>1.5</v>
      </c>
      <c r="P635" s="699">
        <v>96.57</v>
      </c>
      <c r="Q635" s="701">
        <v>0.5</v>
      </c>
      <c r="R635" s="696">
        <v>1</v>
      </c>
      <c r="S635" s="701">
        <v>0.5</v>
      </c>
      <c r="T635" s="700">
        <v>1</v>
      </c>
      <c r="U635" s="702">
        <v>0.66666666666666663</v>
      </c>
    </row>
    <row r="636" spans="1:21" ht="14.4" customHeight="1" x14ac:dyDescent="0.3">
      <c r="A636" s="695">
        <v>32</v>
      </c>
      <c r="B636" s="696" t="s">
        <v>554</v>
      </c>
      <c r="C636" s="696">
        <v>89301322</v>
      </c>
      <c r="D636" s="697" t="s">
        <v>4685</v>
      </c>
      <c r="E636" s="698" t="s">
        <v>3271</v>
      </c>
      <c r="F636" s="696" t="s">
        <v>3257</v>
      </c>
      <c r="G636" s="696" t="s">
        <v>3373</v>
      </c>
      <c r="H636" s="696" t="s">
        <v>1626</v>
      </c>
      <c r="I636" s="696" t="s">
        <v>3811</v>
      </c>
      <c r="J636" s="696" t="s">
        <v>3812</v>
      </c>
      <c r="K636" s="696" t="s">
        <v>3684</v>
      </c>
      <c r="L636" s="699">
        <v>193.14</v>
      </c>
      <c r="M636" s="699">
        <v>193.14</v>
      </c>
      <c r="N636" s="696">
        <v>1</v>
      </c>
      <c r="O636" s="700">
        <v>0.5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32</v>
      </c>
      <c r="B637" s="696" t="s">
        <v>554</v>
      </c>
      <c r="C637" s="696">
        <v>89301322</v>
      </c>
      <c r="D637" s="697" t="s">
        <v>4685</v>
      </c>
      <c r="E637" s="698" t="s">
        <v>3271</v>
      </c>
      <c r="F637" s="696" t="s">
        <v>3257</v>
      </c>
      <c r="G637" s="696" t="s">
        <v>3373</v>
      </c>
      <c r="H637" s="696" t="s">
        <v>1626</v>
      </c>
      <c r="I637" s="696" t="s">
        <v>2718</v>
      </c>
      <c r="J637" s="696" t="s">
        <v>3217</v>
      </c>
      <c r="K637" s="696" t="s">
        <v>3218</v>
      </c>
      <c r="L637" s="699">
        <v>126.09</v>
      </c>
      <c r="M637" s="699">
        <v>126.09</v>
      </c>
      <c r="N637" s="696">
        <v>1</v>
      </c>
      <c r="O637" s="700">
        <v>1</v>
      </c>
      <c r="P637" s="699"/>
      <c r="Q637" s="701">
        <v>0</v>
      </c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32</v>
      </c>
      <c r="B638" s="696" t="s">
        <v>554</v>
      </c>
      <c r="C638" s="696">
        <v>89301322</v>
      </c>
      <c r="D638" s="697" t="s">
        <v>4685</v>
      </c>
      <c r="E638" s="698" t="s">
        <v>3271</v>
      </c>
      <c r="F638" s="696" t="s">
        <v>3257</v>
      </c>
      <c r="G638" s="696" t="s">
        <v>3373</v>
      </c>
      <c r="H638" s="696" t="s">
        <v>1626</v>
      </c>
      <c r="I638" s="696" t="s">
        <v>3682</v>
      </c>
      <c r="J638" s="696" t="s">
        <v>3683</v>
      </c>
      <c r="K638" s="696" t="s">
        <v>3684</v>
      </c>
      <c r="L638" s="699">
        <v>193.14</v>
      </c>
      <c r="M638" s="699">
        <v>386.28</v>
      </c>
      <c r="N638" s="696">
        <v>2</v>
      </c>
      <c r="O638" s="700">
        <v>1.5</v>
      </c>
      <c r="P638" s="699">
        <v>193.14</v>
      </c>
      <c r="Q638" s="701">
        <v>0.5</v>
      </c>
      <c r="R638" s="696">
        <v>1</v>
      </c>
      <c r="S638" s="701">
        <v>0.5</v>
      </c>
      <c r="T638" s="700">
        <v>0.5</v>
      </c>
      <c r="U638" s="702">
        <v>0.33333333333333331</v>
      </c>
    </row>
    <row r="639" spans="1:21" ht="14.4" customHeight="1" x14ac:dyDescent="0.3">
      <c r="A639" s="695">
        <v>32</v>
      </c>
      <c r="B639" s="696" t="s">
        <v>554</v>
      </c>
      <c r="C639" s="696">
        <v>89301322</v>
      </c>
      <c r="D639" s="697" t="s">
        <v>4685</v>
      </c>
      <c r="E639" s="698" t="s">
        <v>3271</v>
      </c>
      <c r="F639" s="696" t="s">
        <v>3257</v>
      </c>
      <c r="G639" s="696" t="s">
        <v>3427</v>
      </c>
      <c r="H639" s="696" t="s">
        <v>555</v>
      </c>
      <c r="I639" s="696" t="s">
        <v>1518</v>
      </c>
      <c r="J639" s="696" t="s">
        <v>1519</v>
      </c>
      <c r="K639" s="696" t="s">
        <v>895</v>
      </c>
      <c r="L639" s="699">
        <v>0</v>
      </c>
      <c r="M639" s="699">
        <v>0</v>
      </c>
      <c r="N639" s="696">
        <v>1</v>
      </c>
      <c r="O639" s="700">
        <v>1</v>
      </c>
      <c r="P639" s="699">
        <v>0</v>
      </c>
      <c r="Q639" s="701"/>
      <c r="R639" s="696">
        <v>1</v>
      </c>
      <c r="S639" s="701">
        <v>1</v>
      </c>
      <c r="T639" s="700">
        <v>1</v>
      </c>
      <c r="U639" s="702">
        <v>1</v>
      </c>
    </row>
    <row r="640" spans="1:21" ht="14.4" customHeight="1" x14ac:dyDescent="0.3">
      <c r="A640" s="695">
        <v>32</v>
      </c>
      <c r="B640" s="696" t="s">
        <v>554</v>
      </c>
      <c r="C640" s="696">
        <v>89301322</v>
      </c>
      <c r="D640" s="697" t="s">
        <v>4685</v>
      </c>
      <c r="E640" s="698" t="s">
        <v>3271</v>
      </c>
      <c r="F640" s="696" t="s">
        <v>3257</v>
      </c>
      <c r="G640" s="696" t="s">
        <v>3952</v>
      </c>
      <c r="H640" s="696" t="s">
        <v>1626</v>
      </c>
      <c r="I640" s="696" t="s">
        <v>3953</v>
      </c>
      <c r="J640" s="696" t="s">
        <v>3954</v>
      </c>
      <c r="K640" s="696" t="s">
        <v>3955</v>
      </c>
      <c r="L640" s="699">
        <v>3689.78</v>
      </c>
      <c r="M640" s="699">
        <v>3689.78</v>
      </c>
      <c r="N640" s="696">
        <v>1</v>
      </c>
      <c r="O640" s="700">
        <v>1</v>
      </c>
      <c r="P640" s="699"/>
      <c r="Q640" s="701">
        <v>0</v>
      </c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32</v>
      </c>
      <c r="B641" s="696" t="s">
        <v>554</v>
      </c>
      <c r="C641" s="696">
        <v>89301322</v>
      </c>
      <c r="D641" s="697" t="s">
        <v>4685</v>
      </c>
      <c r="E641" s="698" t="s">
        <v>3271</v>
      </c>
      <c r="F641" s="696" t="s">
        <v>3257</v>
      </c>
      <c r="G641" s="696" t="s">
        <v>3956</v>
      </c>
      <c r="H641" s="696" t="s">
        <v>555</v>
      </c>
      <c r="I641" s="696" t="s">
        <v>3957</v>
      </c>
      <c r="J641" s="696" t="s">
        <v>3958</v>
      </c>
      <c r="K641" s="696" t="s">
        <v>3959</v>
      </c>
      <c r="L641" s="699">
        <v>24716.38</v>
      </c>
      <c r="M641" s="699">
        <v>49432.76</v>
      </c>
      <c r="N641" s="696">
        <v>2</v>
      </c>
      <c r="O641" s="700">
        <v>0.5</v>
      </c>
      <c r="P641" s="699">
        <v>49432.76</v>
      </c>
      <c r="Q641" s="701">
        <v>1</v>
      </c>
      <c r="R641" s="696">
        <v>2</v>
      </c>
      <c r="S641" s="701">
        <v>1</v>
      </c>
      <c r="T641" s="700">
        <v>0.5</v>
      </c>
      <c r="U641" s="702">
        <v>1</v>
      </c>
    </row>
    <row r="642" spans="1:21" ht="14.4" customHeight="1" x14ac:dyDescent="0.3">
      <c r="A642" s="695">
        <v>32</v>
      </c>
      <c r="B642" s="696" t="s">
        <v>554</v>
      </c>
      <c r="C642" s="696">
        <v>89301322</v>
      </c>
      <c r="D642" s="697" t="s">
        <v>4685</v>
      </c>
      <c r="E642" s="698" t="s">
        <v>3272</v>
      </c>
      <c r="F642" s="696" t="s">
        <v>3257</v>
      </c>
      <c r="G642" s="696" t="s">
        <v>3300</v>
      </c>
      <c r="H642" s="696" t="s">
        <v>555</v>
      </c>
      <c r="I642" s="696" t="s">
        <v>1318</v>
      </c>
      <c r="J642" s="696" t="s">
        <v>1319</v>
      </c>
      <c r="K642" s="696" t="s">
        <v>3301</v>
      </c>
      <c r="L642" s="699">
        <v>1354.54</v>
      </c>
      <c r="M642" s="699">
        <v>4063.62</v>
      </c>
      <c r="N642" s="696">
        <v>3</v>
      </c>
      <c r="O642" s="700">
        <v>1.5</v>
      </c>
      <c r="P642" s="699">
        <v>2709.08</v>
      </c>
      <c r="Q642" s="701">
        <v>0.66666666666666663</v>
      </c>
      <c r="R642" s="696">
        <v>2</v>
      </c>
      <c r="S642" s="701">
        <v>0.66666666666666663</v>
      </c>
      <c r="T642" s="700">
        <v>1</v>
      </c>
      <c r="U642" s="702">
        <v>0.66666666666666663</v>
      </c>
    </row>
    <row r="643" spans="1:21" ht="14.4" customHeight="1" x14ac:dyDescent="0.3">
      <c r="A643" s="695">
        <v>32</v>
      </c>
      <c r="B643" s="696" t="s">
        <v>554</v>
      </c>
      <c r="C643" s="696">
        <v>89301322</v>
      </c>
      <c r="D643" s="697" t="s">
        <v>4685</v>
      </c>
      <c r="E643" s="698" t="s">
        <v>3272</v>
      </c>
      <c r="F643" s="696" t="s">
        <v>3257</v>
      </c>
      <c r="G643" s="696" t="s">
        <v>3300</v>
      </c>
      <c r="H643" s="696" t="s">
        <v>555</v>
      </c>
      <c r="I643" s="696" t="s">
        <v>3826</v>
      </c>
      <c r="J643" s="696" t="s">
        <v>1172</v>
      </c>
      <c r="K643" s="696" t="s">
        <v>1173</v>
      </c>
      <c r="L643" s="699">
        <v>483.76</v>
      </c>
      <c r="M643" s="699">
        <v>483.76</v>
      </c>
      <c r="N643" s="696">
        <v>1</v>
      </c>
      <c r="O643" s="700">
        <v>0.5</v>
      </c>
      <c r="P643" s="699">
        <v>483.76</v>
      </c>
      <c r="Q643" s="701">
        <v>1</v>
      </c>
      <c r="R643" s="696">
        <v>1</v>
      </c>
      <c r="S643" s="701">
        <v>1</v>
      </c>
      <c r="T643" s="700">
        <v>0.5</v>
      </c>
      <c r="U643" s="702">
        <v>1</v>
      </c>
    </row>
    <row r="644" spans="1:21" ht="14.4" customHeight="1" x14ac:dyDescent="0.3">
      <c r="A644" s="695">
        <v>32</v>
      </c>
      <c r="B644" s="696" t="s">
        <v>554</v>
      </c>
      <c r="C644" s="696">
        <v>89301322</v>
      </c>
      <c r="D644" s="697" t="s">
        <v>4685</v>
      </c>
      <c r="E644" s="698" t="s">
        <v>3272</v>
      </c>
      <c r="F644" s="696" t="s">
        <v>3257</v>
      </c>
      <c r="G644" s="696" t="s">
        <v>3300</v>
      </c>
      <c r="H644" s="696" t="s">
        <v>555</v>
      </c>
      <c r="I644" s="696" t="s">
        <v>3302</v>
      </c>
      <c r="J644" s="696" t="s">
        <v>1172</v>
      </c>
      <c r="K644" s="696" t="s">
        <v>3303</v>
      </c>
      <c r="L644" s="699">
        <v>0</v>
      </c>
      <c r="M644" s="699">
        <v>0</v>
      </c>
      <c r="N644" s="696">
        <v>8</v>
      </c>
      <c r="O644" s="700">
        <v>4</v>
      </c>
      <c r="P644" s="699">
        <v>0</v>
      </c>
      <c r="Q644" s="701"/>
      <c r="R644" s="696">
        <v>5</v>
      </c>
      <c r="S644" s="701">
        <v>0.625</v>
      </c>
      <c r="T644" s="700">
        <v>2.5</v>
      </c>
      <c r="U644" s="702">
        <v>0.625</v>
      </c>
    </row>
    <row r="645" spans="1:21" ht="14.4" customHeight="1" x14ac:dyDescent="0.3">
      <c r="A645" s="695">
        <v>32</v>
      </c>
      <c r="B645" s="696" t="s">
        <v>554</v>
      </c>
      <c r="C645" s="696">
        <v>89301322</v>
      </c>
      <c r="D645" s="697" t="s">
        <v>4685</v>
      </c>
      <c r="E645" s="698" t="s">
        <v>3272</v>
      </c>
      <c r="F645" s="696" t="s">
        <v>3257</v>
      </c>
      <c r="G645" s="696" t="s">
        <v>3305</v>
      </c>
      <c r="H645" s="696" t="s">
        <v>555</v>
      </c>
      <c r="I645" s="696" t="s">
        <v>979</v>
      </c>
      <c r="J645" s="696" t="s">
        <v>980</v>
      </c>
      <c r="K645" s="696" t="s">
        <v>981</v>
      </c>
      <c r="L645" s="699">
        <v>95.25</v>
      </c>
      <c r="M645" s="699">
        <v>381</v>
      </c>
      <c r="N645" s="696">
        <v>4</v>
      </c>
      <c r="O645" s="700">
        <v>2</v>
      </c>
      <c r="P645" s="699">
        <v>285.75</v>
      </c>
      <c r="Q645" s="701">
        <v>0.75</v>
      </c>
      <c r="R645" s="696">
        <v>3</v>
      </c>
      <c r="S645" s="701">
        <v>0.75</v>
      </c>
      <c r="T645" s="700">
        <v>1.5</v>
      </c>
      <c r="U645" s="702">
        <v>0.75</v>
      </c>
    </row>
    <row r="646" spans="1:21" ht="14.4" customHeight="1" x14ac:dyDescent="0.3">
      <c r="A646" s="695">
        <v>32</v>
      </c>
      <c r="B646" s="696" t="s">
        <v>554</v>
      </c>
      <c r="C646" s="696">
        <v>89301322</v>
      </c>
      <c r="D646" s="697" t="s">
        <v>4685</v>
      </c>
      <c r="E646" s="698" t="s">
        <v>3272</v>
      </c>
      <c r="F646" s="696" t="s">
        <v>3257</v>
      </c>
      <c r="G646" s="696" t="s">
        <v>3305</v>
      </c>
      <c r="H646" s="696" t="s">
        <v>555</v>
      </c>
      <c r="I646" s="696" t="s">
        <v>3307</v>
      </c>
      <c r="J646" s="696" t="s">
        <v>651</v>
      </c>
      <c r="K646" s="696" t="s">
        <v>3308</v>
      </c>
      <c r="L646" s="699">
        <v>285.75</v>
      </c>
      <c r="M646" s="699">
        <v>285.75</v>
      </c>
      <c r="N646" s="696">
        <v>1</v>
      </c>
      <c r="O646" s="700">
        <v>1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32</v>
      </c>
      <c r="B647" s="696" t="s">
        <v>554</v>
      </c>
      <c r="C647" s="696">
        <v>89301322</v>
      </c>
      <c r="D647" s="697" t="s">
        <v>4685</v>
      </c>
      <c r="E647" s="698" t="s">
        <v>3272</v>
      </c>
      <c r="F647" s="696" t="s">
        <v>3257</v>
      </c>
      <c r="G647" s="696" t="s">
        <v>3309</v>
      </c>
      <c r="H647" s="696" t="s">
        <v>1626</v>
      </c>
      <c r="I647" s="696" t="s">
        <v>3960</v>
      </c>
      <c r="J647" s="696" t="s">
        <v>3961</v>
      </c>
      <c r="K647" s="696" t="s">
        <v>3962</v>
      </c>
      <c r="L647" s="699">
        <v>16.27</v>
      </c>
      <c r="M647" s="699">
        <v>16.27</v>
      </c>
      <c r="N647" s="696">
        <v>1</v>
      </c>
      <c r="O647" s="700">
        <v>0.5</v>
      </c>
      <c r="P647" s="699">
        <v>16.27</v>
      </c>
      <c r="Q647" s="701">
        <v>1</v>
      </c>
      <c r="R647" s="696">
        <v>1</v>
      </c>
      <c r="S647" s="701">
        <v>1</v>
      </c>
      <c r="T647" s="700">
        <v>0.5</v>
      </c>
      <c r="U647" s="702">
        <v>1</v>
      </c>
    </row>
    <row r="648" spans="1:21" ht="14.4" customHeight="1" x14ac:dyDescent="0.3">
      <c r="A648" s="695">
        <v>32</v>
      </c>
      <c r="B648" s="696" t="s">
        <v>554</v>
      </c>
      <c r="C648" s="696">
        <v>89301322</v>
      </c>
      <c r="D648" s="697" t="s">
        <v>4685</v>
      </c>
      <c r="E648" s="698" t="s">
        <v>3272</v>
      </c>
      <c r="F648" s="696" t="s">
        <v>3257</v>
      </c>
      <c r="G648" s="696" t="s">
        <v>3309</v>
      </c>
      <c r="H648" s="696" t="s">
        <v>1626</v>
      </c>
      <c r="I648" s="696" t="s">
        <v>3963</v>
      </c>
      <c r="J648" s="696" t="s">
        <v>3964</v>
      </c>
      <c r="K648" s="696" t="s">
        <v>3965</v>
      </c>
      <c r="L648" s="699">
        <v>10.73</v>
      </c>
      <c r="M648" s="699">
        <v>10.73</v>
      </c>
      <c r="N648" s="696">
        <v>1</v>
      </c>
      <c r="O648" s="700">
        <v>0.5</v>
      </c>
      <c r="P648" s="699">
        <v>10.73</v>
      </c>
      <c r="Q648" s="701">
        <v>1</v>
      </c>
      <c r="R648" s="696">
        <v>1</v>
      </c>
      <c r="S648" s="701">
        <v>1</v>
      </c>
      <c r="T648" s="700">
        <v>0.5</v>
      </c>
      <c r="U648" s="702">
        <v>1</v>
      </c>
    </row>
    <row r="649" spans="1:21" ht="14.4" customHeight="1" x14ac:dyDescent="0.3">
      <c r="A649" s="695">
        <v>32</v>
      </c>
      <c r="B649" s="696" t="s">
        <v>554</v>
      </c>
      <c r="C649" s="696">
        <v>89301322</v>
      </c>
      <c r="D649" s="697" t="s">
        <v>4685</v>
      </c>
      <c r="E649" s="698" t="s">
        <v>3272</v>
      </c>
      <c r="F649" s="696" t="s">
        <v>3257</v>
      </c>
      <c r="G649" s="696" t="s">
        <v>3470</v>
      </c>
      <c r="H649" s="696" t="s">
        <v>555</v>
      </c>
      <c r="I649" s="696" t="s">
        <v>3966</v>
      </c>
      <c r="J649" s="696" t="s">
        <v>3967</v>
      </c>
      <c r="K649" s="696" t="s">
        <v>996</v>
      </c>
      <c r="L649" s="699">
        <v>81.209999999999994</v>
      </c>
      <c r="M649" s="699">
        <v>81.209999999999994</v>
      </c>
      <c r="N649" s="696">
        <v>1</v>
      </c>
      <c r="O649" s="700">
        <v>1</v>
      </c>
      <c r="P649" s="699"/>
      <c r="Q649" s="701">
        <v>0</v>
      </c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32</v>
      </c>
      <c r="B650" s="696" t="s">
        <v>554</v>
      </c>
      <c r="C650" s="696">
        <v>89301322</v>
      </c>
      <c r="D650" s="697" t="s">
        <v>4685</v>
      </c>
      <c r="E650" s="698" t="s">
        <v>3272</v>
      </c>
      <c r="F650" s="696" t="s">
        <v>3257</v>
      </c>
      <c r="G650" s="696" t="s">
        <v>3470</v>
      </c>
      <c r="H650" s="696" t="s">
        <v>555</v>
      </c>
      <c r="I650" s="696" t="s">
        <v>3968</v>
      </c>
      <c r="J650" s="696" t="s">
        <v>3969</v>
      </c>
      <c r="K650" s="696" t="s">
        <v>3970</v>
      </c>
      <c r="L650" s="699">
        <v>0</v>
      </c>
      <c r="M650" s="699">
        <v>0</v>
      </c>
      <c r="N650" s="696">
        <v>1</v>
      </c>
      <c r="O650" s="700">
        <v>0.5</v>
      </c>
      <c r="P650" s="699">
        <v>0</v>
      </c>
      <c r="Q650" s="701"/>
      <c r="R650" s="696">
        <v>1</v>
      </c>
      <c r="S650" s="701">
        <v>1</v>
      </c>
      <c r="T650" s="700">
        <v>0.5</v>
      </c>
      <c r="U650" s="702">
        <v>1</v>
      </c>
    </row>
    <row r="651" spans="1:21" ht="14.4" customHeight="1" x14ac:dyDescent="0.3">
      <c r="A651" s="695">
        <v>32</v>
      </c>
      <c r="B651" s="696" t="s">
        <v>554</v>
      </c>
      <c r="C651" s="696">
        <v>89301322</v>
      </c>
      <c r="D651" s="697" t="s">
        <v>4685</v>
      </c>
      <c r="E651" s="698" t="s">
        <v>3272</v>
      </c>
      <c r="F651" s="696" t="s">
        <v>3257</v>
      </c>
      <c r="G651" s="696" t="s">
        <v>3310</v>
      </c>
      <c r="H651" s="696" t="s">
        <v>1626</v>
      </c>
      <c r="I651" s="696" t="s">
        <v>1998</v>
      </c>
      <c r="J651" s="696" t="s">
        <v>3125</v>
      </c>
      <c r="K651" s="696" t="s">
        <v>3126</v>
      </c>
      <c r="L651" s="699">
        <v>333.31</v>
      </c>
      <c r="M651" s="699">
        <v>1333.24</v>
      </c>
      <c r="N651" s="696">
        <v>4</v>
      </c>
      <c r="O651" s="700">
        <v>1</v>
      </c>
      <c r="P651" s="699">
        <v>1333.24</v>
      </c>
      <c r="Q651" s="701">
        <v>1</v>
      </c>
      <c r="R651" s="696">
        <v>4</v>
      </c>
      <c r="S651" s="701">
        <v>1</v>
      </c>
      <c r="T651" s="700">
        <v>1</v>
      </c>
      <c r="U651" s="702">
        <v>1</v>
      </c>
    </row>
    <row r="652" spans="1:21" ht="14.4" customHeight="1" x14ac:dyDescent="0.3">
      <c r="A652" s="695">
        <v>32</v>
      </c>
      <c r="B652" s="696" t="s">
        <v>554</v>
      </c>
      <c r="C652" s="696">
        <v>89301322</v>
      </c>
      <c r="D652" s="697" t="s">
        <v>4685</v>
      </c>
      <c r="E652" s="698" t="s">
        <v>3272</v>
      </c>
      <c r="F652" s="696" t="s">
        <v>3257</v>
      </c>
      <c r="G652" s="696" t="s">
        <v>3971</v>
      </c>
      <c r="H652" s="696" t="s">
        <v>1626</v>
      </c>
      <c r="I652" s="696" t="s">
        <v>2714</v>
      </c>
      <c r="J652" s="696" t="s">
        <v>3225</v>
      </c>
      <c r="K652" s="696" t="s">
        <v>3226</v>
      </c>
      <c r="L652" s="699">
        <v>201.88</v>
      </c>
      <c r="M652" s="699">
        <v>201.88</v>
      </c>
      <c r="N652" s="696">
        <v>1</v>
      </c>
      <c r="O652" s="700">
        <v>0.5</v>
      </c>
      <c r="P652" s="699">
        <v>201.88</v>
      </c>
      <c r="Q652" s="701">
        <v>1</v>
      </c>
      <c r="R652" s="696">
        <v>1</v>
      </c>
      <c r="S652" s="701">
        <v>1</v>
      </c>
      <c r="T652" s="700">
        <v>0.5</v>
      </c>
      <c r="U652" s="702">
        <v>1</v>
      </c>
    </row>
    <row r="653" spans="1:21" ht="14.4" customHeight="1" x14ac:dyDescent="0.3">
      <c r="A653" s="695">
        <v>32</v>
      </c>
      <c r="B653" s="696" t="s">
        <v>554</v>
      </c>
      <c r="C653" s="696">
        <v>89301322</v>
      </c>
      <c r="D653" s="697" t="s">
        <v>4685</v>
      </c>
      <c r="E653" s="698" t="s">
        <v>3272</v>
      </c>
      <c r="F653" s="696" t="s">
        <v>3257</v>
      </c>
      <c r="G653" s="696" t="s">
        <v>3972</v>
      </c>
      <c r="H653" s="696" t="s">
        <v>555</v>
      </c>
      <c r="I653" s="696" t="s">
        <v>3973</v>
      </c>
      <c r="J653" s="696" t="s">
        <v>3974</v>
      </c>
      <c r="K653" s="696" t="s">
        <v>3975</v>
      </c>
      <c r="L653" s="699">
        <v>473.33</v>
      </c>
      <c r="M653" s="699">
        <v>946.66</v>
      </c>
      <c r="N653" s="696">
        <v>2</v>
      </c>
      <c r="O653" s="700">
        <v>1</v>
      </c>
      <c r="P653" s="699">
        <v>946.66</v>
      </c>
      <c r="Q653" s="701">
        <v>1</v>
      </c>
      <c r="R653" s="696">
        <v>2</v>
      </c>
      <c r="S653" s="701">
        <v>1</v>
      </c>
      <c r="T653" s="700">
        <v>1</v>
      </c>
      <c r="U653" s="702">
        <v>1</v>
      </c>
    </row>
    <row r="654" spans="1:21" ht="14.4" customHeight="1" x14ac:dyDescent="0.3">
      <c r="A654" s="695">
        <v>32</v>
      </c>
      <c r="B654" s="696" t="s">
        <v>554</v>
      </c>
      <c r="C654" s="696">
        <v>89301322</v>
      </c>
      <c r="D654" s="697" t="s">
        <v>4685</v>
      </c>
      <c r="E654" s="698" t="s">
        <v>3272</v>
      </c>
      <c r="F654" s="696" t="s">
        <v>3257</v>
      </c>
      <c r="G654" s="696" t="s">
        <v>3312</v>
      </c>
      <c r="H654" s="696" t="s">
        <v>555</v>
      </c>
      <c r="I654" s="696" t="s">
        <v>3976</v>
      </c>
      <c r="J654" s="696" t="s">
        <v>3546</v>
      </c>
      <c r="K654" s="696" t="s">
        <v>2698</v>
      </c>
      <c r="L654" s="699">
        <v>0</v>
      </c>
      <c r="M654" s="699">
        <v>0</v>
      </c>
      <c r="N654" s="696">
        <v>1</v>
      </c>
      <c r="O654" s="700">
        <v>0.5</v>
      </c>
      <c r="P654" s="699"/>
      <c r="Q654" s="701"/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32</v>
      </c>
      <c r="B655" s="696" t="s">
        <v>554</v>
      </c>
      <c r="C655" s="696">
        <v>89301322</v>
      </c>
      <c r="D655" s="697" t="s">
        <v>4685</v>
      </c>
      <c r="E655" s="698" t="s">
        <v>3272</v>
      </c>
      <c r="F655" s="696" t="s">
        <v>3257</v>
      </c>
      <c r="G655" s="696" t="s">
        <v>3316</v>
      </c>
      <c r="H655" s="696" t="s">
        <v>1626</v>
      </c>
      <c r="I655" s="696" t="s">
        <v>2006</v>
      </c>
      <c r="J655" s="696" t="s">
        <v>2007</v>
      </c>
      <c r="K655" s="696" t="s">
        <v>3131</v>
      </c>
      <c r="L655" s="699">
        <v>184.22</v>
      </c>
      <c r="M655" s="699">
        <v>184.22</v>
      </c>
      <c r="N655" s="696">
        <v>1</v>
      </c>
      <c r="O655" s="700">
        <v>0.5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32</v>
      </c>
      <c r="B656" s="696" t="s">
        <v>554</v>
      </c>
      <c r="C656" s="696">
        <v>89301322</v>
      </c>
      <c r="D656" s="697" t="s">
        <v>4685</v>
      </c>
      <c r="E656" s="698" t="s">
        <v>3272</v>
      </c>
      <c r="F656" s="696" t="s">
        <v>3257</v>
      </c>
      <c r="G656" s="696" t="s">
        <v>3393</v>
      </c>
      <c r="H656" s="696" t="s">
        <v>1626</v>
      </c>
      <c r="I656" s="696" t="s">
        <v>1705</v>
      </c>
      <c r="J656" s="696" t="s">
        <v>1636</v>
      </c>
      <c r="K656" s="696" t="s">
        <v>2672</v>
      </c>
      <c r="L656" s="699">
        <v>118.82</v>
      </c>
      <c r="M656" s="699">
        <v>118.82</v>
      </c>
      <c r="N656" s="696">
        <v>1</v>
      </c>
      <c r="O656" s="700">
        <v>1</v>
      </c>
      <c r="P656" s="699">
        <v>118.82</v>
      </c>
      <c r="Q656" s="701">
        <v>1</v>
      </c>
      <c r="R656" s="696">
        <v>1</v>
      </c>
      <c r="S656" s="701">
        <v>1</v>
      </c>
      <c r="T656" s="700">
        <v>1</v>
      </c>
      <c r="U656" s="702">
        <v>1</v>
      </c>
    </row>
    <row r="657" spans="1:21" ht="14.4" customHeight="1" x14ac:dyDescent="0.3">
      <c r="A657" s="695">
        <v>32</v>
      </c>
      <c r="B657" s="696" t="s">
        <v>554</v>
      </c>
      <c r="C657" s="696">
        <v>89301322</v>
      </c>
      <c r="D657" s="697" t="s">
        <v>4685</v>
      </c>
      <c r="E657" s="698" t="s">
        <v>3272</v>
      </c>
      <c r="F657" s="696" t="s">
        <v>3257</v>
      </c>
      <c r="G657" s="696" t="s">
        <v>3317</v>
      </c>
      <c r="H657" s="696" t="s">
        <v>1626</v>
      </c>
      <c r="I657" s="696" t="s">
        <v>3500</v>
      </c>
      <c r="J657" s="696" t="s">
        <v>1652</v>
      </c>
      <c r="K657" s="696" t="s">
        <v>1653</v>
      </c>
      <c r="L657" s="699">
        <v>432.32</v>
      </c>
      <c r="M657" s="699">
        <v>432.32</v>
      </c>
      <c r="N657" s="696">
        <v>1</v>
      </c>
      <c r="O657" s="700">
        <v>0.5</v>
      </c>
      <c r="P657" s="699"/>
      <c r="Q657" s="701">
        <v>0</v>
      </c>
      <c r="R657" s="696"/>
      <c r="S657" s="701">
        <v>0</v>
      </c>
      <c r="T657" s="700"/>
      <c r="U657" s="702">
        <v>0</v>
      </c>
    </row>
    <row r="658" spans="1:21" ht="14.4" customHeight="1" x14ac:dyDescent="0.3">
      <c r="A658" s="695">
        <v>32</v>
      </c>
      <c r="B658" s="696" t="s">
        <v>554</v>
      </c>
      <c r="C658" s="696">
        <v>89301322</v>
      </c>
      <c r="D658" s="697" t="s">
        <v>4685</v>
      </c>
      <c r="E658" s="698" t="s">
        <v>3272</v>
      </c>
      <c r="F658" s="696" t="s">
        <v>3257</v>
      </c>
      <c r="G658" s="696" t="s">
        <v>3317</v>
      </c>
      <c r="H658" s="696" t="s">
        <v>1626</v>
      </c>
      <c r="I658" s="696" t="s">
        <v>1736</v>
      </c>
      <c r="J658" s="696" t="s">
        <v>1737</v>
      </c>
      <c r="K658" s="696" t="s">
        <v>3183</v>
      </c>
      <c r="L658" s="699">
        <v>162.13</v>
      </c>
      <c r="M658" s="699">
        <v>486.39</v>
      </c>
      <c r="N658" s="696">
        <v>3</v>
      </c>
      <c r="O658" s="700">
        <v>1</v>
      </c>
      <c r="P658" s="699">
        <v>486.39</v>
      </c>
      <c r="Q658" s="701">
        <v>1</v>
      </c>
      <c r="R658" s="696">
        <v>3</v>
      </c>
      <c r="S658" s="701">
        <v>1</v>
      </c>
      <c r="T658" s="700">
        <v>1</v>
      </c>
      <c r="U658" s="702">
        <v>1</v>
      </c>
    </row>
    <row r="659" spans="1:21" ht="14.4" customHeight="1" x14ac:dyDescent="0.3">
      <c r="A659" s="695">
        <v>32</v>
      </c>
      <c r="B659" s="696" t="s">
        <v>554</v>
      </c>
      <c r="C659" s="696">
        <v>89301322</v>
      </c>
      <c r="D659" s="697" t="s">
        <v>4685</v>
      </c>
      <c r="E659" s="698" t="s">
        <v>3272</v>
      </c>
      <c r="F659" s="696" t="s">
        <v>3257</v>
      </c>
      <c r="G659" s="696" t="s">
        <v>3317</v>
      </c>
      <c r="H659" s="696" t="s">
        <v>1626</v>
      </c>
      <c r="I659" s="696" t="s">
        <v>1769</v>
      </c>
      <c r="J659" s="696" t="s">
        <v>1652</v>
      </c>
      <c r="K659" s="696" t="s">
        <v>3184</v>
      </c>
      <c r="L659" s="699">
        <v>216.16</v>
      </c>
      <c r="M659" s="699">
        <v>216.16</v>
      </c>
      <c r="N659" s="696">
        <v>1</v>
      </c>
      <c r="O659" s="700">
        <v>0.5</v>
      </c>
      <c r="P659" s="699">
        <v>216.16</v>
      </c>
      <c r="Q659" s="701">
        <v>1</v>
      </c>
      <c r="R659" s="696">
        <v>1</v>
      </c>
      <c r="S659" s="701">
        <v>1</v>
      </c>
      <c r="T659" s="700">
        <v>0.5</v>
      </c>
      <c r="U659" s="702">
        <v>1</v>
      </c>
    </row>
    <row r="660" spans="1:21" ht="14.4" customHeight="1" x14ac:dyDescent="0.3">
      <c r="A660" s="695">
        <v>32</v>
      </c>
      <c r="B660" s="696" t="s">
        <v>554</v>
      </c>
      <c r="C660" s="696">
        <v>89301322</v>
      </c>
      <c r="D660" s="697" t="s">
        <v>4685</v>
      </c>
      <c r="E660" s="698" t="s">
        <v>3272</v>
      </c>
      <c r="F660" s="696" t="s">
        <v>3257</v>
      </c>
      <c r="G660" s="696" t="s">
        <v>3317</v>
      </c>
      <c r="H660" s="696" t="s">
        <v>1626</v>
      </c>
      <c r="I660" s="696" t="s">
        <v>1651</v>
      </c>
      <c r="J660" s="696" t="s">
        <v>1652</v>
      </c>
      <c r="K660" s="696" t="s">
        <v>3185</v>
      </c>
      <c r="L660" s="699">
        <v>432.32</v>
      </c>
      <c r="M660" s="699">
        <v>432.32</v>
      </c>
      <c r="N660" s="696">
        <v>1</v>
      </c>
      <c r="O660" s="700">
        <v>1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32</v>
      </c>
      <c r="B661" s="696" t="s">
        <v>554</v>
      </c>
      <c r="C661" s="696">
        <v>89301322</v>
      </c>
      <c r="D661" s="697" t="s">
        <v>4685</v>
      </c>
      <c r="E661" s="698" t="s">
        <v>3272</v>
      </c>
      <c r="F661" s="696" t="s">
        <v>3257</v>
      </c>
      <c r="G661" s="696" t="s">
        <v>3321</v>
      </c>
      <c r="H661" s="696" t="s">
        <v>1626</v>
      </c>
      <c r="I661" s="696" t="s">
        <v>2085</v>
      </c>
      <c r="J661" s="696" t="s">
        <v>2086</v>
      </c>
      <c r="K661" s="696" t="s">
        <v>3155</v>
      </c>
      <c r="L661" s="699">
        <v>3127.19</v>
      </c>
      <c r="M661" s="699">
        <v>18763.14</v>
      </c>
      <c r="N661" s="696">
        <v>6</v>
      </c>
      <c r="O661" s="700">
        <v>2.5</v>
      </c>
      <c r="P661" s="699">
        <v>15635.95</v>
      </c>
      <c r="Q661" s="701">
        <v>0.83333333333333337</v>
      </c>
      <c r="R661" s="696">
        <v>5</v>
      </c>
      <c r="S661" s="701">
        <v>0.83333333333333337</v>
      </c>
      <c r="T661" s="700">
        <v>2</v>
      </c>
      <c r="U661" s="702">
        <v>0.8</v>
      </c>
    </row>
    <row r="662" spans="1:21" ht="14.4" customHeight="1" x14ac:dyDescent="0.3">
      <c r="A662" s="695">
        <v>32</v>
      </c>
      <c r="B662" s="696" t="s">
        <v>554</v>
      </c>
      <c r="C662" s="696">
        <v>89301322</v>
      </c>
      <c r="D662" s="697" t="s">
        <v>4685</v>
      </c>
      <c r="E662" s="698" t="s">
        <v>3272</v>
      </c>
      <c r="F662" s="696" t="s">
        <v>3257</v>
      </c>
      <c r="G662" s="696" t="s">
        <v>3501</v>
      </c>
      <c r="H662" s="696" t="s">
        <v>555</v>
      </c>
      <c r="I662" s="696" t="s">
        <v>3508</v>
      </c>
      <c r="J662" s="696" t="s">
        <v>3509</v>
      </c>
      <c r="K662" s="696" t="s">
        <v>3504</v>
      </c>
      <c r="L662" s="699">
        <v>0</v>
      </c>
      <c r="M662" s="699">
        <v>0</v>
      </c>
      <c r="N662" s="696">
        <v>2</v>
      </c>
      <c r="O662" s="700">
        <v>1.5</v>
      </c>
      <c r="P662" s="699"/>
      <c r="Q662" s="701"/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32</v>
      </c>
      <c r="B663" s="696" t="s">
        <v>554</v>
      </c>
      <c r="C663" s="696">
        <v>89301322</v>
      </c>
      <c r="D663" s="697" t="s">
        <v>4685</v>
      </c>
      <c r="E663" s="698" t="s">
        <v>3272</v>
      </c>
      <c r="F663" s="696" t="s">
        <v>3257</v>
      </c>
      <c r="G663" s="696" t="s">
        <v>3439</v>
      </c>
      <c r="H663" s="696" t="s">
        <v>555</v>
      </c>
      <c r="I663" s="696" t="s">
        <v>810</v>
      </c>
      <c r="J663" s="696" t="s">
        <v>811</v>
      </c>
      <c r="K663" s="696" t="s">
        <v>3440</v>
      </c>
      <c r="L663" s="699">
        <v>163.9</v>
      </c>
      <c r="M663" s="699">
        <v>2622.4</v>
      </c>
      <c r="N663" s="696">
        <v>16</v>
      </c>
      <c r="O663" s="700">
        <v>4</v>
      </c>
      <c r="P663" s="699">
        <v>655.6</v>
      </c>
      <c r="Q663" s="701">
        <v>0.25</v>
      </c>
      <c r="R663" s="696">
        <v>4</v>
      </c>
      <c r="S663" s="701">
        <v>0.25</v>
      </c>
      <c r="T663" s="700">
        <v>0.5</v>
      </c>
      <c r="U663" s="702">
        <v>0.125</v>
      </c>
    </row>
    <row r="664" spans="1:21" ht="14.4" customHeight="1" x14ac:dyDescent="0.3">
      <c r="A664" s="695">
        <v>32</v>
      </c>
      <c r="B664" s="696" t="s">
        <v>554</v>
      </c>
      <c r="C664" s="696">
        <v>89301322</v>
      </c>
      <c r="D664" s="697" t="s">
        <v>4685</v>
      </c>
      <c r="E664" s="698" t="s">
        <v>3272</v>
      </c>
      <c r="F664" s="696" t="s">
        <v>3257</v>
      </c>
      <c r="G664" s="696" t="s">
        <v>3977</v>
      </c>
      <c r="H664" s="696" t="s">
        <v>555</v>
      </c>
      <c r="I664" s="696" t="s">
        <v>3978</v>
      </c>
      <c r="J664" s="696" t="s">
        <v>3979</v>
      </c>
      <c r="K664" s="696" t="s">
        <v>3980</v>
      </c>
      <c r="L664" s="699">
        <v>0</v>
      </c>
      <c r="M664" s="699">
        <v>0</v>
      </c>
      <c r="N664" s="696">
        <v>1</v>
      </c>
      <c r="O664" s="700">
        <v>0.5</v>
      </c>
      <c r="P664" s="699">
        <v>0</v>
      </c>
      <c r="Q664" s="701"/>
      <c r="R664" s="696">
        <v>1</v>
      </c>
      <c r="S664" s="701">
        <v>1</v>
      </c>
      <c r="T664" s="700">
        <v>0.5</v>
      </c>
      <c r="U664" s="702">
        <v>1</v>
      </c>
    </row>
    <row r="665" spans="1:21" ht="14.4" customHeight="1" x14ac:dyDescent="0.3">
      <c r="A665" s="695">
        <v>32</v>
      </c>
      <c r="B665" s="696" t="s">
        <v>554</v>
      </c>
      <c r="C665" s="696">
        <v>89301322</v>
      </c>
      <c r="D665" s="697" t="s">
        <v>4685</v>
      </c>
      <c r="E665" s="698" t="s">
        <v>3272</v>
      </c>
      <c r="F665" s="696" t="s">
        <v>3257</v>
      </c>
      <c r="G665" s="696" t="s">
        <v>3981</v>
      </c>
      <c r="H665" s="696" t="s">
        <v>1626</v>
      </c>
      <c r="I665" s="696" t="s">
        <v>3982</v>
      </c>
      <c r="J665" s="696" t="s">
        <v>3983</v>
      </c>
      <c r="K665" s="696" t="s">
        <v>3984</v>
      </c>
      <c r="L665" s="699">
        <v>301.05</v>
      </c>
      <c r="M665" s="699">
        <v>301.05</v>
      </c>
      <c r="N665" s="696">
        <v>1</v>
      </c>
      <c r="O665" s="700">
        <v>0.5</v>
      </c>
      <c r="P665" s="699">
        <v>301.05</v>
      </c>
      <c r="Q665" s="701">
        <v>1</v>
      </c>
      <c r="R665" s="696">
        <v>1</v>
      </c>
      <c r="S665" s="701">
        <v>1</v>
      </c>
      <c r="T665" s="700">
        <v>0.5</v>
      </c>
      <c r="U665" s="702">
        <v>1</v>
      </c>
    </row>
    <row r="666" spans="1:21" ht="14.4" customHeight="1" x14ac:dyDescent="0.3">
      <c r="A666" s="695">
        <v>32</v>
      </c>
      <c r="B666" s="696" t="s">
        <v>554</v>
      </c>
      <c r="C666" s="696">
        <v>89301322</v>
      </c>
      <c r="D666" s="697" t="s">
        <v>4685</v>
      </c>
      <c r="E666" s="698" t="s">
        <v>3272</v>
      </c>
      <c r="F666" s="696" t="s">
        <v>3257</v>
      </c>
      <c r="G666" s="696" t="s">
        <v>3586</v>
      </c>
      <c r="H666" s="696" t="s">
        <v>555</v>
      </c>
      <c r="I666" s="696" t="s">
        <v>2257</v>
      </c>
      <c r="J666" s="696" t="s">
        <v>2258</v>
      </c>
      <c r="K666" s="696" t="s">
        <v>3498</v>
      </c>
      <c r="L666" s="699">
        <v>0</v>
      </c>
      <c r="M666" s="699">
        <v>0</v>
      </c>
      <c r="N666" s="696">
        <v>4</v>
      </c>
      <c r="O666" s="700">
        <v>1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32</v>
      </c>
      <c r="B667" s="696" t="s">
        <v>554</v>
      </c>
      <c r="C667" s="696">
        <v>89301322</v>
      </c>
      <c r="D667" s="697" t="s">
        <v>4685</v>
      </c>
      <c r="E667" s="698" t="s">
        <v>3272</v>
      </c>
      <c r="F667" s="696" t="s">
        <v>3257</v>
      </c>
      <c r="G667" s="696" t="s">
        <v>3985</v>
      </c>
      <c r="H667" s="696" t="s">
        <v>555</v>
      </c>
      <c r="I667" s="696" t="s">
        <v>3986</v>
      </c>
      <c r="J667" s="696" t="s">
        <v>2804</v>
      </c>
      <c r="K667" s="696" t="s">
        <v>3987</v>
      </c>
      <c r="L667" s="699">
        <v>0</v>
      </c>
      <c r="M667" s="699">
        <v>0</v>
      </c>
      <c r="N667" s="696">
        <v>2</v>
      </c>
      <c r="O667" s="700">
        <v>1</v>
      </c>
      <c r="P667" s="699">
        <v>0</v>
      </c>
      <c r="Q667" s="701"/>
      <c r="R667" s="696">
        <v>2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32</v>
      </c>
      <c r="B668" s="696" t="s">
        <v>554</v>
      </c>
      <c r="C668" s="696">
        <v>89301322</v>
      </c>
      <c r="D668" s="697" t="s">
        <v>4685</v>
      </c>
      <c r="E668" s="698" t="s">
        <v>3272</v>
      </c>
      <c r="F668" s="696" t="s">
        <v>3257</v>
      </c>
      <c r="G668" s="696" t="s">
        <v>3343</v>
      </c>
      <c r="H668" s="696" t="s">
        <v>1626</v>
      </c>
      <c r="I668" s="696" t="s">
        <v>2013</v>
      </c>
      <c r="J668" s="696" t="s">
        <v>2014</v>
      </c>
      <c r="K668" s="696" t="s">
        <v>3136</v>
      </c>
      <c r="L668" s="699">
        <v>116.8</v>
      </c>
      <c r="M668" s="699">
        <v>116.8</v>
      </c>
      <c r="N668" s="696">
        <v>1</v>
      </c>
      <c r="O668" s="700">
        <v>0.5</v>
      </c>
      <c r="P668" s="699">
        <v>116.8</v>
      </c>
      <c r="Q668" s="701">
        <v>1</v>
      </c>
      <c r="R668" s="696">
        <v>1</v>
      </c>
      <c r="S668" s="701">
        <v>1</v>
      </c>
      <c r="T668" s="700">
        <v>0.5</v>
      </c>
      <c r="U668" s="702">
        <v>1</v>
      </c>
    </row>
    <row r="669" spans="1:21" ht="14.4" customHeight="1" x14ac:dyDescent="0.3">
      <c r="A669" s="695">
        <v>32</v>
      </c>
      <c r="B669" s="696" t="s">
        <v>554</v>
      </c>
      <c r="C669" s="696">
        <v>89301322</v>
      </c>
      <c r="D669" s="697" t="s">
        <v>4685</v>
      </c>
      <c r="E669" s="698" t="s">
        <v>3272</v>
      </c>
      <c r="F669" s="696" t="s">
        <v>3257</v>
      </c>
      <c r="G669" s="696" t="s">
        <v>3733</v>
      </c>
      <c r="H669" s="696" t="s">
        <v>555</v>
      </c>
      <c r="I669" s="696" t="s">
        <v>3734</v>
      </c>
      <c r="J669" s="696" t="s">
        <v>3735</v>
      </c>
      <c r="K669" s="696" t="s">
        <v>3736</v>
      </c>
      <c r="L669" s="699">
        <v>145.38999999999999</v>
      </c>
      <c r="M669" s="699">
        <v>1744.6799999999998</v>
      </c>
      <c r="N669" s="696">
        <v>12</v>
      </c>
      <c r="O669" s="700">
        <v>2</v>
      </c>
      <c r="P669" s="699">
        <v>436.16999999999996</v>
      </c>
      <c r="Q669" s="701">
        <v>0.25</v>
      </c>
      <c r="R669" s="696">
        <v>3</v>
      </c>
      <c r="S669" s="701">
        <v>0.25</v>
      </c>
      <c r="T669" s="700">
        <v>0.5</v>
      </c>
      <c r="U669" s="702">
        <v>0.25</v>
      </c>
    </row>
    <row r="670" spans="1:21" ht="14.4" customHeight="1" x14ac:dyDescent="0.3">
      <c r="A670" s="695">
        <v>32</v>
      </c>
      <c r="B670" s="696" t="s">
        <v>554</v>
      </c>
      <c r="C670" s="696">
        <v>89301322</v>
      </c>
      <c r="D670" s="697" t="s">
        <v>4685</v>
      </c>
      <c r="E670" s="698" t="s">
        <v>3272</v>
      </c>
      <c r="F670" s="696" t="s">
        <v>3257</v>
      </c>
      <c r="G670" s="696" t="s">
        <v>3477</v>
      </c>
      <c r="H670" s="696" t="s">
        <v>555</v>
      </c>
      <c r="I670" s="696" t="s">
        <v>3988</v>
      </c>
      <c r="J670" s="696" t="s">
        <v>3989</v>
      </c>
      <c r="K670" s="696" t="s">
        <v>3990</v>
      </c>
      <c r="L670" s="699">
        <v>25.4</v>
      </c>
      <c r="M670" s="699">
        <v>25.4</v>
      </c>
      <c r="N670" s="696">
        <v>1</v>
      </c>
      <c r="O670" s="700">
        <v>0.5</v>
      </c>
      <c r="P670" s="699">
        <v>25.4</v>
      </c>
      <c r="Q670" s="701">
        <v>1</v>
      </c>
      <c r="R670" s="696">
        <v>1</v>
      </c>
      <c r="S670" s="701">
        <v>1</v>
      </c>
      <c r="T670" s="700">
        <v>0.5</v>
      </c>
      <c r="U670" s="702">
        <v>1</v>
      </c>
    </row>
    <row r="671" spans="1:21" ht="14.4" customHeight="1" x14ac:dyDescent="0.3">
      <c r="A671" s="695">
        <v>32</v>
      </c>
      <c r="B671" s="696" t="s">
        <v>554</v>
      </c>
      <c r="C671" s="696">
        <v>89301322</v>
      </c>
      <c r="D671" s="697" t="s">
        <v>4685</v>
      </c>
      <c r="E671" s="698" t="s">
        <v>3272</v>
      </c>
      <c r="F671" s="696" t="s">
        <v>3257</v>
      </c>
      <c r="G671" s="696" t="s">
        <v>3477</v>
      </c>
      <c r="H671" s="696" t="s">
        <v>555</v>
      </c>
      <c r="I671" s="696" t="s">
        <v>627</v>
      </c>
      <c r="J671" s="696" t="s">
        <v>3478</v>
      </c>
      <c r="K671" s="696" t="s">
        <v>3479</v>
      </c>
      <c r="L671" s="699">
        <v>41.83</v>
      </c>
      <c r="M671" s="699">
        <v>41.83</v>
      </c>
      <c r="N671" s="696">
        <v>1</v>
      </c>
      <c r="O671" s="700">
        <v>1</v>
      </c>
      <c r="P671" s="699"/>
      <c r="Q671" s="701">
        <v>0</v>
      </c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32</v>
      </c>
      <c r="B672" s="696" t="s">
        <v>554</v>
      </c>
      <c r="C672" s="696">
        <v>89301322</v>
      </c>
      <c r="D672" s="697" t="s">
        <v>4685</v>
      </c>
      <c r="E672" s="698" t="s">
        <v>3272</v>
      </c>
      <c r="F672" s="696" t="s">
        <v>3257</v>
      </c>
      <c r="G672" s="696" t="s">
        <v>3346</v>
      </c>
      <c r="H672" s="696" t="s">
        <v>555</v>
      </c>
      <c r="I672" s="696" t="s">
        <v>3611</v>
      </c>
      <c r="J672" s="696" t="s">
        <v>1050</v>
      </c>
      <c r="K672" s="696" t="s">
        <v>3612</v>
      </c>
      <c r="L672" s="699">
        <v>0</v>
      </c>
      <c r="M672" s="699">
        <v>0</v>
      </c>
      <c r="N672" s="696">
        <v>1</v>
      </c>
      <c r="O672" s="700">
        <v>0.5</v>
      </c>
      <c r="P672" s="699"/>
      <c r="Q672" s="701"/>
      <c r="R672" s="696"/>
      <c r="S672" s="701">
        <v>0</v>
      </c>
      <c r="T672" s="700"/>
      <c r="U672" s="702">
        <v>0</v>
      </c>
    </row>
    <row r="673" spans="1:21" ht="14.4" customHeight="1" x14ac:dyDescent="0.3">
      <c r="A673" s="695">
        <v>32</v>
      </c>
      <c r="B673" s="696" t="s">
        <v>554</v>
      </c>
      <c r="C673" s="696">
        <v>89301322</v>
      </c>
      <c r="D673" s="697" t="s">
        <v>4685</v>
      </c>
      <c r="E673" s="698" t="s">
        <v>3272</v>
      </c>
      <c r="F673" s="696" t="s">
        <v>3257</v>
      </c>
      <c r="G673" s="696" t="s">
        <v>3442</v>
      </c>
      <c r="H673" s="696" t="s">
        <v>555</v>
      </c>
      <c r="I673" s="696" t="s">
        <v>1529</v>
      </c>
      <c r="J673" s="696" t="s">
        <v>3443</v>
      </c>
      <c r="K673" s="696" t="s">
        <v>3444</v>
      </c>
      <c r="L673" s="699">
        <v>6196.71</v>
      </c>
      <c r="M673" s="699">
        <v>6196.71</v>
      </c>
      <c r="N673" s="696">
        <v>1</v>
      </c>
      <c r="O673" s="700">
        <v>1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32</v>
      </c>
      <c r="B674" s="696" t="s">
        <v>554</v>
      </c>
      <c r="C674" s="696">
        <v>89301322</v>
      </c>
      <c r="D674" s="697" t="s">
        <v>4685</v>
      </c>
      <c r="E674" s="698" t="s">
        <v>3272</v>
      </c>
      <c r="F674" s="696" t="s">
        <v>3257</v>
      </c>
      <c r="G674" s="696" t="s">
        <v>3349</v>
      </c>
      <c r="H674" s="696" t="s">
        <v>555</v>
      </c>
      <c r="I674" s="696" t="s">
        <v>814</v>
      </c>
      <c r="J674" s="696" t="s">
        <v>3350</v>
      </c>
      <c r="K674" s="696" t="s">
        <v>3351</v>
      </c>
      <c r="L674" s="699">
        <v>91.14</v>
      </c>
      <c r="M674" s="699">
        <v>455.70000000000005</v>
      </c>
      <c r="N674" s="696">
        <v>5</v>
      </c>
      <c r="O674" s="700">
        <v>2</v>
      </c>
      <c r="P674" s="699">
        <v>455.70000000000005</v>
      </c>
      <c r="Q674" s="701">
        <v>1</v>
      </c>
      <c r="R674" s="696">
        <v>5</v>
      </c>
      <c r="S674" s="701">
        <v>1</v>
      </c>
      <c r="T674" s="700">
        <v>2</v>
      </c>
      <c r="U674" s="702">
        <v>1</v>
      </c>
    </row>
    <row r="675" spans="1:21" ht="14.4" customHeight="1" x14ac:dyDescent="0.3">
      <c r="A675" s="695">
        <v>32</v>
      </c>
      <c r="B675" s="696" t="s">
        <v>554</v>
      </c>
      <c r="C675" s="696">
        <v>89301322</v>
      </c>
      <c r="D675" s="697" t="s">
        <v>4685</v>
      </c>
      <c r="E675" s="698" t="s">
        <v>3272</v>
      </c>
      <c r="F675" s="696" t="s">
        <v>3257</v>
      </c>
      <c r="G675" s="696" t="s">
        <v>3446</v>
      </c>
      <c r="H675" s="696" t="s">
        <v>555</v>
      </c>
      <c r="I675" s="696" t="s">
        <v>687</v>
      </c>
      <c r="J675" s="696" t="s">
        <v>688</v>
      </c>
      <c r="K675" s="696" t="s">
        <v>3447</v>
      </c>
      <c r="L675" s="699">
        <v>709.97</v>
      </c>
      <c r="M675" s="699">
        <v>709.97</v>
      </c>
      <c r="N675" s="696">
        <v>1</v>
      </c>
      <c r="O675" s="700">
        <v>1</v>
      </c>
      <c r="P675" s="699"/>
      <c r="Q675" s="701">
        <v>0</v>
      </c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32</v>
      </c>
      <c r="B676" s="696" t="s">
        <v>554</v>
      </c>
      <c r="C676" s="696">
        <v>89301322</v>
      </c>
      <c r="D676" s="697" t="s">
        <v>4685</v>
      </c>
      <c r="E676" s="698" t="s">
        <v>3272</v>
      </c>
      <c r="F676" s="696" t="s">
        <v>3257</v>
      </c>
      <c r="G676" s="696" t="s">
        <v>3838</v>
      </c>
      <c r="H676" s="696" t="s">
        <v>1626</v>
      </c>
      <c r="I676" s="696" t="s">
        <v>3991</v>
      </c>
      <c r="J676" s="696" t="s">
        <v>3992</v>
      </c>
      <c r="K676" s="696" t="s">
        <v>2302</v>
      </c>
      <c r="L676" s="699">
        <v>0</v>
      </c>
      <c r="M676" s="699">
        <v>0</v>
      </c>
      <c r="N676" s="696">
        <v>1</v>
      </c>
      <c r="O676" s="700">
        <v>1</v>
      </c>
      <c r="P676" s="699">
        <v>0</v>
      </c>
      <c r="Q676" s="701"/>
      <c r="R676" s="696">
        <v>1</v>
      </c>
      <c r="S676" s="701">
        <v>1</v>
      </c>
      <c r="T676" s="700">
        <v>1</v>
      </c>
      <c r="U676" s="702">
        <v>1</v>
      </c>
    </row>
    <row r="677" spans="1:21" ht="14.4" customHeight="1" x14ac:dyDescent="0.3">
      <c r="A677" s="695">
        <v>32</v>
      </c>
      <c r="B677" s="696" t="s">
        <v>554</v>
      </c>
      <c r="C677" s="696">
        <v>89301322</v>
      </c>
      <c r="D677" s="697" t="s">
        <v>4685</v>
      </c>
      <c r="E677" s="698" t="s">
        <v>3272</v>
      </c>
      <c r="F677" s="696" t="s">
        <v>3257</v>
      </c>
      <c r="G677" s="696" t="s">
        <v>3993</v>
      </c>
      <c r="H677" s="696" t="s">
        <v>555</v>
      </c>
      <c r="I677" s="696" t="s">
        <v>3994</v>
      </c>
      <c r="J677" s="696" t="s">
        <v>3995</v>
      </c>
      <c r="K677" s="696" t="s">
        <v>3996</v>
      </c>
      <c r="L677" s="699">
        <v>0</v>
      </c>
      <c r="M677" s="699">
        <v>0</v>
      </c>
      <c r="N677" s="696">
        <v>1</v>
      </c>
      <c r="O677" s="700">
        <v>0.5</v>
      </c>
      <c r="P677" s="699">
        <v>0</v>
      </c>
      <c r="Q677" s="701"/>
      <c r="R677" s="696">
        <v>1</v>
      </c>
      <c r="S677" s="701">
        <v>1</v>
      </c>
      <c r="T677" s="700">
        <v>0.5</v>
      </c>
      <c r="U677" s="702">
        <v>1</v>
      </c>
    </row>
    <row r="678" spans="1:21" ht="14.4" customHeight="1" x14ac:dyDescent="0.3">
      <c r="A678" s="695">
        <v>32</v>
      </c>
      <c r="B678" s="696" t="s">
        <v>554</v>
      </c>
      <c r="C678" s="696">
        <v>89301322</v>
      </c>
      <c r="D678" s="697" t="s">
        <v>4685</v>
      </c>
      <c r="E678" s="698" t="s">
        <v>3272</v>
      </c>
      <c r="F678" s="696" t="s">
        <v>3257</v>
      </c>
      <c r="G678" s="696" t="s">
        <v>3355</v>
      </c>
      <c r="H678" s="696" t="s">
        <v>555</v>
      </c>
      <c r="I678" s="696" t="s">
        <v>711</v>
      </c>
      <c r="J678" s="696" t="s">
        <v>3357</v>
      </c>
      <c r="K678" s="696" t="s">
        <v>3624</v>
      </c>
      <c r="L678" s="699">
        <v>0</v>
      </c>
      <c r="M678" s="699">
        <v>0</v>
      </c>
      <c r="N678" s="696">
        <v>1</v>
      </c>
      <c r="O678" s="700">
        <v>1</v>
      </c>
      <c r="P678" s="699"/>
      <c r="Q678" s="701"/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32</v>
      </c>
      <c r="B679" s="696" t="s">
        <v>554</v>
      </c>
      <c r="C679" s="696">
        <v>89301322</v>
      </c>
      <c r="D679" s="697" t="s">
        <v>4685</v>
      </c>
      <c r="E679" s="698" t="s">
        <v>3272</v>
      </c>
      <c r="F679" s="696" t="s">
        <v>3257</v>
      </c>
      <c r="G679" s="696" t="s">
        <v>3997</v>
      </c>
      <c r="H679" s="696" t="s">
        <v>555</v>
      </c>
      <c r="I679" s="696" t="s">
        <v>3998</v>
      </c>
      <c r="J679" s="696" t="s">
        <v>3999</v>
      </c>
      <c r="K679" s="696" t="s">
        <v>4000</v>
      </c>
      <c r="L679" s="699">
        <v>242.93</v>
      </c>
      <c r="M679" s="699">
        <v>242.93</v>
      </c>
      <c r="N679" s="696">
        <v>1</v>
      </c>
      <c r="O679" s="700">
        <v>1</v>
      </c>
      <c r="P679" s="699"/>
      <c r="Q679" s="701">
        <v>0</v>
      </c>
      <c r="R679" s="696"/>
      <c r="S679" s="701">
        <v>0</v>
      </c>
      <c r="T679" s="700"/>
      <c r="U679" s="702">
        <v>0</v>
      </c>
    </row>
    <row r="680" spans="1:21" ht="14.4" customHeight="1" x14ac:dyDescent="0.3">
      <c r="A680" s="695">
        <v>32</v>
      </c>
      <c r="B680" s="696" t="s">
        <v>554</v>
      </c>
      <c r="C680" s="696">
        <v>89301322</v>
      </c>
      <c r="D680" s="697" t="s">
        <v>4685</v>
      </c>
      <c r="E680" s="698" t="s">
        <v>3272</v>
      </c>
      <c r="F680" s="696" t="s">
        <v>3257</v>
      </c>
      <c r="G680" s="696" t="s">
        <v>3450</v>
      </c>
      <c r="H680" s="696" t="s">
        <v>1626</v>
      </c>
      <c r="I680" s="696" t="s">
        <v>3753</v>
      </c>
      <c r="J680" s="696" t="s">
        <v>3754</v>
      </c>
      <c r="K680" s="696" t="s">
        <v>3755</v>
      </c>
      <c r="L680" s="699">
        <v>254.23</v>
      </c>
      <c r="M680" s="699">
        <v>508.46</v>
      </c>
      <c r="N680" s="696">
        <v>2</v>
      </c>
      <c r="O680" s="700">
        <v>1</v>
      </c>
      <c r="P680" s="699">
        <v>508.46</v>
      </c>
      <c r="Q680" s="701">
        <v>1</v>
      </c>
      <c r="R680" s="696">
        <v>2</v>
      </c>
      <c r="S680" s="701">
        <v>1</v>
      </c>
      <c r="T680" s="700">
        <v>1</v>
      </c>
      <c r="U680" s="702">
        <v>1</v>
      </c>
    </row>
    <row r="681" spans="1:21" ht="14.4" customHeight="1" x14ac:dyDescent="0.3">
      <c r="A681" s="695">
        <v>32</v>
      </c>
      <c r="B681" s="696" t="s">
        <v>554</v>
      </c>
      <c r="C681" s="696">
        <v>89301322</v>
      </c>
      <c r="D681" s="697" t="s">
        <v>4685</v>
      </c>
      <c r="E681" s="698" t="s">
        <v>3272</v>
      </c>
      <c r="F681" s="696" t="s">
        <v>3257</v>
      </c>
      <c r="G681" s="696" t="s">
        <v>4001</v>
      </c>
      <c r="H681" s="696" t="s">
        <v>555</v>
      </c>
      <c r="I681" s="696" t="s">
        <v>1936</v>
      </c>
      <c r="J681" s="696" t="s">
        <v>1937</v>
      </c>
      <c r="K681" s="696" t="s">
        <v>1938</v>
      </c>
      <c r="L681" s="699">
        <v>120.37</v>
      </c>
      <c r="M681" s="699">
        <v>601.85</v>
      </c>
      <c r="N681" s="696">
        <v>5</v>
      </c>
      <c r="O681" s="700">
        <v>0.5</v>
      </c>
      <c r="P681" s="699"/>
      <c r="Q681" s="701">
        <v>0</v>
      </c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32</v>
      </c>
      <c r="B682" s="696" t="s">
        <v>554</v>
      </c>
      <c r="C682" s="696">
        <v>89301322</v>
      </c>
      <c r="D682" s="697" t="s">
        <v>4685</v>
      </c>
      <c r="E682" s="698" t="s">
        <v>3272</v>
      </c>
      <c r="F682" s="696" t="s">
        <v>3257</v>
      </c>
      <c r="G682" s="696" t="s">
        <v>3293</v>
      </c>
      <c r="H682" s="696" t="s">
        <v>1626</v>
      </c>
      <c r="I682" s="696" t="s">
        <v>2933</v>
      </c>
      <c r="J682" s="696" t="s">
        <v>1702</v>
      </c>
      <c r="K682" s="696" t="s">
        <v>1657</v>
      </c>
      <c r="L682" s="699">
        <v>1749.69</v>
      </c>
      <c r="M682" s="699">
        <v>1749.69</v>
      </c>
      <c r="N682" s="696">
        <v>1</v>
      </c>
      <c r="O682" s="700">
        <v>1</v>
      </c>
      <c r="P682" s="699">
        <v>1749.69</v>
      </c>
      <c r="Q682" s="701">
        <v>1</v>
      </c>
      <c r="R682" s="696">
        <v>1</v>
      </c>
      <c r="S682" s="701">
        <v>1</v>
      </c>
      <c r="T682" s="700">
        <v>1</v>
      </c>
      <c r="U682" s="702">
        <v>1</v>
      </c>
    </row>
    <row r="683" spans="1:21" ht="14.4" customHeight="1" x14ac:dyDescent="0.3">
      <c r="A683" s="695">
        <v>32</v>
      </c>
      <c r="B683" s="696" t="s">
        <v>554</v>
      </c>
      <c r="C683" s="696">
        <v>89301322</v>
      </c>
      <c r="D683" s="697" t="s">
        <v>4685</v>
      </c>
      <c r="E683" s="698" t="s">
        <v>3272</v>
      </c>
      <c r="F683" s="696" t="s">
        <v>3257</v>
      </c>
      <c r="G683" s="696" t="s">
        <v>3294</v>
      </c>
      <c r="H683" s="696" t="s">
        <v>555</v>
      </c>
      <c r="I683" s="696" t="s">
        <v>3295</v>
      </c>
      <c r="J683" s="696" t="s">
        <v>3296</v>
      </c>
      <c r="K683" s="696" t="s">
        <v>720</v>
      </c>
      <c r="L683" s="699">
        <v>314.89999999999998</v>
      </c>
      <c r="M683" s="699">
        <v>629.79999999999995</v>
      </c>
      <c r="N683" s="696">
        <v>2</v>
      </c>
      <c r="O683" s="700">
        <v>1</v>
      </c>
      <c r="P683" s="699">
        <v>314.89999999999998</v>
      </c>
      <c r="Q683" s="701">
        <v>0.5</v>
      </c>
      <c r="R683" s="696">
        <v>1</v>
      </c>
      <c r="S683" s="701">
        <v>0.5</v>
      </c>
      <c r="T683" s="700">
        <v>0.5</v>
      </c>
      <c r="U683" s="702">
        <v>0.5</v>
      </c>
    </row>
    <row r="684" spans="1:21" ht="14.4" customHeight="1" x14ac:dyDescent="0.3">
      <c r="A684" s="695">
        <v>32</v>
      </c>
      <c r="B684" s="696" t="s">
        <v>554</v>
      </c>
      <c r="C684" s="696">
        <v>89301322</v>
      </c>
      <c r="D684" s="697" t="s">
        <v>4685</v>
      </c>
      <c r="E684" s="698" t="s">
        <v>3272</v>
      </c>
      <c r="F684" s="696" t="s">
        <v>3257</v>
      </c>
      <c r="G684" s="696" t="s">
        <v>3294</v>
      </c>
      <c r="H684" s="696" t="s">
        <v>555</v>
      </c>
      <c r="I684" s="696" t="s">
        <v>3377</v>
      </c>
      <c r="J684" s="696" t="s">
        <v>719</v>
      </c>
      <c r="K684" s="696" t="s">
        <v>3378</v>
      </c>
      <c r="L684" s="699">
        <v>97.97</v>
      </c>
      <c r="M684" s="699">
        <v>97.97</v>
      </c>
      <c r="N684" s="696">
        <v>1</v>
      </c>
      <c r="O684" s="700">
        <v>0.5</v>
      </c>
      <c r="P684" s="699">
        <v>97.97</v>
      </c>
      <c r="Q684" s="701">
        <v>1</v>
      </c>
      <c r="R684" s="696">
        <v>1</v>
      </c>
      <c r="S684" s="701">
        <v>1</v>
      </c>
      <c r="T684" s="700">
        <v>0.5</v>
      </c>
      <c r="U684" s="702">
        <v>1</v>
      </c>
    </row>
    <row r="685" spans="1:21" ht="14.4" customHeight="1" x14ac:dyDescent="0.3">
      <c r="A685" s="695">
        <v>32</v>
      </c>
      <c r="B685" s="696" t="s">
        <v>554</v>
      </c>
      <c r="C685" s="696">
        <v>89301322</v>
      </c>
      <c r="D685" s="697" t="s">
        <v>4685</v>
      </c>
      <c r="E685" s="698" t="s">
        <v>3272</v>
      </c>
      <c r="F685" s="696" t="s">
        <v>3257</v>
      </c>
      <c r="G685" s="696" t="s">
        <v>3294</v>
      </c>
      <c r="H685" s="696" t="s">
        <v>555</v>
      </c>
      <c r="I685" s="696" t="s">
        <v>718</v>
      </c>
      <c r="J685" s="696" t="s">
        <v>719</v>
      </c>
      <c r="K685" s="696" t="s">
        <v>3362</v>
      </c>
      <c r="L685" s="699">
        <v>314.89999999999998</v>
      </c>
      <c r="M685" s="699">
        <v>1574.5</v>
      </c>
      <c r="N685" s="696">
        <v>5</v>
      </c>
      <c r="O685" s="700">
        <v>2.5</v>
      </c>
      <c r="P685" s="699">
        <v>629.79999999999995</v>
      </c>
      <c r="Q685" s="701">
        <v>0.39999999999999997</v>
      </c>
      <c r="R685" s="696">
        <v>2</v>
      </c>
      <c r="S685" s="701">
        <v>0.4</v>
      </c>
      <c r="T685" s="700">
        <v>1</v>
      </c>
      <c r="U685" s="702">
        <v>0.4</v>
      </c>
    </row>
    <row r="686" spans="1:21" ht="14.4" customHeight="1" x14ac:dyDescent="0.3">
      <c r="A686" s="695">
        <v>32</v>
      </c>
      <c r="B686" s="696" t="s">
        <v>554</v>
      </c>
      <c r="C686" s="696">
        <v>89301322</v>
      </c>
      <c r="D686" s="697" t="s">
        <v>4685</v>
      </c>
      <c r="E686" s="698" t="s">
        <v>3272</v>
      </c>
      <c r="F686" s="696" t="s">
        <v>3257</v>
      </c>
      <c r="G686" s="696" t="s">
        <v>3455</v>
      </c>
      <c r="H686" s="696" t="s">
        <v>555</v>
      </c>
      <c r="I686" s="696" t="s">
        <v>2301</v>
      </c>
      <c r="J686" s="696" t="s">
        <v>952</v>
      </c>
      <c r="K686" s="696" t="s">
        <v>2302</v>
      </c>
      <c r="L686" s="699">
        <v>202.25</v>
      </c>
      <c r="M686" s="699">
        <v>202.25</v>
      </c>
      <c r="N686" s="696">
        <v>1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32</v>
      </c>
      <c r="B687" s="696" t="s">
        <v>554</v>
      </c>
      <c r="C687" s="696">
        <v>89301322</v>
      </c>
      <c r="D687" s="697" t="s">
        <v>4685</v>
      </c>
      <c r="E687" s="698" t="s">
        <v>3272</v>
      </c>
      <c r="F687" s="696" t="s">
        <v>3257</v>
      </c>
      <c r="G687" s="696" t="s">
        <v>3297</v>
      </c>
      <c r="H687" s="696" t="s">
        <v>555</v>
      </c>
      <c r="I687" s="696" t="s">
        <v>1137</v>
      </c>
      <c r="J687" s="696" t="s">
        <v>3298</v>
      </c>
      <c r="K687" s="696" t="s">
        <v>3299</v>
      </c>
      <c r="L687" s="699">
        <v>91.52</v>
      </c>
      <c r="M687" s="699">
        <v>457.59999999999997</v>
      </c>
      <c r="N687" s="696">
        <v>5</v>
      </c>
      <c r="O687" s="700">
        <v>3.5</v>
      </c>
      <c r="P687" s="699">
        <v>91.52</v>
      </c>
      <c r="Q687" s="701">
        <v>0.2</v>
      </c>
      <c r="R687" s="696">
        <v>1</v>
      </c>
      <c r="S687" s="701">
        <v>0.2</v>
      </c>
      <c r="T687" s="700">
        <v>1</v>
      </c>
      <c r="U687" s="702">
        <v>0.2857142857142857</v>
      </c>
    </row>
    <row r="688" spans="1:21" ht="14.4" customHeight="1" x14ac:dyDescent="0.3">
      <c r="A688" s="695">
        <v>32</v>
      </c>
      <c r="B688" s="696" t="s">
        <v>554</v>
      </c>
      <c r="C688" s="696">
        <v>89301322</v>
      </c>
      <c r="D688" s="697" t="s">
        <v>4685</v>
      </c>
      <c r="E688" s="698" t="s">
        <v>3272</v>
      </c>
      <c r="F688" s="696" t="s">
        <v>3257</v>
      </c>
      <c r="G688" s="696" t="s">
        <v>4002</v>
      </c>
      <c r="H688" s="696" t="s">
        <v>555</v>
      </c>
      <c r="I688" s="696" t="s">
        <v>4003</v>
      </c>
      <c r="J688" s="696" t="s">
        <v>4004</v>
      </c>
      <c r="K688" s="696" t="s">
        <v>4005</v>
      </c>
      <c r="L688" s="699">
        <v>166.65</v>
      </c>
      <c r="M688" s="699">
        <v>166.65</v>
      </c>
      <c r="N688" s="696">
        <v>1</v>
      </c>
      <c r="O688" s="700">
        <v>1</v>
      </c>
      <c r="P688" s="699">
        <v>166.65</v>
      </c>
      <c r="Q688" s="701">
        <v>1</v>
      </c>
      <c r="R688" s="696">
        <v>1</v>
      </c>
      <c r="S688" s="701">
        <v>1</v>
      </c>
      <c r="T688" s="700">
        <v>1</v>
      </c>
      <c r="U688" s="702">
        <v>1</v>
      </c>
    </row>
    <row r="689" spans="1:21" ht="14.4" customHeight="1" x14ac:dyDescent="0.3">
      <c r="A689" s="695">
        <v>32</v>
      </c>
      <c r="B689" s="696" t="s">
        <v>554</v>
      </c>
      <c r="C689" s="696">
        <v>89301322</v>
      </c>
      <c r="D689" s="697" t="s">
        <v>4685</v>
      </c>
      <c r="E689" s="698" t="s">
        <v>3272</v>
      </c>
      <c r="F689" s="696" t="s">
        <v>3257</v>
      </c>
      <c r="G689" s="696" t="s">
        <v>3456</v>
      </c>
      <c r="H689" s="696" t="s">
        <v>555</v>
      </c>
      <c r="I689" s="696" t="s">
        <v>773</v>
      </c>
      <c r="J689" s="696" t="s">
        <v>3457</v>
      </c>
      <c r="K689" s="696" t="s">
        <v>3458</v>
      </c>
      <c r="L689" s="699">
        <v>0</v>
      </c>
      <c r="M689" s="699">
        <v>0</v>
      </c>
      <c r="N689" s="696">
        <v>1</v>
      </c>
      <c r="O689" s="700">
        <v>1</v>
      </c>
      <c r="P689" s="699"/>
      <c r="Q689" s="701"/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32</v>
      </c>
      <c r="B690" s="696" t="s">
        <v>554</v>
      </c>
      <c r="C690" s="696">
        <v>89301322</v>
      </c>
      <c r="D690" s="697" t="s">
        <v>4685</v>
      </c>
      <c r="E690" s="698" t="s">
        <v>3272</v>
      </c>
      <c r="F690" s="696" t="s">
        <v>3257</v>
      </c>
      <c r="G690" s="696" t="s">
        <v>3421</v>
      </c>
      <c r="H690" s="696" t="s">
        <v>555</v>
      </c>
      <c r="I690" s="696" t="s">
        <v>742</v>
      </c>
      <c r="J690" s="696" t="s">
        <v>3530</v>
      </c>
      <c r="K690" s="696" t="s">
        <v>1728</v>
      </c>
      <c r="L690" s="699">
        <v>131.96</v>
      </c>
      <c r="M690" s="699">
        <v>131.96</v>
      </c>
      <c r="N690" s="696">
        <v>1</v>
      </c>
      <c r="O690" s="700">
        <v>0.5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32</v>
      </c>
      <c r="B691" s="696" t="s">
        <v>554</v>
      </c>
      <c r="C691" s="696">
        <v>89301322</v>
      </c>
      <c r="D691" s="697" t="s">
        <v>4685</v>
      </c>
      <c r="E691" s="698" t="s">
        <v>3272</v>
      </c>
      <c r="F691" s="696" t="s">
        <v>3257</v>
      </c>
      <c r="G691" s="696" t="s">
        <v>3365</v>
      </c>
      <c r="H691" s="696" t="s">
        <v>555</v>
      </c>
      <c r="I691" s="696" t="s">
        <v>1962</v>
      </c>
      <c r="J691" s="696" t="s">
        <v>1963</v>
      </c>
      <c r="K691" s="696" t="s">
        <v>3366</v>
      </c>
      <c r="L691" s="699">
        <v>53.54</v>
      </c>
      <c r="M691" s="699">
        <v>481.86</v>
      </c>
      <c r="N691" s="696">
        <v>9</v>
      </c>
      <c r="O691" s="700">
        <v>3.5</v>
      </c>
      <c r="P691" s="699">
        <v>267.7</v>
      </c>
      <c r="Q691" s="701">
        <v>0.55555555555555547</v>
      </c>
      <c r="R691" s="696">
        <v>5</v>
      </c>
      <c r="S691" s="701">
        <v>0.55555555555555558</v>
      </c>
      <c r="T691" s="700">
        <v>2</v>
      </c>
      <c r="U691" s="702">
        <v>0.5714285714285714</v>
      </c>
    </row>
    <row r="692" spans="1:21" ht="14.4" customHeight="1" x14ac:dyDescent="0.3">
      <c r="A692" s="695">
        <v>32</v>
      </c>
      <c r="B692" s="696" t="s">
        <v>554</v>
      </c>
      <c r="C692" s="696">
        <v>89301322</v>
      </c>
      <c r="D692" s="697" t="s">
        <v>4685</v>
      </c>
      <c r="E692" s="698" t="s">
        <v>3272</v>
      </c>
      <c r="F692" s="696" t="s">
        <v>3257</v>
      </c>
      <c r="G692" s="696" t="s">
        <v>3367</v>
      </c>
      <c r="H692" s="696" t="s">
        <v>555</v>
      </c>
      <c r="I692" s="696" t="s">
        <v>2231</v>
      </c>
      <c r="J692" s="696" t="s">
        <v>866</v>
      </c>
      <c r="K692" s="696" t="s">
        <v>3368</v>
      </c>
      <c r="L692" s="699">
        <v>57.85</v>
      </c>
      <c r="M692" s="699">
        <v>57.85</v>
      </c>
      <c r="N692" s="696">
        <v>1</v>
      </c>
      <c r="O692" s="700">
        <v>0.5</v>
      </c>
      <c r="P692" s="699">
        <v>57.85</v>
      </c>
      <c r="Q692" s="701">
        <v>1</v>
      </c>
      <c r="R692" s="696">
        <v>1</v>
      </c>
      <c r="S692" s="701">
        <v>1</v>
      </c>
      <c r="T692" s="700">
        <v>0.5</v>
      </c>
      <c r="U692" s="702">
        <v>1</v>
      </c>
    </row>
    <row r="693" spans="1:21" ht="14.4" customHeight="1" x14ac:dyDescent="0.3">
      <c r="A693" s="695">
        <v>32</v>
      </c>
      <c r="B693" s="696" t="s">
        <v>554</v>
      </c>
      <c r="C693" s="696">
        <v>89301322</v>
      </c>
      <c r="D693" s="697" t="s">
        <v>4685</v>
      </c>
      <c r="E693" s="698" t="s">
        <v>3272</v>
      </c>
      <c r="F693" s="696" t="s">
        <v>3257</v>
      </c>
      <c r="G693" s="696" t="s">
        <v>3427</v>
      </c>
      <c r="H693" s="696" t="s">
        <v>555</v>
      </c>
      <c r="I693" s="696" t="s">
        <v>4006</v>
      </c>
      <c r="J693" s="696" t="s">
        <v>3687</v>
      </c>
      <c r="K693" s="696" t="s">
        <v>2672</v>
      </c>
      <c r="L693" s="699">
        <v>0</v>
      </c>
      <c r="M693" s="699">
        <v>0</v>
      </c>
      <c r="N693" s="696">
        <v>1</v>
      </c>
      <c r="O693" s="700">
        <v>1</v>
      </c>
      <c r="P693" s="699">
        <v>0</v>
      </c>
      <c r="Q693" s="701"/>
      <c r="R693" s="696">
        <v>1</v>
      </c>
      <c r="S693" s="701">
        <v>1</v>
      </c>
      <c r="T693" s="700">
        <v>1</v>
      </c>
      <c r="U693" s="702">
        <v>1</v>
      </c>
    </row>
    <row r="694" spans="1:21" ht="14.4" customHeight="1" x14ac:dyDescent="0.3">
      <c r="A694" s="695">
        <v>32</v>
      </c>
      <c r="B694" s="696" t="s">
        <v>554</v>
      </c>
      <c r="C694" s="696">
        <v>89301322</v>
      </c>
      <c r="D694" s="697" t="s">
        <v>4685</v>
      </c>
      <c r="E694" s="698" t="s">
        <v>3272</v>
      </c>
      <c r="F694" s="696" t="s">
        <v>3257</v>
      </c>
      <c r="G694" s="696" t="s">
        <v>3427</v>
      </c>
      <c r="H694" s="696" t="s">
        <v>555</v>
      </c>
      <c r="I694" s="696" t="s">
        <v>4007</v>
      </c>
      <c r="J694" s="696" t="s">
        <v>3814</v>
      </c>
      <c r="K694" s="696" t="s">
        <v>895</v>
      </c>
      <c r="L694" s="699">
        <v>0</v>
      </c>
      <c r="M694" s="699">
        <v>0</v>
      </c>
      <c r="N694" s="696">
        <v>2</v>
      </c>
      <c r="O694" s="700">
        <v>0.5</v>
      </c>
      <c r="P694" s="699"/>
      <c r="Q694" s="701"/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32</v>
      </c>
      <c r="B695" s="696" t="s">
        <v>554</v>
      </c>
      <c r="C695" s="696">
        <v>89301322</v>
      </c>
      <c r="D695" s="697" t="s">
        <v>4685</v>
      </c>
      <c r="E695" s="698" t="s">
        <v>3274</v>
      </c>
      <c r="F695" s="696" t="s">
        <v>3257</v>
      </c>
      <c r="G695" s="696" t="s">
        <v>3300</v>
      </c>
      <c r="H695" s="696" t="s">
        <v>555</v>
      </c>
      <c r="I695" s="696" t="s">
        <v>1318</v>
      </c>
      <c r="J695" s="696" t="s">
        <v>1319</v>
      </c>
      <c r="K695" s="696" t="s">
        <v>3301</v>
      </c>
      <c r="L695" s="699">
        <v>1354.54</v>
      </c>
      <c r="M695" s="699">
        <v>1354.54</v>
      </c>
      <c r="N695" s="696">
        <v>1</v>
      </c>
      <c r="O695" s="700">
        <v>0.5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32</v>
      </c>
      <c r="B696" s="696" t="s">
        <v>554</v>
      </c>
      <c r="C696" s="696">
        <v>89301322</v>
      </c>
      <c r="D696" s="697" t="s">
        <v>4685</v>
      </c>
      <c r="E696" s="698" t="s">
        <v>3274</v>
      </c>
      <c r="F696" s="696" t="s">
        <v>3257</v>
      </c>
      <c r="G696" s="696" t="s">
        <v>3300</v>
      </c>
      <c r="H696" s="696" t="s">
        <v>555</v>
      </c>
      <c r="I696" s="696" t="s">
        <v>3826</v>
      </c>
      <c r="J696" s="696" t="s">
        <v>1172</v>
      </c>
      <c r="K696" s="696" t="s">
        <v>1173</v>
      </c>
      <c r="L696" s="699">
        <v>483.76</v>
      </c>
      <c r="M696" s="699">
        <v>967.52</v>
      </c>
      <c r="N696" s="696">
        <v>2</v>
      </c>
      <c r="O696" s="700">
        <v>0.5</v>
      </c>
      <c r="P696" s="699"/>
      <c r="Q696" s="701">
        <v>0</v>
      </c>
      <c r="R696" s="696"/>
      <c r="S696" s="701">
        <v>0</v>
      </c>
      <c r="T696" s="700"/>
      <c r="U696" s="702">
        <v>0</v>
      </c>
    </row>
    <row r="697" spans="1:21" ht="14.4" customHeight="1" x14ac:dyDescent="0.3">
      <c r="A697" s="695">
        <v>32</v>
      </c>
      <c r="B697" s="696" t="s">
        <v>554</v>
      </c>
      <c r="C697" s="696">
        <v>89301322</v>
      </c>
      <c r="D697" s="697" t="s">
        <v>4685</v>
      </c>
      <c r="E697" s="698" t="s">
        <v>3274</v>
      </c>
      <c r="F697" s="696" t="s">
        <v>3257</v>
      </c>
      <c r="G697" s="696" t="s">
        <v>3300</v>
      </c>
      <c r="H697" s="696" t="s">
        <v>555</v>
      </c>
      <c r="I697" s="696" t="s">
        <v>3302</v>
      </c>
      <c r="J697" s="696" t="s">
        <v>1172</v>
      </c>
      <c r="K697" s="696" t="s">
        <v>3303</v>
      </c>
      <c r="L697" s="699">
        <v>0</v>
      </c>
      <c r="M697" s="699">
        <v>0</v>
      </c>
      <c r="N697" s="696">
        <v>1</v>
      </c>
      <c r="O697" s="700">
        <v>0.5</v>
      </c>
      <c r="P697" s="699">
        <v>0</v>
      </c>
      <c r="Q697" s="701"/>
      <c r="R697" s="696">
        <v>1</v>
      </c>
      <c r="S697" s="701">
        <v>1</v>
      </c>
      <c r="T697" s="700">
        <v>0.5</v>
      </c>
      <c r="U697" s="702">
        <v>1</v>
      </c>
    </row>
    <row r="698" spans="1:21" ht="14.4" customHeight="1" x14ac:dyDescent="0.3">
      <c r="A698" s="695">
        <v>32</v>
      </c>
      <c r="B698" s="696" t="s">
        <v>554</v>
      </c>
      <c r="C698" s="696">
        <v>89301322</v>
      </c>
      <c r="D698" s="697" t="s">
        <v>4685</v>
      </c>
      <c r="E698" s="698" t="s">
        <v>3274</v>
      </c>
      <c r="F698" s="696" t="s">
        <v>3257</v>
      </c>
      <c r="G698" s="696" t="s">
        <v>3300</v>
      </c>
      <c r="H698" s="696" t="s">
        <v>555</v>
      </c>
      <c r="I698" s="696" t="s">
        <v>3304</v>
      </c>
      <c r="J698" s="696" t="s">
        <v>1172</v>
      </c>
      <c r="K698" s="696" t="s">
        <v>3303</v>
      </c>
      <c r="L698" s="699">
        <v>0</v>
      </c>
      <c r="M698" s="699">
        <v>0</v>
      </c>
      <c r="N698" s="696">
        <v>2</v>
      </c>
      <c r="O698" s="700">
        <v>0.5</v>
      </c>
      <c r="P698" s="699"/>
      <c r="Q698" s="701"/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32</v>
      </c>
      <c r="B699" s="696" t="s">
        <v>554</v>
      </c>
      <c r="C699" s="696">
        <v>89301322</v>
      </c>
      <c r="D699" s="697" t="s">
        <v>4685</v>
      </c>
      <c r="E699" s="698" t="s">
        <v>3274</v>
      </c>
      <c r="F699" s="696" t="s">
        <v>3257</v>
      </c>
      <c r="G699" s="696" t="s">
        <v>3305</v>
      </c>
      <c r="H699" s="696" t="s">
        <v>555</v>
      </c>
      <c r="I699" s="696" t="s">
        <v>979</v>
      </c>
      <c r="J699" s="696" t="s">
        <v>980</v>
      </c>
      <c r="K699" s="696" t="s">
        <v>981</v>
      </c>
      <c r="L699" s="699">
        <v>95.25</v>
      </c>
      <c r="M699" s="699">
        <v>285.75</v>
      </c>
      <c r="N699" s="696">
        <v>3</v>
      </c>
      <c r="O699" s="700">
        <v>2</v>
      </c>
      <c r="P699" s="699">
        <v>190.5</v>
      </c>
      <c r="Q699" s="701">
        <v>0.66666666666666663</v>
      </c>
      <c r="R699" s="696">
        <v>2</v>
      </c>
      <c r="S699" s="701">
        <v>0.66666666666666663</v>
      </c>
      <c r="T699" s="700">
        <v>1</v>
      </c>
      <c r="U699" s="702">
        <v>0.5</v>
      </c>
    </row>
    <row r="700" spans="1:21" ht="14.4" customHeight="1" x14ac:dyDescent="0.3">
      <c r="A700" s="695">
        <v>32</v>
      </c>
      <c r="B700" s="696" t="s">
        <v>554</v>
      </c>
      <c r="C700" s="696">
        <v>89301322</v>
      </c>
      <c r="D700" s="697" t="s">
        <v>4685</v>
      </c>
      <c r="E700" s="698" t="s">
        <v>3274</v>
      </c>
      <c r="F700" s="696" t="s">
        <v>3257</v>
      </c>
      <c r="G700" s="696" t="s">
        <v>3305</v>
      </c>
      <c r="H700" s="696" t="s">
        <v>555</v>
      </c>
      <c r="I700" s="696" t="s">
        <v>650</v>
      </c>
      <c r="J700" s="696" t="s">
        <v>651</v>
      </c>
      <c r="K700" s="696" t="s">
        <v>3306</v>
      </c>
      <c r="L700" s="699">
        <v>85.72</v>
      </c>
      <c r="M700" s="699">
        <v>257.15999999999997</v>
      </c>
      <c r="N700" s="696">
        <v>3</v>
      </c>
      <c r="O700" s="700">
        <v>2</v>
      </c>
      <c r="P700" s="699">
        <v>171.44</v>
      </c>
      <c r="Q700" s="701">
        <v>0.66666666666666674</v>
      </c>
      <c r="R700" s="696">
        <v>2</v>
      </c>
      <c r="S700" s="701">
        <v>0.66666666666666663</v>
      </c>
      <c r="T700" s="700">
        <v>1.5</v>
      </c>
      <c r="U700" s="702">
        <v>0.75</v>
      </c>
    </row>
    <row r="701" spans="1:21" ht="14.4" customHeight="1" x14ac:dyDescent="0.3">
      <c r="A701" s="695">
        <v>32</v>
      </c>
      <c r="B701" s="696" t="s">
        <v>554</v>
      </c>
      <c r="C701" s="696">
        <v>89301322</v>
      </c>
      <c r="D701" s="697" t="s">
        <v>4685</v>
      </c>
      <c r="E701" s="698" t="s">
        <v>3274</v>
      </c>
      <c r="F701" s="696" t="s">
        <v>3257</v>
      </c>
      <c r="G701" s="696" t="s">
        <v>3305</v>
      </c>
      <c r="H701" s="696" t="s">
        <v>555</v>
      </c>
      <c r="I701" s="696" t="s">
        <v>3307</v>
      </c>
      <c r="J701" s="696" t="s">
        <v>651</v>
      </c>
      <c r="K701" s="696" t="s">
        <v>3308</v>
      </c>
      <c r="L701" s="699">
        <v>285.75</v>
      </c>
      <c r="M701" s="699">
        <v>285.75</v>
      </c>
      <c r="N701" s="696">
        <v>1</v>
      </c>
      <c r="O701" s="700">
        <v>1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32</v>
      </c>
      <c r="B702" s="696" t="s">
        <v>554</v>
      </c>
      <c r="C702" s="696">
        <v>89301322</v>
      </c>
      <c r="D702" s="697" t="s">
        <v>4685</v>
      </c>
      <c r="E702" s="698" t="s">
        <v>3274</v>
      </c>
      <c r="F702" s="696" t="s">
        <v>3257</v>
      </c>
      <c r="G702" s="696" t="s">
        <v>3470</v>
      </c>
      <c r="H702" s="696" t="s">
        <v>555</v>
      </c>
      <c r="I702" s="696" t="s">
        <v>3471</v>
      </c>
      <c r="J702" s="696" t="s">
        <v>2833</v>
      </c>
      <c r="K702" s="696" t="s">
        <v>2463</v>
      </c>
      <c r="L702" s="699">
        <v>0</v>
      </c>
      <c r="M702" s="699">
        <v>0</v>
      </c>
      <c r="N702" s="696">
        <v>1</v>
      </c>
      <c r="O702" s="700">
        <v>1</v>
      </c>
      <c r="P702" s="699">
        <v>0</v>
      </c>
      <c r="Q702" s="701"/>
      <c r="R702" s="696">
        <v>1</v>
      </c>
      <c r="S702" s="701">
        <v>1</v>
      </c>
      <c r="T702" s="700">
        <v>1</v>
      </c>
      <c r="U702" s="702">
        <v>1</v>
      </c>
    </row>
    <row r="703" spans="1:21" ht="14.4" customHeight="1" x14ac:dyDescent="0.3">
      <c r="A703" s="695">
        <v>32</v>
      </c>
      <c r="B703" s="696" t="s">
        <v>554</v>
      </c>
      <c r="C703" s="696">
        <v>89301322</v>
      </c>
      <c r="D703" s="697" t="s">
        <v>4685</v>
      </c>
      <c r="E703" s="698" t="s">
        <v>3274</v>
      </c>
      <c r="F703" s="696" t="s">
        <v>3257</v>
      </c>
      <c r="G703" s="696" t="s">
        <v>3310</v>
      </c>
      <c r="H703" s="696" t="s">
        <v>1626</v>
      </c>
      <c r="I703" s="696" t="s">
        <v>1998</v>
      </c>
      <c r="J703" s="696" t="s">
        <v>3125</v>
      </c>
      <c r="K703" s="696" t="s">
        <v>3126</v>
      </c>
      <c r="L703" s="699">
        <v>333.31</v>
      </c>
      <c r="M703" s="699">
        <v>333.31</v>
      </c>
      <c r="N703" s="696">
        <v>1</v>
      </c>
      <c r="O703" s="700">
        <v>1</v>
      </c>
      <c r="P703" s="699">
        <v>333.31</v>
      </c>
      <c r="Q703" s="701">
        <v>1</v>
      </c>
      <c r="R703" s="696">
        <v>1</v>
      </c>
      <c r="S703" s="701">
        <v>1</v>
      </c>
      <c r="T703" s="700">
        <v>1</v>
      </c>
      <c r="U703" s="702">
        <v>1</v>
      </c>
    </row>
    <row r="704" spans="1:21" ht="14.4" customHeight="1" x14ac:dyDescent="0.3">
      <c r="A704" s="695">
        <v>32</v>
      </c>
      <c r="B704" s="696" t="s">
        <v>554</v>
      </c>
      <c r="C704" s="696">
        <v>89301322</v>
      </c>
      <c r="D704" s="697" t="s">
        <v>4685</v>
      </c>
      <c r="E704" s="698" t="s">
        <v>3274</v>
      </c>
      <c r="F704" s="696" t="s">
        <v>3257</v>
      </c>
      <c r="G704" s="696" t="s">
        <v>3310</v>
      </c>
      <c r="H704" s="696" t="s">
        <v>1626</v>
      </c>
      <c r="I704" s="696" t="s">
        <v>1998</v>
      </c>
      <c r="J704" s="696" t="s">
        <v>3125</v>
      </c>
      <c r="K704" s="696" t="s">
        <v>3126</v>
      </c>
      <c r="L704" s="699">
        <v>156.86000000000001</v>
      </c>
      <c r="M704" s="699">
        <v>156.86000000000001</v>
      </c>
      <c r="N704" s="696">
        <v>1</v>
      </c>
      <c r="O704" s="700">
        <v>0.5</v>
      </c>
      <c r="P704" s="699">
        <v>156.86000000000001</v>
      </c>
      <c r="Q704" s="701">
        <v>1</v>
      </c>
      <c r="R704" s="696">
        <v>1</v>
      </c>
      <c r="S704" s="701">
        <v>1</v>
      </c>
      <c r="T704" s="700">
        <v>0.5</v>
      </c>
      <c r="U704" s="702">
        <v>1</v>
      </c>
    </row>
    <row r="705" spans="1:21" ht="14.4" customHeight="1" x14ac:dyDescent="0.3">
      <c r="A705" s="695">
        <v>32</v>
      </c>
      <c r="B705" s="696" t="s">
        <v>554</v>
      </c>
      <c r="C705" s="696">
        <v>89301322</v>
      </c>
      <c r="D705" s="697" t="s">
        <v>4685</v>
      </c>
      <c r="E705" s="698" t="s">
        <v>3274</v>
      </c>
      <c r="F705" s="696" t="s">
        <v>3257</v>
      </c>
      <c r="G705" s="696" t="s">
        <v>3972</v>
      </c>
      <c r="H705" s="696" t="s">
        <v>555</v>
      </c>
      <c r="I705" s="696" t="s">
        <v>4008</v>
      </c>
      <c r="J705" s="696" t="s">
        <v>3974</v>
      </c>
      <c r="K705" s="696" t="s">
        <v>3975</v>
      </c>
      <c r="L705" s="699">
        <v>473.33</v>
      </c>
      <c r="M705" s="699">
        <v>473.33</v>
      </c>
      <c r="N705" s="696">
        <v>1</v>
      </c>
      <c r="O705" s="700">
        <v>0.5</v>
      </c>
      <c r="P705" s="699">
        <v>473.33</v>
      </c>
      <c r="Q705" s="701">
        <v>1</v>
      </c>
      <c r="R705" s="696">
        <v>1</v>
      </c>
      <c r="S705" s="701">
        <v>1</v>
      </c>
      <c r="T705" s="700">
        <v>0.5</v>
      </c>
      <c r="U705" s="702">
        <v>1</v>
      </c>
    </row>
    <row r="706" spans="1:21" ht="14.4" customHeight="1" x14ac:dyDescent="0.3">
      <c r="A706" s="695">
        <v>32</v>
      </c>
      <c r="B706" s="696" t="s">
        <v>554</v>
      </c>
      <c r="C706" s="696">
        <v>89301322</v>
      </c>
      <c r="D706" s="697" t="s">
        <v>4685</v>
      </c>
      <c r="E706" s="698" t="s">
        <v>3274</v>
      </c>
      <c r="F706" s="696" t="s">
        <v>3257</v>
      </c>
      <c r="G706" s="696" t="s">
        <v>3312</v>
      </c>
      <c r="H706" s="696" t="s">
        <v>555</v>
      </c>
      <c r="I706" s="696" t="s">
        <v>4009</v>
      </c>
      <c r="J706" s="696" t="s">
        <v>3546</v>
      </c>
      <c r="K706" s="696" t="s">
        <v>2698</v>
      </c>
      <c r="L706" s="699">
        <v>0</v>
      </c>
      <c r="M706" s="699">
        <v>0</v>
      </c>
      <c r="N706" s="696">
        <v>1</v>
      </c>
      <c r="O706" s="700">
        <v>1</v>
      </c>
      <c r="P706" s="699"/>
      <c r="Q706" s="701"/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32</v>
      </c>
      <c r="B707" s="696" t="s">
        <v>554</v>
      </c>
      <c r="C707" s="696">
        <v>89301322</v>
      </c>
      <c r="D707" s="697" t="s">
        <v>4685</v>
      </c>
      <c r="E707" s="698" t="s">
        <v>3274</v>
      </c>
      <c r="F707" s="696" t="s">
        <v>3257</v>
      </c>
      <c r="G707" s="696" t="s">
        <v>3316</v>
      </c>
      <c r="H707" s="696" t="s">
        <v>1626</v>
      </c>
      <c r="I707" s="696" t="s">
        <v>2006</v>
      </c>
      <c r="J707" s="696" t="s">
        <v>2007</v>
      </c>
      <c r="K707" s="696" t="s">
        <v>3131</v>
      </c>
      <c r="L707" s="699">
        <v>184.22</v>
      </c>
      <c r="M707" s="699">
        <v>184.22</v>
      </c>
      <c r="N707" s="696">
        <v>1</v>
      </c>
      <c r="O707" s="700">
        <v>1</v>
      </c>
      <c r="P707" s="699">
        <v>184.22</v>
      </c>
      <c r="Q707" s="701">
        <v>1</v>
      </c>
      <c r="R707" s="696">
        <v>1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32</v>
      </c>
      <c r="B708" s="696" t="s">
        <v>554</v>
      </c>
      <c r="C708" s="696">
        <v>89301322</v>
      </c>
      <c r="D708" s="697" t="s">
        <v>4685</v>
      </c>
      <c r="E708" s="698" t="s">
        <v>3274</v>
      </c>
      <c r="F708" s="696" t="s">
        <v>3257</v>
      </c>
      <c r="G708" s="696" t="s">
        <v>3318</v>
      </c>
      <c r="H708" s="696" t="s">
        <v>555</v>
      </c>
      <c r="I708" s="696" t="s">
        <v>1361</v>
      </c>
      <c r="J708" s="696" t="s">
        <v>1362</v>
      </c>
      <c r="K708" s="696" t="s">
        <v>3550</v>
      </c>
      <c r="L708" s="699">
        <v>2025.92</v>
      </c>
      <c r="M708" s="699">
        <v>2025.92</v>
      </c>
      <c r="N708" s="696">
        <v>1</v>
      </c>
      <c r="O708" s="700">
        <v>0.5</v>
      </c>
      <c r="P708" s="699">
        <v>2025.92</v>
      </c>
      <c r="Q708" s="701">
        <v>1</v>
      </c>
      <c r="R708" s="696">
        <v>1</v>
      </c>
      <c r="S708" s="701">
        <v>1</v>
      </c>
      <c r="T708" s="700">
        <v>0.5</v>
      </c>
      <c r="U708" s="702">
        <v>1</v>
      </c>
    </row>
    <row r="709" spans="1:21" ht="14.4" customHeight="1" x14ac:dyDescent="0.3">
      <c r="A709" s="695">
        <v>32</v>
      </c>
      <c r="B709" s="696" t="s">
        <v>554</v>
      </c>
      <c r="C709" s="696">
        <v>89301322</v>
      </c>
      <c r="D709" s="697" t="s">
        <v>4685</v>
      </c>
      <c r="E709" s="698" t="s">
        <v>3274</v>
      </c>
      <c r="F709" s="696" t="s">
        <v>3257</v>
      </c>
      <c r="G709" s="696" t="s">
        <v>4010</v>
      </c>
      <c r="H709" s="696" t="s">
        <v>555</v>
      </c>
      <c r="I709" s="696" t="s">
        <v>4011</v>
      </c>
      <c r="J709" s="696" t="s">
        <v>4012</v>
      </c>
      <c r="K709" s="696" t="s">
        <v>4013</v>
      </c>
      <c r="L709" s="699">
        <v>84.78</v>
      </c>
      <c r="M709" s="699">
        <v>254.34</v>
      </c>
      <c r="N709" s="696">
        <v>3</v>
      </c>
      <c r="O709" s="700">
        <v>2</v>
      </c>
      <c r="P709" s="699"/>
      <c r="Q709" s="701">
        <v>0</v>
      </c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32</v>
      </c>
      <c r="B710" s="696" t="s">
        <v>554</v>
      </c>
      <c r="C710" s="696">
        <v>89301322</v>
      </c>
      <c r="D710" s="697" t="s">
        <v>4685</v>
      </c>
      <c r="E710" s="698" t="s">
        <v>3274</v>
      </c>
      <c r="F710" s="696" t="s">
        <v>3257</v>
      </c>
      <c r="G710" s="696" t="s">
        <v>3559</v>
      </c>
      <c r="H710" s="696" t="s">
        <v>555</v>
      </c>
      <c r="I710" s="696" t="s">
        <v>3560</v>
      </c>
      <c r="J710" s="696" t="s">
        <v>3561</v>
      </c>
      <c r="K710" s="696" t="s">
        <v>3562</v>
      </c>
      <c r="L710" s="699">
        <v>1166.48</v>
      </c>
      <c r="M710" s="699">
        <v>1166.48</v>
      </c>
      <c r="N710" s="696">
        <v>1</v>
      </c>
      <c r="O710" s="700">
        <v>0.5</v>
      </c>
      <c r="P710" s="699">
        <v>1166.48</v>
      </c>
      <c r="Q710" s="701">
        <v>1</v>
      </c>
      <c r="R710" s="696">
        <v>1</v>
      </c>
      <c r="S710" s="701">
        <v>1</v>
      </c>
      <c r="T710" s="700">
        <v>0.5</v>
      </c>
      <c r="U710" s="702">
        <v>1</v>
      </c>
    </row>
    <row r="711" spans="1:21" ht="14.4" customHeight="1" x14ac:dyDescent="0.3">
      <c r="A711" s="695">
        <v>32</v>
      </c>
      <c r="B711" s="696" t="s">
        <v>554</v>
      </c>
      <c r="C711" s="696">
        <v>89301322</v>
      </c>
      <c r="D711" s="697" t="s">
        <v>4685</v>
      </c>
      <c r="E711" s="698" t="s">
        <v>3274</v>
      </c>
      <c r="F711" s="696" t="s">
        <v>3257</v>
      </c>
      <c r="G711" s="696" t="s">
        <v>3321</v>
      </c>
      <c r="H711" s="696" t="s">
        <v>555</v>
      </c>
      <c r="I711" s="696" t="s">
        <v>3399</v>
      </c>
      <c r="J711" s="696" t="s">
        <v>2086</v>
      </c>
      <c r="K711" s="696" t="s">
        <v>3400</v>
      </c>
      <c r="L711" s="699">
        <v>0</v>
      </c>
      <c r="M711" s="699">
        <v>0</v>
      </c>
      <c r="N711" s="696">
        <v>1</v>
      </c>
      <c r="O711" s="700">
        <v>0.5</v>
      </c>
      <c r="P711" s="699">
        <v>0</v>
      </c>
      <c r="Q711" s="701"/>
      <c r="R711" s="696">
        <v>1</v>
      </c>
      <c r="S711" s="701">
        <v>1</v>
      </c>
      <c r="T711" s="700">
        <v>0.5</v>
      </c>
      <c r="U711" s="702">
        <v>1</v>
      </c>
    </row>
    <row r="712" spans="1:21" ht="14.4" customHeight="1" x14ac:dyDescent="0.3">
      <c r="A712" s="695">
        <v>32</v>
      </c>
      <c r="B712" s="696" t="s">
        <v>554</v>
      </c>
      <c r="C712" s="696">
        <v>89301322</v>
      </c>
      <c r="D712" s="697" t="s">
        <v>4685</v>
      </c>
      <c r="E712" s="698" t="s">
        <v>3274</v>
      </c>
      <c r="F712" s="696" t="s">
        <v>3257</v>
      </c>
      <c r="G712" s="696" t="s">
        <v>3321</v>
      </c>
      <c r="H712" s="696" t="s">
        <v>1626</v>
      </c>
      <c r="I712" s="696" t="s">
        <v>2085</v>
      </c>
      <c r="J712" s="696" t="s">
        <v>2086</v>
      </c>
      <c r="K712" s="696" t="s">
        <v>3155</v>
      </c>
      <c r="L712" s="699">
        <v>3127.19</v>
      </c>
      <c r="M712" s="699">
        <v>21890.33</v>
      </c>
      <c r="N712" s="696">
        <v>7</v>
      </c>
      <c r="O712" s="700">
        <v>1.5</v>
      </c>
      <c r="P712" s="699">
        <v>9381.57</v>
      </c>
      <c r="Q712" s="701">
        <v>0.42857142857142855</v>
      </c>
      <c r="R712" s="696">
        <v>3</v>
      </c>
      <c r="S712" s="701">
        <v>0.42857142857142855</v>
      </c>
      <c r="T712" s="700">
        <v>0.5</v>
      </c>
      <c r="U712" s="702">
        <v>0.33333333333333331</v>
      </c>
    </row>
    <row r="713" spans="1:21" ht="14.4" customHeight="1" x14ac:dyDescent="0.3">
      <c r="A713" s="695">
        <v>32</v>
      </c>
      <c r="B713" s="696" t="s">
        <v>554</v>
      </c>
      <c r="C713" s="696">
        <v>89301322</v>
      </c>
      <c r="D713" s="697" t="s">
        <v>4685</v>
      </c>
      <c r="E713" s="698" t="s">
        <v>3274</v>
      </c>
      <c r="F713" s="696" t="s">
        <v>3257</v>
      </c>
      <c r="G713" s="696" t="s">
        <v>3439</v>
      </c>
      <c r="H713" s="696" t="s">
        <v>555</v>
      </c>
      <c r="I713" s="696" t="s">
        <v>810</v>
      </c>
      <c r="J713" s="696" t="s">
        <v>811</v>
      </c>
      <c r="K713" s="696" t="s">
        <v>3440</v>
      </c>
      <c r="L713" s="699">
        <v>163.9</v>
      </c>
      <c r="M713" s="699">
        <v>983.40000000000009</v>
      </c>
      <c r="N713" s="696">
        <v>6</v>
      </c>
      <c r="O713" s="700">
        <v>2</v>
      </c>
      <c r="P713" s="699">
        <v>327.8</v>
      </c>
      <c r="Q713" s="701">
        <v>0.33333333333333331</v>
      </c>
      <c r="R713" s="696">
        <v>2</v>
      </c>
      <c r="S713" s="701">
        <v>0.33333333333333331</v>
      </c>
      <c r="T713" s="700">
        <v>1</v>
      </c>
      <c r="U713" s="702">
        <v>0.5</v>
      </c>
    </row>
    <row r="714" spans="1:21" ht="14.4" customHeight="1" x14ac:dyDescent="0.3">
      <c r="A714" s="695">
        <v>32</v>
      </c>
      <c r="B714" s="696" t="s">
        <v>554</v>
      </c>
      <c r="C714" s="696">
        <v>89301322</v>
      </c>
      <c r="D714" s="697" t="s">
        <v>4685</v>
      </c>
      <c r="E714" s="698" t="s">
        <v>3274</v>
      </c>
      <c r="F714" s="696" t="s">
        <v>3257</v>
      </c>
      <c r="G714" s="696" t="s">
        <v>3486</v>
      </c>
      <c r="H714" s="696" t="s">
        <v>555</v>
      </c>
      <c r="I714" s="696" t="s">
        <v>1042</v>
      </c>
      <c r="J714" s="696" t="s">
        <v>1043</v>
      </c>
      <c r="K714" s="696" t="s">
        <v>3487</v>
      </c>
      <c r="L714" s="699">
        <v>1023.02</v>
      </c>
      <c r="M714" s="699">
        <v>12276.240000000002</v>
      </c>
      <c r="N714" s="696">
        <v>12</v>
      </c>
      <c r="O714" s="700">
        <v>7.5</v>
      </c>
      <c r="P714" s="699">
        <v>5115.1000000000004</v>
      </c>
      <c r="Q714" s="701">
        <v>0.41666666666666663</v>
      </c>
      <c r="R714" s="696">
        <v>5</v>
      </c>
      <c r="S714" s="701">
        <v>0.41666666666666669</v>
      </c>
      <c r="T714" s="700">
        <v>3</v>
      </c>
      <c r="U714" s="702">
        <v>0.4</v>
      </c>
    </row>
    <row r="715" spans="1:21" ht="14.4" customHeight="1" x14ac:dyDescent="0.3">
      <c r="A715" s="695">
        <v>32</v>
      </c>
      <c r="B715" s="696" t="s">
        <v>554</v>
      </c>
      <c r="C715" s="696">
        <v>89301322</v>
      </c>
      <c r="D715" s="697" t="s">
        <v>4685</v>
      </c>
      <c r="E715" s="698" t="s">
        <v>3274</v>
      </c>
      <c r="F715" s="696" t="s">
        <v>3257</v>
      </c>
      <c r="G715" s="696" t="s">
        <v>3587</v>
      </c>
      <c r="H715" s="696" t="s">
        <v>1626</v>
      </c>
      <c r="I715" s="696" t="s">
        <v>3588</v>
      </c>
      <c r="J715" s="696" t="s">
        <v>3589</v>
      </c>
      <c r="K715" s="696" t="s">
        <v>3590</v>
      </c>
      <c r="L715" s="699">
        <v>2449.89</v>
      </c>
      <c r="M715" s="699">
        <v>17149.23</v>
      </c>
      <c r="N715" s="696">
        <v>7</v>
      </c>
      <c r="O715" s="700">
        <v>1</v>
      </c>
      <c r="P715" s="699">
        <v>17149.23</v>
      </c>
      <c r="Q715" s="701">
        <v>1</v>
      </c>
      <c r="R715" s="696">
        <v>7</v>
      </c>
      <c r="S715" s="701">
        <v>1</v>
      </c>
      <c r="T715" s="700">
        <v>1</v>
      </c>
      <c r="U715" s="702">
        <v>1</v>
      </c>
    </row>
    <row r="716" spans="1:21" ht="14.4" customHeight="1" x14ac:dyDescent="0.3">
      <c r="A716" s="695">
        <v>32</v>
      </c>
      <c r="B716" s="696" t="s">
        <v>554</v>
      </c>
      <c r="C716" s="696">
        <v>89301322</v>
      </c>
      <c r="D716" s="697" t="s">
        <v>4685</v>
      </c>
      <c r="E716" s="698" t="s">
        <v>3274</v>
      </c>
      <c r="F716" s="696" t="s">
        <v>3257</v>
      </c>
      <c r="G716" s="696" t="s">
        <v>4014</v>
      </c>
      <c r="H716" s="696" t="s">
        <v>555</v>
      </c>
      <c r="I716" s="696" t="s">
        <v>635</v>
      </c>
      <c r="J716" s="696" t="s">
        <v>636</v>
      </c>
      <c r="K716" s="696" t="s">
        <v>4015</v>
      </c>
      <c r="L716" s="699">
        <v>0</v>
      </c>
      <c r="M716" s="699">
        <v>0</v>
      </c>
      <c r="N716" s="696">
        <v>1</v>
      </c>
      <c r="O716" s="700">
        <v>1</v>
      </c>
      <c r="P716" s="699"/>
      <c r="Q716" s="701"/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32</v>
      </c>
      <c r="B717" s="696" t="s">
        <v>554</v>
      </c>
      <c r="C717" s="696">
        <v>89301322</v>
      </c>
      <c r="D717" s="697" t="s">
        <v>4685</v>
      </c>
      <c r="E717" s="698" t="s">
        <v>3274</v>
      </c>
      <c r="F717" s="696" t="s">
        <v>3257</v>
      </c>
      <c r="G717" s="696" t="s">
        <v>3733</v>
      </c>
      <c r="H717" s="696" t="s">
        <v>555</v>
      </c>
      <c r="I717" s="696" t="s">
        <v>3734</v>
      </c>
      <c r="J717" s="696" t="s">
        <v>3735</v>
      </c>
      <c r="K717" s="696" t="s">
        <v>3736</v>
      </c>
      <c r="L717" s="699">
        <v>145.38999999999999</v>
      </c>
      <c r="M717" s="699">
        <v>726.94999999999993</v>
      </c>
      <c r="N717" s="696">
        <v>5</v>
      </c>
      <c r="O717" s="700">
        <v>2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32</v>
      </c>
      <c r="B718" s="696" t="s">
        <v>554</v>
      </c>
      <c r="C718" s="696">
        <v>89301322</v>
      </c>
      <c r="D718" s="697" t="s">
        <v>4685</v>
      </c>
      <c r="E718" s="698" t="s">
        <v>3274</v>
      </c>
      <c r="F718" s="696" t="s">
        <v>3257</v>
      </c>
      <c r="G718" s="696" t="s">
        <v>3917</v>
      </c>
      <c r="H718" s="696" t="s">
        <v>555</v>
      </c>
      <c r="I718" s="696" t="s">
        <v>3918</v>
      </c>
      <c r="J718" s="696" t="s">
        <v>3919</v>
      </c>
      <c r="K718" s="696" t="s">
        <v>3920</v>
      </c>
      <c r="L718" s="699">
        <v>92.91</v>
      </c>
      <c r="M718" s="699">
        <v>464.55</v>
      </c>
      <c r="N718" s="696">
        <v>5</v>
      </c>
      <c r="O718" s="700">
        <v>2</v>
      </c>
      <c r="P718" s="699">
        <v>464.55</v>
      </c>
      <c r="Q718" s="701">
        <v>1</v>
      </c>
      <c r="R718" s="696">
        <v>5</v>
      </c>
      <c r="S718" s="701">
        <v>1</v>
      </c>
      <c r="T718" s="700">
        <v>2</v>
      </c>
      <c r="U718" s="702">
        <v>1</v>
      </c>
    </row>
    <row r="719" spans="1:21" ht="14.4" customHeight="1" x14ac:dyDescent="0.3">
      <c r="A719" s="695">
        <v>32</v>
      </c>
      <c r="B719" s="696" t="s">
        <v>554</v>
      </c>
      <c r="C719" s="696">
        <v>89301322</v>
      </c>
      <c r="D719" s="697" t="s">
        <v>4685</v>
      </c>
      <c r="E719" s="698" t="s">
        <v>3274</v>
      </c>
      <c r="F719" s="696" t="s">
        <v>3257</v>
      </c>
      <c r="G719" s="696" t="s">
        <v>3349</v>
      </c>
      <c r="H719" s="696" t="s">
        <v>555</v>
      </c>
      <c r="I719" s="696" t="s">
        <v>814</v>
      </c>
      <c r="J719" s="696" t="s">
        <v>3350</v>
      </c>
      <c r="K719" s="696" t="s">
        <v>3351</v>
      </c>
      <c r="L719" s="699">
        <v>91.14</v>
      </c>
      <c r="M719" s="699">
        <v>91.14</v>
      </c>
      <c r="N719" s="696">
        <v>1</v>
      </c>
      <c r="O719" s="700">
        <v>0.5</v>
      </c>
      <c r="P719" s="699">
        <v>91.14</v>
      </c>
      <c r="Q719" s="701">
        <v>1</v>
      </c>
      <c r="R719" s="696">
        <v>1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32</v>
      </c>
      <c r="B720" s="696" t="s">
        <v>554</v>
      </c>
      <c r="C720" s="696">
        <v>89301322</v>
      </c>
      <c r="D720" s="697" t="s">
        <v>4685</v>
      </c>
      <c r="E720" s="698" t="s">
        <v>3274</v>
      </c>
      <c r="F720" s="696" t="s">
        <v>3257</v>
      </c>
      <c r="G720" s="696" t="s">
        <v>3355</v>
      </c>
      <c r="H720" s="696" t="s">
        <v>555</v>
      </c>
      <c r="I720" s="696" t="s">
        <v>711</v>
      </c>
      <c r="J720" s="696" t="s">
        <v>3357</v>
      </c>
      <c r="K720" s="696" t="s">
        <v>3624</v>
      </c>
      <c r="L720" s="699">
        <v>0</v>
      </c>
      <c r="M720" s="699">
        <v>0</v>
      </c>
      <c r="N720" s="696">
        <v>1</v>
      </c>
      <c r="O720" s="700">
        <v>0.5</v>
      </c>
      <c r="P720" s="699">
        <v>0</v>
      </c>
      <c r="Q720" s="701"/>
      <c r="R720" s="696">
        <v>1</v>
      </c>
      <c r="S720" s="701">
        <v>1</v>
      </c>
      <c r="T720" s="700">
        <v>0.5</v>
      </c>
      <c r="U720" s="702">
        <v>1</v>
      </c>
    </row>
    <row r="721" spans="1:21" ht="14.4" customHeight="1" x14ac:dyDescent="0.3">
      <c r="A721" s="695">
        <v>32</v>
      </c>
      <c r="B721" s="696" t="s">
        <v>554</v>
      </c>
      <c r="C721" s="696">
        <v>89301322</v>
      </c>
      <c r="D721" s="697" t="s">
        <v>4685</v>
      </c>
      <c r="E721" s="698" t="s">
        <v>3274</v>
      </c>
      <c r="F721" s="696" t="s">
        <v>3257</v>
      </c>
      <c r="G721" s="696" t="s">
        <v>3293</v>
      </c>
      <c r="H721" s="696" t="s">
        <v>1626</v>
      </c>
      <c r="I721" s="696" t="s">
        <v>1655</v>
      </c>
      <c r="J721" s="696" t="s">
        <v>1656</v>
      </c>
      <c r="K721" s="696" t="s">
        <v>1657</v>
      </c>
      <c r="L721" s="699">
        <v>937.93</v>
      </c>
      <c r="M721" s="699">
        <v>937.93</v>
      </c>
      <c r="N721" s="696">
        <v>1</v>
      </c>
      <c r="O721" s="700">
        <v>0.5</v>
      </c>
      <c r="P721" s="699"/>
      <c r="Q721" s="701">
        <v>0</v>
      </c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32</v>
      </c>
      <c r="B722" s="696" t="s">
        <v>554</v>
      </c>
      <c r="C722" s="696">
        <v>89301322</v>
      </c>
      <c r="D722" s="697" t="s">
        <v>4685</v>
      </c>
      <c r="E722" s="698" t="s">
        <v>3274</v>
      </c>
      <c r="F722" s="696" t="s">
        <v>3257</v>
      </c>
      <c r="G722" s="696" t="s">
        <v>3293</v>
      </c>
      <c r="H722" s="696" t="s">
        <v>1626</v>
      </c>
      <c r="I722" s="696" t="s">
        <v>2933</v>
      </c>
      <c r="J722" s="696" t="s">
        <v>1702</v>
      </c>
      <c r="K722" s="696" t="s">
        <v>1657</v>
      </c>
      <c r="L722" s="699">
        <v>1749.69</v>
      </c>
      <c r="M722" s="699">
        <v>1749.69</v>
      </c>
      <c r="N722" s="696">
        <v>1</v>
      </c>
      <c r="O722" s="700">
        <v>0.5</v>
      </c>
      <c r="P722" s="699">
        <v>1749.69</v>
      </c>
      <c r="Q722" s="701">
        <v>1</v>
      </c>
      <c r="R722" s="696">
        <v>1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32</v>
      </c>
      <c r="B723" s="696" t="s">
        <v>554</v>
      </c>
      <c r="C723" s="696">
        <v>89301322</v>
      </c>
      <c r="D723" s="697" t="s">
        <v>4685</v>
      </c>
      <c r="E723" s="698" t="s">
        <v>3274</v>
      </c>
      <c r="F723" s="696" t="s">
        <v>3257</v>
      </c>
      <c r="G723" s="696" t="s">
        <v>3293</v>
      </c>
      <c r="H723" s="696" t="s">
        <v>1626</v>
      </c>
      <c r="I723" s="696" t="s">
        <v>1701</v>
      </c>
      <c r="J723" s="696" t="s">
        <v>1702</v>
      </c>
      <c r="K723" s="696" t="s">
        <v>1660</v>
      </c>
      <c r="L723" s="699">
        <v>2332.92</v>
      </c>
      <c r="M723" s="699">
        <v>2332.92</v>
      </c>
      <c r="N723" s="696">
        <v>1</v>
      </c>
      <c r="O723" s="700">
        <v>1</v>
      </c>
      <c r="P723" s="699">
        <v>2332.92</v>
      </c>
      <c r="Q723" s="701">
        <v>1</v>
      </c>
      <c r="R723" s="696">
        <v>1</v>
      </c>
      <c r="S723" s="701">
        <v>1</v>
      </c>
      <c r="T723" s="700">
        <v>1</v>
      </c>
      <c r="U723" s="702">
        <v>1</v>
      </c>
    </row>
    <row r="724" spans="1:21" ht="14.4" customHeight="1" x14ac:dyDescent="0.3">
      <c r="A724" s="695">
        <v>32</v>
      </c>
      <c r="B724" s="696" t="s">
        <v>554</v>
      </c>
      <c r="C724" s="696">
        <v>89301322</v>
      </c>
      <c r="D724" s="697" t="s">
        <v>4685</v>
      </c>
      <c r="E724" s="698" t="s">
        <v>3274</v>
      </c>
      <c r="F724" s="696" t="s">
        <v>3257</v>
      </c>
      <c r="G724" s="696" t="s">
        <v>3294</v>
      </c>
      <c r="H724" s="696" t="s">
        <v>555</v>
      </c>
      <c r="I724" s="696" t="s">
        <v>4016</v>
      </c>
      <c r="J724" s="696" t="s">
        <v>719</v>
      </c>
      <c r="K724" s="696" t="s">
        <v>4017</v>
      </c>
      <c r="L724" s="699">
        <v>0</v>
      </c>
      <c r="M724" s="699">
        <v>0</v>
      </c>
      <c r="N724" s="696">
        <v>1</v>
      </c>
      <c r="O724" s="700">
        <v>0.5</v>
      </c>
      <c r="P724" s="699">
        <v>0</v>
      </c>
      <c r="Q724" s="701"/>
      <c r="R724" s="696">
        <v>1</v>
      </c>
      <c r="S724" s="701">
        <v>1</v>
      </c>
      <c r="T724" s="700">
        <v>0.5</v>
      </c>
      <c r="U724" s="702">
        <v>1</v>
      </c>
    </row>
    <row r="725" spans="1:21" ht="14.4" customHeight="1" x14ac:dyDescent="0.3">
      <c r="A725" s="695">
        <v>32</v>
      </c>
      <c r="B725" s="696" t="s">
        <v>554</v>
      </c>
      <c r="C725" s="696">
        <v>89301322</v>
      </c>
      <c r="D725" s="697" t="s">
        <v>4685</v>
      </c>
      <c r="E725" s="698" t="s">
        <v>3274</v>
      </c>
      <c r="F725" s="696" t="s">
        <v>3257</v>
      </c>
      <c r="G725" s="696" t="s">
        <v>3294</v>
      </c>
      <c r="H725" s="696" t="s">
        <v>555</v>
      </c>
      <c r="I725" s="696" t="s">
        <v>718</v>
      </c>
      <c r="J725" s="696" t="s">
        <v>719</v>
      </c>
      <c r="K725" s="696" t="s">
        <v>3362</v>
      </c>
      <c r="L725" s="699">
        <v>314.89999999999998</v>
      </c>
      <c r="M725" s="699">
        <v>944.69999999999993</v>
      </c>
      <c r="N725" s="696">
        <v>3</v>
      </c>
      <c r="O725" s="700">
        <v>2.5</v>
      </c>
      <c r="P725" s="699">
        <v>629.79999999999995</v>
      </c>
      <c r="Q725" s="701">
        <v>0.66666666666666663</v>
      </c>
      <c r="R725" s="696">
        <v>2</v>
      </c>
      <c r="S725" s="701">
        <v>0.66666666666666663</v>
      </c>
      <c r="T725" s="700">
        <v>1.5</v>
      </c>
      <c r="U725" s="702">
        <v>0.6</v>
      </c>
    </row>
    <row r="726" spans="1:21" ht="14.4" customHeight="1" x14ac:dyDescent="0.3">
      <c r="A726" s="695">
        <v>32</v>
      </c>
      <c r="B726" s="696" t="s">
        <v>554</v>
      </c>
      <c r="C726" s="696">
        <v>89301322</v>
      </c>
      <c r="D726" s="697" t="s">
        <v>4685</v>
      </c>
      <c r="E726" s="698" t="s">
        <v>3274</v>
      </c>
      <c r="F726" s="696" t="s">
        <v>3257</v>
      </c>
      <c r="G726" s="696" t="s">
        <v>3297</v>
      </c>
      <c r="H726" s="696" t="s">
        <v>555</v>
      </c>
      <c r="I726" s="696" t="s">
        <v>611</v>
      </c>
      <c r="J726" s="696" t="s">
        <v>3777</v>
      </c>
      <c r="K726" s="696" t="s">
        <v>3557</v>
      </c>
      <c r="L726" s="699">
        <v>22.88</v>
      </c>
      <c r="M726" s="699">
        <v>22.88</v>
      </c>
      <c r="N726" s="696">
        <v>1</v>
      </c>
      <c r="O726" s="700">
        <v>1</v>
      </c>
      <c r="P726" s="699">
        <v>22.88</v>
      </c>
      <c r="Q726" s="701">
        <v>1</v>
      </c>
      <c r="R726" s="696">
        <v>1</v>
      </c>
      <c r="S726" s="701">
        <v>1</v>
      </c>
      <c r="T726" s="700">
        <v>1</v>
      </c>
      <c r="U726" s="702">
        <v>1</v>
      </c>
    </row>
    <row r="727" spans="1:21" ht="14.4" customHeight="1" x14ac:dyDescent="0.3">
      <c r="A727" s="695">
        <v>32</v>
      </c>
      <c r="B727" s="696" t="s">
        <v>554</v>
      </c>
      <c r="C727" s="696">
        <v>89301322</v>
      </c>
      <c r="D727" s="697" t="s">
        <v>4685</v>
      </c>
      <c r="E727" s="698" t="s">
        <v>3274</v>
      </c>
      <c r="F727" s="696" t="s">
        <v>3257</v>
      </c>
      <c r="G727" s="696" t="s">
        <v>3297</v>
      </c>
      <c r="H727" s="696" t="s">
        <v>555</v>
      </c>
      <c r="I727" s="696" t="s">
        <v>1137</v>
      </c>
      <c r="J727" s="696" t="s">
        <v>3298</v>
      </c>
      <c r="K727" s="696" t="s">
        <v>3299</v>
      </c>
      <c r="L727" s="699">
        <v>91.52</v>
      </c>
      <c r="M727" s="699">
        <v>366.08</v>
      </c>
      <c r="N727" s="696">
        <v>4</v>
      </c>
      <c r="O727" s="700">
        <v>1.5</v>
      </c>
      <c r="P727" s="699">
        <v>366.08</v>
      </c>
      <c r="Q727" s="701">
        <v>1</v>
      </c>
      <c r="R727" s="696">
        <v>4</v>
      </c>
      <c r="S727" s="701">
        <v>1</v>
      </c>
      <c r="T727" s="700">
        <v>1.5</v>
      </c>
      <c r="U727" s="702">
        <v>1</v>
      </c>
    </row>
    <row r="728" spans="1:21" ht="14.4" customHeight="1" x14ac:dyDescent="0.3">
      <c r="A728" s="695">
        <v>32</v>
      </c>
      <c r="B728" s="696" t="s">
        <v>554</v>
      </c>
      <c r="C728" s="696">
        <v>89301322</v>
      </c>
      <c r="D728" s="697" t="s">
        <v>4685</v>
      </c>
      <c r="E728" s="698" t="s">
        <v>3274</v>
      </c>
      <c r="F728" s="696" t="s">
        <v>3257</v>
      </c>
      <c r="G728" s="696" t="s">
        <v>3363</v>
      </c>
      <c r="H728" s="696" t="s">
        <v>555</v>
      </c>
      <c r="I728" s="696" t="s">
        <v>4018</v>
      </c>
      <c r="J728" s="696" t="s">
        <v>2269</v>
      </c>
      <c r="K728" s="696" t="s">
        <v>4019</v>
      </c>
      <c r="L728" s="699">
        <v>0</v>
      </c>
      <c r="M728" s="699">
        <v>0</v>
      </c>
      <c r="N728" s="696">
        <v>1</v>
      </c>
      <c r="O728" s="700">
        <v>1</v>
      </c>
      <c r="P728" s="699">
        <v>0</v>
      </c>
      <c r="Q728" s="701"/>
      <c r="R728" s="696">
        <v>1</v>
      </c>
      <c r="S728" s="701">
        <v>1</v>
      </c>
      <c r="T728" s="700">
        <v>1</v>
      </c>
      <c r="U728" s="702">
        <v>1</v>
      </c>
    </row>
    <row r="729" spans="1:21" ht="14.4" customHeight="1" x14ac:dyDescent="0.3">
      <c r="A729" s="695">
        <v>32</v>
      </c>
      <c r="B729" s="696" t="s">
        <v>554</v>
      </c>
      <c r="C729" s="696">
        <v>89301322</v>
      </c>
      <c r="D729" s="697" t="s">
        <v>4685</v>
      </c>
      <c r="E729" s="698" t="s">
        <v>3274</v>
      </c>
      <c r="F729" s="696" t="s">
        <v>3257</v>
      </c>
      <c r="G729" s="696" t="s">
        <v>4020</v>
      </c>
      <c r="H729" s="696" t="s">
        <v>555</v>
      </c>
      <c r="I729" s="696" t="s">
        <v>2536</v>
      </c>
      <c r="J729" s="696" t="s">
        <v>2537</v>
      </c>
      <c r="K729" s="696" t="s">
        <v>2538</v>
      </c>
      <c r="L729" s="699">
        <v>0</v>
      </c>
      <c r="M729" s="699">
        <v>0</v>
      </c>
      <c r="N729" s="696">
        <v>1</v>
      </c>
      <c r="O729" s="700">
        <v>0.5</v>
      </c>
      <c r="P729" s="699"/>
      <c r="Q729" s="701"/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32</v>
      </c>
      <c r="B730" s="696" t="s">
        <v>554</v>
      </c>
      <c r="C730" s="696">
        <v>89301322</v>
      </c>
      <c r="D730" s="697" t="s">
        <v>4685</v>
      </c>
      <c r="E730" s="698" t="s">
        <v>3274</v>
      </c>
      <c r="F730" s="696" t="s">
        <v>3257</v>
      </c>
      <c r="G730" s="696" t="s">
        <v>3678</v>
      </c>
      <c r="H730" s="696" t="s">
        <v>1626</v>
      </c>
      <c r="I730" s="696" t="s">
        <v>1807</v>
      </c>
      <c r="J730" s="696" t="s">
        <v>1808</v>
      </c>
      <c r="K730" s="696" t="s">
        <v>3159</v>
      </c>
      <c r="L730" s="699">
        <v>1492.11</v>
      </c>
      <c r="M730" s="699">
        <v>2984.22</v>
      </c>
      <c r="N730" s="696">
        <v>2</v>
      </c>
      <c r="O730" s="700">
        <v>1</v>
      </c>
      <c r="P730" s="699">
        <v>2984.22</v>
      </c>
      <c r="Q730" s="701">
        <v>1</v>
      </c>
      <c r="R730" s="696">
        <v>2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32</v>
      </c>
      <c r="B731" s="696" t="s">
        <v>554</v>
      </c>
      <c r="C731" s="696">
        <v>89301322</v>
      </c>
      <c r="D731" s="697" t="s">
        <v>4685</v>
      </c>
      <c r="E731" s="698" t="s">
        <v>3274</v>
      </c>
      <c r="F731" s="696" t="s">
        <v>3257</v>
      </c>
      <c r="G731" s="696" t="s">
        <v>3373</v>
      </c>
      <c r="H731" s="696" t="s">
        <v>1626</v>
      </c>
      <c r="I731" s="696" t="s">
        <v>2718</v>
      </c>
      <c r="J731" s="696" t="s">
        <v>3217</v>
      </c>
      <c r="K731" s="696" t="s">
        <v>3218</v>
      </c>
      <c r="L731" s="699">
        <v>156.25</v>
      </c>
      <c r="M731" s="699">
        <v>156.25</v>
      </c>
      <c r="N731" s="696">
        <v>1</v>
      </c>
      <c r="O731" s="700">
        <v>0.5</v>
      </c>
      <c r="P731" s="699"/>
      <c r="Q731" s="701">
        <v>0</v>
      </c>
      <c r="R731" s="696"/>
      <c r="S731" s="701">
        <v>0</v>
      </c>
      <c r="T731" s="700"/>
      <c r="U731" s="702">
        <v>0</v>
      </c>
    </row>
    <row r="732" spans="1:21" ht="14.4" customHeight="1" x14ac:dyDescent="0.3">
      <c r="A732" s="695">
        <v>32</v>
      </c>
      <c r="B732" s="696" t="s">
        <v>554</v>
      </c>
      <c r="C732" s="696">
        <v>89301322</v>
      </c>
      <c r="D732" s="697" t="s">
        <v>4685</v>
      </c>
      <c r="E732" s="698" t="s">
        <v>3275</v>
      </c>
      <c r="F732" s="696" t="s">
        <v>3257</v>
      </c>
      <c r="G732" s="696" t="s">
        <v>3300</v>
      </c>
      <c r="H732" s="696" t="s">
        <v>555</v>
      </c>
      <c r="I732" s="696" t="s">
        <v>4021</v>
      </c>
      <c r="J732" s="696" t="s">
        <v>1244</v>
      </c>
      <c r="K732" s="696" t="s">
        <v>1245</v>
      </c>
      <c r="L732" s="699">
        <v>275.23</v>
      </c>
      <c r="M732" s="699">
        <v>275.23</v>
      </c>
      <c r="N732" s="696">
        <v>1</v>
      </c>
      <c r="O732" s="700">
        <v>0.5</v>
      </c>
      <c r="P732" s="699">
        <v>275.23</v>
      </c>
      <c r="Q732" s="701">
        <v>1</v>
      </c>
      <c r="R732" s="696">
        <v>1</v>
      </c>
      <c r="S732" s="701">
        <v>1</v>
      </c>
      <c r="T732" s="700">
        <v>0.5</v>
      </c>
      <c r="U732" s="702">
        <v>1</v>
      </c>
    </row>
    <row r="733" spans="1:21" ht="14.4" customHeight="1" x14ac:dyDescent="0.3">
      <c r="A733" s="695">
        <v>32</v>
      </c>
      <c r="B733" s="696" t="s">
        <v>554</v>
      </c>
      <c r="C733" s="696">
        <v>89301322</v>
      </c>
      <c r="D733" s="697" t="s">
        <v>4685</v>
      </c>
      <c r="E733" s="698" t="s">
        <v>3275</v>
      </c>
      <c r="F733" s="696" t="s">
        <v>3257</v>
      </c>
      <c r="G733" s="696" t="s">
        <v>4022</v>
      </c>
      <c r="H733" s="696" t="s">
        <v>555</v>
      </c>
      <c r="I733" s="696" t="s">
        <v>1148</v>
      </c>
      <c r="J733" s="696" t="s">
        <v>3099</v>
      </c>
      <c r="K733" s="696" t="s">
        <v>3100</v>
      </c>
      <c r="L733" s="699">
        <v>416.46</v>
      </c>
      <c r="M733" s="699">
        <v>416.46</v>
      </c>
      <c r="N733" s="696">
        <v>1</v>
      </c>
      <c r="O733" s="700">
        <v>0.5</v>
      </c>
      <c r="P733" s="699">
        <v>416.46</v>
      </c>
      <c r="Q733" s="701">
        <v>1</v>
      </c>
      <c r="R733" s="696">
        <v>1</v>
      </c>
      <c r="S733" s="701">
        <v>1</v>
      </c>
      <c r="T733" s="700">
        <v>0.5</v>
      </c>
      <c r="U733" s="702">
        <v>1</v>
      </c>
    </row>
    <row r="734" spans="1:21" ht="14.4" customHeight="1" x14ac:dyDescent="0.3">
      <c r="A734" s="695">
        <v>32</v>
      </c>
      <c r="B734" s="696" t="s">
        <v>554</v>
      </c>
      <c r="C734" s="696">
        <v>89301322</v>
      </c>
      <c r="D734" s="697" t="s">
        <v>4685</v>
      </c>
      <c r="E734" s="698" t="s">
        <v>3275</v>
      </c>
      <c r="F734" s="696" t="s">
        <v>3257</v>
      </c>
      <c r="G734" s="696" t="s">
        <v>3305</v>
      </c>
      <c r="H734" s="696" t="s">
        <v>555</v>
      </c>
      <c r="I734" s="696" t="s">
        <v>3379</v>
      </c>
      <c r="J734" s="696" t="s">
        <v>980</v>
      </c>
      <c r="K734" s="696" t="s">
        <v>3380</v>
      </c>
      <c r="L734" s="699">
        <v>0</v>
      </c>
      <c r="M734" s="699">
        <v>0</v>
      </c>
      <c r="N734" s="696">
        <v>1</v>
      </c>
      <c r="O734" s="700">
        <v>1</v>
      </c>
      <c r="P734" s="699"/>
      <c r="Q734" s="701"/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32</v>
      </c>
      <c r="B735" s="696" t="s">
        <v>554</v>
      </c>
      <c r="C735" s="696">
        <v>89301322</v>
      </c>
      <c r="D735" s="697" t="s">
        <v>4685</v>
      </c>
      <c r="E735" s="698" t="s">
        <v>3275</v>
      </c>
      <c r="F735" s="696" t="s">
        <v>3257</v>
      </c>
      <c r="G735" s="696" t="s">
        <v>3305</v>
      </c>
      <c r="H735" s="696" t="s">
        <v>555</v>
      </c>
      <c r="I735" s="696" t="s">
        <v>979</v>
      </c>
      <c r="J735" s="696" t="s">
        <v>980</v>
      </c>
      <c r="K735" s="696" t="s">
        <v>981</v>
      </c>
      <c r="L735" s="699">
        <v>95.25</v>
      </c>
      <c r="M735" s="699">
        <v>476.25</v>
      </c>
      <c r="N735" s="696">
        <v>5</v>
      </c>
      <c r="O735" s="700">
        <v>3.5</v>
      </c>
      <c r="P735" s="699">
        <v>190.5</v>
      </c>
      <c r="Q735" s="701">
        <v>0.4</v>
      </c>
      <c r="R735" s="696">
        <v>2</v>
      </c>
      <c r="S735" s="701">
        <v>0.4</v>
      </c>
      <c r="T735" s="700">
        <v>2</v>
      </c>
      <c r="U735" s="702">
        <v>0.5714285714285714</v>
      </c>
    </row>
    <row r="736" spans="1:21" ht="14.4" customHeight="1" x14ac:dyDescent="0.3">
      <c r="A736" s="695">
        <v>32</v>
      </c>
      <c r="B736" s="696" t="s">
        <v>554</v>
      </c>
      <c r="C736" s="696">
        <v>89301322</v>
      </c>
      <c r="D736" s="697" t="s">
        <v>4685</v>
      </c>
      <c r="E736" s="698" t="s">
        <v>3275</v>
      </c>
      <c r="F736" s="696" t="s">
        <v>3257</v>
      </c>
      <c r="G736" s="696" t="s">
        <v>3305</v>
      </c>
      <c r="H736" s="696" t="s">
        <v>555</v>
      </c>
      <c r="I736" s="696" t="s">
        <v>3307</v>
      </c>
      <c r="J736" s="696" t="s">
        <v>651</v>
      </c>
      <c r="K736" s="696" t="s">
        <v>3308</v>
      </c>
      <c r="L736" s="699">
        <v>285.75</v>
      </c>
      <c r="M736" s="699">
        <v>285.75</v>
      </c>
      <c r="N736" s="696">
        <v>1</v>
      </c>
      <c r="O736" s="700">
        <v>1</v>
      </c>
      <c r="P736" s="699">
        <v>285.75</v>
      </c>
      <c r="Q736" s="701">
        <v>1</v>
      </c>
      <c r="R736" s="696">
        <v>1</v>
      </c>
      <c r="S736" s="701">
        <v>1</v>
      </c>
      <c r="T736" s="700">
        <v>1</v>
      </c>
      <c r="U736" s="702">
        <v>1</v>
      </c>
    </row>
    <row r="737" spans="1:21" ht="14.4" customHeight="1" x14ac:dyDescent="0.3">
      <c r="A737" s="695">
        <v>32</v>
      </c>
      <c r="B737" s="696" t="s">
        <v>554</v>
      </c>
      <c r="C737" s="696">
        <v>89301322</v>
      </c>
      <c r="D737" s="697" t="s">
        <v>4685</v>
      </c>
      <c r="E737" s="698" t="s">
        <v>3275</v>
      </c>
      <c r="F737" s="696" t="s">
        <v>3257</v>
      </c>
      <c r="G737" s="696" t="s">
        <v>3310</v>
      </c>
      <c r="H737" s="696" t="s">
        <v>1626</v>
      </c>
      <c r="I737" s="696" t="s">
        <v>1998</v>
      </c>
      <c r="J737" s="696" t="s">
        <v>3125</v>
      </c>
      <c r="K737" s="696" t="s">
        <v>3126</v>
      </c>
      <c r="L737" s="699">
        <v>333.31</v>
      </c>
      <c r="M737" s="699">
        <v>333.31</v>
      </c>
      <c r="N737" s="696">
        <v>1</v>
      </c>
      <c r="O737" s="700">
        <v>0.5</v>
      </c>
      <c r="P737" s="699">
        <v>333.31</v>
      </c>
      <c r="Q737" s="701">
        <v>1</v>
      </c>
      <c r="R737" s="696">
        <v>1</v>
      </c>
      <c r="S737" s="701">
        <v>1</v>
      </c>
      <c r="T737" s="700">
        <v>0.5</v>
      </c>
      <c r="U737" s="702">
        <v>1</v>
      </c>
    </row>
    <row r="738" spans="1:21" ht="14.4" customHeight="1" x14ac:dyDescent="0.3">
      <c r="A738" s="695">
        <v>32</v>
      </c>
      <c r="B738" s="696" t="s">
        <v>554</v>
      </c>
      <c r="C738" s="696">
        <v>89301322</v>
      </c>
      <c r="D738" s="697" t="s">
        <v>4685</v>
      </c>
      <c r="E738" s="698" t="s">
        <v>3275</v>
      </c>
      <c r="F738" s="696" t="s">
        <v>3257</v>
      </c>
      <c r="G738" s="696" t="s">
        <v>3310</v>
      </c>
      <c r="H738" s="696" t="s">
        <v>1626</v>
      </c>
      <c r="I738" s="696" t="s">
        <v>1998</v>
      </c>
      <c r="J738" s="696" t="s">
        <v>3125</v>
      </c>
      <c r="K738" s="696" t="s">
        <v>3126</v>
      </c>
      <c r="L738" s="699">
        <v>156.86000000000001</v>
      </c>
      <c r="M738" s="699">
        <v>156.86000000000001</v>
      </c>
      <c r="N738" s="696">
        <v>1</v>
      </c>
      <c r="O738" s="700">
        <v>0.5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32</v>
      </c>
      <c r="B739" s="696" t="s">
        <v>554</v>
      </c>
      <c r="C739" s="696">
        <v>89301322</v>
      </c>
      <c r="D739" s="697" t="s">
        <v>4685</v>
      </c>
      <c r="E739" s="698" t="s">
        <v>3275</v>
      </c>
      <c r="F739" s="696" t="s">
        <v>3257</v>
      </c>
      <c r="G739" s="696" t="s">
        <v>3541</v>
      </c>
      <c r="H739" s="696" t="s">
        <v>555</v>
      </c>
      <c r="I739" s="696" t="s">
        <v>3542</v>
      </c>
      <c r="J739" s="696" t="s">
        <v>3543</v>
      </c>
      <c r="K739" s="696" t="s">
        <v>3544</v>
      </c>
      <c r="L739" s="699">
        <v>10744.75</v>
      </c>
      <c r="M739" s="699">
        <v>53723.75</v>
      </c>
      <c r="N739" s="696">
        <v>5</v>
      </c>
      <c r="O739" s="700">
        <v>0.5</v>
      </c>
      <c r="P739" s="699">
        <v>53723.75</v>
      </c>
      <c r="Q739" s="701">
        <v>1</v>
      </c>
      <c r="R739" s="696">
        <v>5</v>
      </c>
      <c r="S739" s="701">
        <v>1</v>
      </c>
      <c r="T739" s="700">
        <v>0.5</v>
      </c>
      <c r="U739" s="702">
        <v>1</v>
      </c>
    </row>
    <row r="740" spans="1:21" ht="14.4" customHeight="1" x14ac:dyDescent="0.3">
      <c r="A740" s="695">
        <v>32</v>
      </c>
      <c r="B740" s="696" t="s">
        <v>554</v>
      </c>
      <c r="C740" s="696">
        <v>89301322</v>
      </c>
      <c r="D740" s="697" t="s">
        <v>4685</v>
      </c>
      <c r="E740" s="698" t="s">
        <v>3275</v>
      </c>
      <c r="F740" s="696" t="s">
        <v>3257</v>
      </c>
      <c r="G740" s="696" t="s">
        <v>3316</v>
      </c>
      <c r="H740" s="696" t="s">
        <v>1626</v>
      </c>
      <c r="I740" s="696" t="s">
        <v>2006</v>
      </c>
      <c r="J740" s="696" t="s">
        <v>2007</v>
      </c>
      <c r="K740" s="696" t="s">
        <v>3131</v>
      </c>
      <c r="L740" s="699">
        <v>184.22</v>
      </c>
      <c r="M740" s="699">
        <v>368.44</v>
      </c>
      <c r="N740" s="696">
        <v>2</v>
      </c>
      <c r="O740" s="700">
        <v>0.5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32</v>
      </c>
      <c r="B741" s="696" t="s">
        <v>554</v>
      </c>
      <c r="C741" s="696">
        <v>89301322</v>
      </c>
      <c r="D741" s="697" t="s">
        <v>4685</v>
      </c>
      <c r="E741" s="698" t="s">
        <v>3275</v>
      </c>
      <c r="F741" s="696" t="s">
        <v>3257</v>
      </c>
      <c r="G741" s="696" t="s">
        <v>3393</v>
      </c>
      <c r="H741" s="696" t="s">
        <v>1626</v>
      </c>
      <c r="I741" s="696" t="s">
        <v>1705</v>
      </c>
      <c r="J741" s="696" t="s">
        <v>1636</v>
      </c>
      <c r="K741" s="696" t="s">
        <v>2672</v>
      </c>
      <c r="L741" s="699">
        <v>137.74</v>
      </c>
      <c r="M741" s="699">
        <v>137.74</v>
      </c>
      <c r="N741" s="696">
        <v>1</v>
      </c>
      <c r="O741" s="700">
        <v>0.5</v>
      </c>
      <c r="P741" s="699">
        <v>137.74</v>
      </c>
      <c r="Q741" s="701">
        <v>1</v>
      </c>
      <c r="R741" s="696">
        <v>1</v>
      </c>
      <c r="S741" s="701">
        <v>1</v>
      </c>
      <c r="T741" s="700">
        <v>0.5</v>
      </c>
      <c r="U741" s="702">
        <v>1</v>
      </c>
    </row>
    <row r="742" spans="1:21" ht="14.4" customHeight="1" x14ac:dyDescent="0.3">
      <c r="A742" s="695">
        <v>32</v>
      </c>
      <c r="B742" s="696" t="s">
        <v>554</v>
      </c>
      <c r="C742" s="696">
        <v>89301322</v>
      </c>
      <c r="D742" s="697" t="s">
        <v>4685</v>
      </c>
      <c r="E742" s="698" t="s">
        <v>3275</v>
      </c>
      <c r="F742" s="696" t="s">
        <v>3257</v>
      </c>
      <c r="G742" s="696" t="s">
        <v>3393</v>
      </c>
      <c r="H742" s="696" t="s">
        <v>1626</v>
      </c>
      <c r="I742" s="696" t="s">
        <v>1705</v>
      </c>
      <c r="J742" s="696" t="s">
        <v>1636</v>
      </c>
      <c r="K742" s="696" t="s">
        <v>2672</v>
      </c>
      <c r="L742" s="699">
        <v>118.82</v>
      </c>
      <c r="M742" s="699">
        <v>118.82</v>
      </c>
      <c r="N742" s="696">
        <v>1</v>
      </c>
      <c r="O742" s="700">
        <v>0.5</v>
      </c>
      <c r="P742" s="699">
        <v>118.82</v>
      </c>
      <c r="Q742" s="701">
        <v>1</v>
      </c>
      <c r="R742" s="696">
        <v>1</v>
      </c>
      <c r="S742" s="701">
        <v>1</v>
      </c>
      <c r="T742" s="700">
        <v>0.5</v>
      </c>
      <c r="U742" s="702">
        <v>1</v>
      </c>
    </row>
    <row r="743" spans="1:21" ht="14.4" customHeight="1" x14ac:dyDescent="0.3">
      <c r="A743" s="695">
        <v>32</v>
      </c>
      <c r="B743" s="696" t="s">
        <v>554</v>
      </c>
      <c r="C743" s="696">
        <v>89301322</v>
      </c>
      <c r="D743" s="697" t="s">
        <v>4685</v>
      </c>
      <c r="E743" s="698" t="s">
        <v>3275</v>
      </c>
      <c r="F743" s="696" t="s">
        <v>3257</v>
      </c>
      <c r="G743" s="696" t="s">
        <v>3394</v>
      </c>
      <c r="H743" s="696" t="s">
        <v>1626</v>
      </c>
      <c r="I743" s="696" t="s">
        <v>2010</v>
      </c>
      <c r="J743" s="696" t="s">
        <v>2011</v>
      </c>
      <c r="K743" s="696" t="s">
        <v>3131</v>
      </c>
      <c r="L743" s="699">
        <v>69.86</v>
      </c>
      <c r="M743" s="699">
        <v>139.72</v>
      </c>
      <c r="N743" s="696">
        <v>2</v>
      </c>
      <c r="O743" s="700">
        <v>0.5</v>
      </c>
      <c r="P743" s="699">
        <v>139.72</v>
      </c>
      <c r="Q743" s="701">
        <v>1</v>
      </c>
      <c r="R743" s="696">
        <v>2</v>
      </c>
      <c r="S743" s="701">
        <v>1</v>
      </c>
      <c r="T743" s="700">
        <v>0.5</v>
      </c>
      <c r="U743" s="702">
        <v>1</v>
      </c>
    </row>
    <row r="744" spans="1:21" ht="14.4" customHeight="1" x14ac:dyDescent="0.3">
      <c r="A744" s="695">
        <v>32</v>
      </c>
      <c r="B744" s="696" t="s">
        <v>554</v>
      </c>
      <c r="C744" s="696">
        <v>89301322</v>
      </c>
      <c r="D744" s="697" t="s">
        <v>4685</v>
      </c>
      <c r="E744" s="698" t="s">
        <v>3275</v>
      </c>
      <c r="F744" s="696" t="s">
        <v>3257</v>
      </c>
      <c r="G744" s="696" t="s">
        <v>3317</v>
      </c>
      <c r="H744" s="696" t="s">
        <v>1626</v>
      </c>
      <c r="I744" s="696" t="s">
        <v>1736</v>
      </c>
      <c r="J744" s="696" t="s">
        <v>1737</v>
      </c>
      <c r="K744" s="696" t="s">
        <v>3183</v>
      </c>
      <c r="L744" s="699">
        <v>162.13</v>
      </c>
      <c r="M744" s="699">
        <v>486.39</v>
      </c>
      <c r="N744" s="696">
        <v>3</v>
      </c>
      <c r="O744" s="700">
        <v>1.5</v>
      </c>
      <c r="P744" s="699">
        <v>486.39</v>
      </c>
      <c r="Q744" s="701">
        <v>1</v>
      </c>
      <c r="R744" s="696">
        <v>3</v>
      </c>
      <c r="S744" s="701">
        <v>1</v>
      </c>
      <c r="T744" s="700">
        <v>1.5</v>
      </c>
      <c r="U744" s="702">
        <v>1</v>
      </c>
    </row>
    <row r="745" spans="1:21" ht="14.4" customHeight="1" x14ac:dyDescent="0.3">
      <c r="A745" s="695">
        <v>32</v>
      </c>
      <c r="B745" s="696" t="s">
        <v>554</v>
      </c>
      <c r="C745" s="696">
        <v>89301322</v>
      </c>
      <c r="D745" s="697" t="s">
        <v>4685</v>
      </c>
      <c r="E745" s="698" t="s">
        <v>3275</v>
      </c>
      <c r="F745" s="696" t="s">
        <v>3257</v>
      </c>
      <c r="G745" s="696" t="s">
        <v>3317</v>
      </c>
      <c r="H745" s="696" t="s">
        <v>1626</v>
      </c>
      <c r="I745" s="696" t="s">
        <v>1769</v>
      </c>
      <c r="J745" s="696" t="s">
        <v>1652</v>
      </c>
      <c r="K745" s="696" t="s">
        <v>3184</v>
      </c>
      <c r="L745" s="699">
        <v>216.16</v>
      </c>
      <c r="M745" s="699">
        <v>216.16</v>
      </c>
      <c r="N745" s="696">
        <v>1</v>
      </c>
      <c r="O745" s="700">
        <v>0.5</v>
      </c>
      <c r="P745" s="699">
        <v>216.16</v>
      </c>
      <c r="Q745" s="701">
        <v>1</v>
      </c>
      <c r="R745" s="696">
        <v>1</v>
      </c>
      <c r="S745" s="701">
        <v>1</v>
      </c>
      <c r="T745" s="700">
        <v>0.5</v>
      </c>
      <c r="U745" s="702">
        <v>1</v>
      </c>
    </row>
    <row r="746" spans="1:21" ht="14.4" customHeight="1" x14ac:dyDescent="0.3">
      <c r="A746" s="695">
        <v>32</v>
      </c>
      <c r="B746" s="696" t="s">
        <v>554</v>
      </c>
      <c r="C746" s="696">
        <v>89301322</v>
      </c>
      <c r="D746" s="697" t="s">
        <v>4685</v>
      </c>
      <c r="E746" s="698" t="s">
        <v>3275</v>
      </c>
      <c r="F746" s="696" t="s">
        <v>3257</v>
      </c>
      <c r="G746" s="696" t="s">
        <v>3565</v>
      </c>
      <c r="H746" s="696" t="s">
        <v>555</v>
      </c>
      <c r="I746" s="696" t="s">
        <v>3566</v>
      </c>
      <c r="J746" s="696" t="s">
        <v>2296</v>
      </c>
      <c r="K746" s="696" t="s">
        <v>3567</v>
      </c>
      <c r="L746" s="699">
        <v>0</v>
      </c>
      <c r="M746" s="699">
        <v>0</v>
      </c>
      <c r="N746" s="696">
        <v>1</v>
      </c>
      <c r="O746" s="700">
        <v>0.5</v>
      </c>
      <c r="P746" s="699">
        <v>0</v>
      </c>
      <c r="Q746" s="701"/>
      <c r="R746" s="696">
        <v>1</v>
      </c>
      <c r="S746" s="701">
        <v>1</v>
      </c>
      <c r="T746" s="700">
        <v>0.5</v>
      </c>
      <c r="U746" s="702">
        <v>1</v>
      </c>
    </row>
    <row r="747" spans="1:21" ht="14.4" customHeight="1" x14ac:dyDescent="0.3">
      <c r="A747" s="695">
        <v>32</v>
      </c>
      <c r="B747" s="696" t="s">
        <v>554</v>
      </c>
      <c r="C747" s="696">
        <v>89301322</v>
      </c>
      <c r="D747" s="697" t="s">
        <v>4685</v>
      </c>
      <c r="E747" s="698" t="s">
        <v>3275</v>
      </c>
      <c r="F747" s="696" t="s">
        <v>3257</v>
      </c>
      <c r="G747" s="696" t="s">
        <v>3321</v>
      </c>
      <c r="H747" s="696" t="s">
        <v>1626</v>
      </c>
      <c r="I747" s="696" t="s">
        <v>2085</v>
      </c>
      <c r="J747" s="696" t="s">
        <v>2086</v>
      </c>
      <c r="K747" s="696" t="s">
        <v>3155</v>
      </c>
      <c r="L747" s="699">
        <v>3127.19</v>
      </c>
      <c r="M747" s="699">
        <v>6254.38</v>
      </c>
      <c r="N747" s="696">
        <v>2</v>
      </c>
      <c r="O747" s="700">
        <v>1</v>
      </c>
      <c r="P747" s="699">
        <v>3127.19</v>
      </c>
      <c r="Q747" s="701">
        <v>0.5</v>
      </c>
      <c r="R747" s="696">
        <v>1</v>
      </c>
      <c r="S747" s="701">
        <v>0.5</v>
      </c>
      <c r="T747" s="700">
        <v>0.5</v>
      </c>
      <c r="U747" s="702">
        <v>0.5</v>
      </c>
    </row>
    <row r="748" spans="1:21" ht="14.4" customHeight="1" x14ac:dyDescent="0.3">
      <c r="A748" s="695">
        <v>32</v>
      </c>
      <c r="B748" s="696" t="s">
        <v>554</v>
      </c>
      <c r="C748" s="696">
        <v>89301322</v>
      </c>
      <c r="D748" s="697" t="s">
        <v>4685</v>
      </c>
      <c r="E748" s="698" t="s">
        <v>3275</v>
      </c>
      <c r="F748" s="696" t="s">
        <v>3257</v>
      </c>
      <c r="G748" s="696" t="s">
        <v>3321</v>
      </c>
      <c r="H748" s="696" t="s">
        <v>1626</v>
      </c>
      <c r="I748" s="696" t="s">
        <v>3472</v>
      </c>
      <c r="J748" s="696" t="s">
        <v>2086</v>
      </c>
      <c r="K748" s="696" t="s">
        <v>3473</v>
      </c>
      <c r="L748" s="699">
        <v>782.22</v>
      </c>
      <c r="M748" s="699">
        <v>1564.44</v>
      </c>
      <c r="N748" s="696">
        <v>2</v>
      </c>
      <c r="O748" s="700">
        <v>1</v>
      </c>
      <c r="P748" s="699">
        <v>782.22</v>
      </c>
      <c r="Q748" s="701">
        <v>0.5</v>
      </c>
      <c r="R748" s="696">
        <v>1</v>
      </c>
      <c r="S748" s="701">
        <v>0.5</v>
      </c>
      <c r="T748" s="700">
        <v>0.5</v>
      </c>
      <c r="U748" s="702">
        <v>0.5</v>
      </c>
    </row>
    <row r="749" spans="1:21" ht="14.4" customHeight="1" x14ac:dyDescent="0.3">
      <c r="A749" s="695">
        <v>32</v>
      </c>
      <c r="B749" s="696" t="s">
        <v>554</v>
      </c>
      <c r="C749" s="696">
        <v>89301322</v>
      </c>
      <c r="D749" s="697" t="s">
        <v>4685</v>
      </c>
      <c r="E749" s="698" t="s">
        <v>3275</v>
      </c>
      <c r="F749" s="696" t="s">
        <v>3257</v>
      </c>
      <c r="G749" s="696" t="s">
        <v>3439</v>
      </c>
      <c r="H749" s="696" t="s">
        <v>555</v>
      </c>
      <c r="I749" s="696" t="s">
        <v>1141</v>
      </c>
      <c r="J749" s="696" t="s">
        <v>1142</v>
      </c>
      <c r="K749" s="696" t="s">
        <v>1143</v>
      </c>
      <c r="L749" s="699">
        <v>0</v>
      </c>
      <c r="M749" s="699">
        <v>0</v>
      </c>
      <c r="N749" s="696">
        <v>2</v>
      </c>
      <c r="O749" s="700">
        <v>0.5</v>
      </c>
      <c r="P749" s="699"/>
      <c r="Q749" s="701"/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32</v>
      </c>
      <c r="B750" s="696" t="s">
        <v>554</v>
      </c>
      <c r="C750" s="696">
        <v>89301322</v>
      </c>
      <c r="D750" s="697" t="s">
        <v>4685</v>
      </c>
      <c r="E750" s="698" t="s">
        <v>3275</v>
      </c>
      <c r="F750" s="696" t="s">
        <v>3257</v>
      </c>
      <c r="G750" s="696" t="s">
        <v>3486</v>
      </c>
      <c r="H750" s="696" t="s">
        <v>555</v>
      </c>
      <c r="I750" s="696" t="s">
        <v>1042</v>
      </c>
      <c r="J750" s="696" t="s">
        <v>1043</v>
      </c>
      <c r="K750" s="696" t="s">
        <v>3487</v>
      </c>
      <c r="L750" s="699">
        <v>1023.02</v>
      </c>
      <c r="M750" s="699">
        <v>15345.300000000001</v>
      </c>
      <c r="N750" s="696">
        <v>15</v>
      </c>
      <c r="O750" s="700">
        <v>8.5</v>
      </c>
      <c r="P750" s="699">
        <v>5115.1000000000004</v>
      </c>
      <c r="Q750" s="701">
        <v>0.33333333333333331</v>
      </c>
      <c r="R750" s="696">
        <v>5</v>
      </c>
      <c r="S750" s="701">
        <v>0.33333333333333331</v>
      </c>
      <c r="T750" s="700">
        <v>3.5</v>
      </c>
      <c r="U750" s="702">
        <v>0.41176470588235292</v>
      </c>
    </row>
    <row r="751" spans="1:21" ht="14.4" customHeight="1" x14ac:dyDescent="0.3">
      <c r="A751" s="695">
        <v>32</v>
      </c>
      <c r="B751" s="696" t="s">
        <v>554</v>
      </c>
      <c r="C751" s="696">
        <v>89301322</v>
      </c>
      <c r="D751" s="697" t="s">
        <v>4685</v>
      </c>
      <c r="E751" s="698" t="s">
        <v>3275</v>
      </c>
      <c r="F751" s="696" t="s">
        <v>3257</v>
      </c>
      <c r="G751" s="696" t="s">
        <v>3340</v>
      </c>
      <c r="H751" s="696" t="s">
        <v>555</v>
      </c>
      <c r="I751" s="696" t="s">
        <v>959</v>
      </c>
      <c r="J751" s="696" t="s">
        <v>960</v>
      </c>
      <c r="K751" s="696" t="s">
        <v>4023</v>
      </c>
      <c r="L751" s="699">
        <v>0</v>
      </c>
      <c r="M751" s="699">
        <v>0</v>
      </c>
      <c r="N751" s="696">
        <v>1</v>
      </c>
      <c r="O751" s="700">
        <v>0.5</v>
      </c>
      <c r="P751" s="699"/>
      <c r="Q751" s="701"/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32</v>
      </c>
      <c r="B752" s="696" t="s">
        <v>554</v>
      </c>
      <c r="C752" s="696">
        <v>89301322</v>
      </c>
      <c r="D752" s="697" t="s">
        <v>4685</v>
      </c>
      <c r="E752" s="698" t="s">
        <v>3275</v>
      </c>
      <c r="F752" s="696" t="s">
        <v>3257</v>
      </c>
      <c r="G752" s="696" t="s">
        <v>3343</v>
      </c>
      <c r="H752" s="696" t="s">
        <v>1626</v>
      </c>
      <c r="I752" s="696" t="s">
        <v>2013</v>
      </c>
      <c r="J752" s="696" t="s">
        <v>2014</v>
      </c>
      <c r="K752" s="696" t="s">
        <v>3136</v>
      </c>
      <c r="L752" s="699">
        <v>116.8</v>
      </c>
      <c r="M752" s="699">
        <v>116.8</v>
      </c>
      <c r="N752" s="696">
        <v>1</v>
      </c>
      <c r="O752" s="700">
        <v>0.5</v>
      </c>
      <c r="P752" s="699">
        <v>116.8</v>
      </c>
      <c r="Q752" s="701">
        <v>1</v>
      </c>
      <c r="R752" s="696">
        <v>1</v>
      </c>
      <c r="S752" s="701">
        <v>1</v>
      </c>
      <c r="T752" s="700">
        <v>0.5</v>
      </c>
      <c r="U752" s="702">
        <v>1</v>
      </c>
    </row>
    <row r="753" spans="1:21" ht="14.4" customHeight="1" x14ac:dyDescent="0.3">
      <c r="A753" s="695">
        <v>32</v>
      </c>
      <c r="B753" s="696" t="s">
        <v>554</v>
      </c>
      <c r="C753" s="696">
        <v>89301322</v>
      </c>
      <c r="D753" s="697" t="s">
        <v>4685</v>
      </c>
      <c r="E753" s="698" t="s">
        <v>3275</v>
      </c>
      <c r="F753" s="696" t="s">
        <v>3257</v>
      </c>
      <c r="G753" s="696" t="s">
        <v>3730</v>
      </c>
      <c r="H753" s="696" t="s">
        <v>555</v>
      </c>
      <c r="I753" s="696" t="s">
        <v>695</v>
      </c>
      <c r="J753" s="696" t="s">
        <v>3731</v>
      </c>
      <c r="K753" s="696" t="s">
        <v>3732</v>
      </c>
      <c r="L753" s="699">
        <v>55.71</v>
      </c>
      <c r="M753" s="699">
        <v>55.71</v>
      </c>
      <c r="N753" s="696">
        <v>1</v>
      </c>
      <c r="O753" s="700">
        <v>0.5</v>
      </c>
      <c r="P753" s="699">
        <v>55.71</v>
      </c>
      <c r="Q753" s="701">
        <v>1</v>
      </c>
      <c r="R753" s="696">
        <v>1</v>
      </c>
      <c r="S753" s="701">
        <v>1</v>
      </c>
      <c r="T753" s="700">
        <v>0.5</v>
      </c>
      <c r="U753" s="702">
        <v>1</v>
      </c>
    </row>
    <row r="754" spans="1:21" ht="14.4" customHeight="1" x14ac:dyDescent="0.3">
      <c r="A754" s="695">
        <v>32</v>
      </c>
      <c r="B754" s="696" t="s">
        <v>554</v>
      </c>
      <c r="C754" s="696">
        <v>89301322</v>
      </c>
      <c r="D754" s="697" t="s">
        <v>4685</v>
      </c>
      <c r="E754" s="698" t="s">
        <v>3275</v>
      </c>
      <c r="F754" s="696" t="s">
        <v>3257</v>
      </c>
      <c r="G754" s="696" t="s">
        <v>3730</v>
      </c>
      <c r="H754" s="696" t="s">
        <v>555</v>
      </c>
      <c r="I754" s="696" t="s">
        <v>4024</v>
      </c>
      <c r="J754" s="696" t="s">
        <v>4025</v>
      </c>
      <c r="K754" s="696" t="s">
        <v>1404</v>
      </c>
      <c r="L754" s="699">
        <v>59.43</v>
      </c>
      <c r="M754" s="699">
        <v>59.43</v>
      </c>
      <c r="N754" s="696">
        <v>1</v>
      </c>
      <c r="O754" s="700">
        <v>0.5</v>
      </c>
      <c r="P754" s="699">
        <v>59.43</v>
      </c>
      <c r="Q754" s="701">
        <v>1</v>
      </c>
      <c r="R754" s="696">
        <v>1</v>
      </c>
      <c r="S754" s="701">
        <v>1</v>
      </c>
      <c r="T754" s="700">
        <v>0.5</v>
      </c>
      <c r="U754" s="702">
        <v>1</v>
      </c>
    </row>
    <row r="755" spans="1:21" ht="14.4" customHeight="1" x14ac:dyDescent="0.3">
      <c r="A755" s="695">
        <v>32</v>
      </c>
      <c r="B755" s="696" t="s">
        <v>554</v>
      </c>
      <c r="C755" s="696">
        <v>89301322</v>
      </c>
      <c r="D755" s="697" t="s">
        <v>4685</v>
      </c>
      <c r="E755" s="698" t="s">
        <v>3275</v>
      </c>
      <c r="F755" s="696" t="s">
        <v>3257</v>
      </c>
      <c r="G755" s="696" t="s">
        <v>3401</v>
      </c>
      <c r="H755" s="696" t="s">
        <v>555</v>
      </c>
      <c r="I755" s="696" t="s">
        <v>776</v>
      </c>
      <c r="J755" s="696" t="s">
        <v>3402</v>
      </c>
      <c r="K755" s="696" t="s">
        <v>3403</v>
      </c>
      <c r="L755" s="699">
        <v>54.04</v>
      </c>
      <c r="M755" s="699">
        <v>162.12</v>
      </c>
      <c r="N755" s="696">
        <v>3</v>
      </c>
      <c r="O755" s="700">
        <v>0.5</v>
      </c>
      <c r="P755" s="699">
        <v>162.12</v>
      </c>
      <c r="Q755" s="701">
        <v>1</v>
      </c>
      <c r="R755" s="696">
        <v>3</v>
      </c>
      <c r="S755" s="701">
        <v>1</v>
      </c>
      <c r="T755" s="700">
        <v>0.5</v>
      </c>
      <c r="U755" s="702">
        <v>1</v>
      </c>
    </row>
    <row r="756" spans="1:21" ht="14.4" customHeight="1" x14ac:dyDescent="0.3">
      <c r="A756" s="695">
        <v>32</v>
      </c>
      <c r="B756" s="696" t="s">
        <v>554</v>
      </c>
      <c r="C756" s="696">
        <v>89301322</v>
      </c>
      <c r="D756" s="697" t="s">
        <v>4685</v>
      </c>
      <c r="E756" s="698" t="s">
        <v>3275</v>
      </c>
      <c r="F756" s="696" t="s">
        <v>3257</v>
      </c>
      <c r="G756" s="696" t="s">
        <v>3477</v>
      </c>
      <c r="H756" s="696" t="s">
        <v>555</v>
      </c>
      <c r="I756" s="696" t="s">
        <v>627</v>
      </c>
      <c r="J756" s="696" t="s">
        <v>3478</v>
      </c>
      <c r="K756" s="696" t="s">
        <v>3479</v>
      </c>
      <c r="L756" s="699">
        <v>41.83</v>
      </c>
      <c r="M756" s="699">
        <v>41.83</v>
      </c>
      <c r="N756" s="696">
        <v>1</v>
      </c>
      <c r="O756" s="700">
        <v>1</v>
      </c>
      <c r="P756" s="699">
        <v>41.83</v>
      </c>
      <c r="Q756" s="701">
        <v>1</v>
      </c>
      <c r="R756" s="696">
        <v>1</v>
      </c>
      <c r="S756" s="701">
        <v>1</v>
      </c>
      <c r="T756" s="700">
        <v>1</v>
      </c>
      <c r="U756" s="702">
        <v>1</v>
      </c>
    </row>
    <row r="757" spans="1:21" ht="14.4" customHeight="1" x14ac:dyDescent="0.3">
      <c r="A757" s="695">
        <v>32</v>
      </c>
      <c r="B757" s="696" t="s">
        <v>554</v>
      </c>
      <c r="C757" s="696">
        <v>89301322</v>
      </c>
      <c r="D757" s="697" t="s">
        <v>4685</v>
      </c>
      <c r="E757" s="698" t="s">
        <v>3275</v>
      </c>
      <c r="F757" s="696" t="s">
        <v>3257</v>
      </c>
      <c r="G757" s="696" t="s">
        <v>3346</v>
      </c>
      <c r="H757" s="696" t="s">
        <v>555</v>
      </c>
      <c r="I757" s="696" t="s">
        <v>3608</v>
      </c>
      <c r="J757" s="696" t="s">
        <v>3609</v>
      </c>
      <c r="K757" s="696" t="s">
        <v>3610</v>
      </c>
      <c r="L757" s="699">
        <v>61.29</v>
      </c>
      <c r="M757" s="699">
        <v>61.29</v>
      </c>
      <c r="N757" s="696">
        <v>1</v>
      </c>
      <c r="O757" s="700">
        <v>0.5</v>
      </c>
      <c r="P757" s="699">
        <v>61.29</v>
      </c>
      <c r="Q757" s="701">
        <v>1</v>
      </c>
      <c r="R757" s="696">
        <v>1</v>
      </c>
      <c r="S757" s="701">
        <v>1</v>
      </c>
      <c r="T757" s="700">
        <v>0.5</v>
      </c>
      <c r="U757" s="702">
        <v>1</v>
      </c>
    </row>
    <row r="758" spans="1:21" ht="14.4" customHeight="1" x14ac:dyDescent="0.3">
      <c r="A758" s="695">
        <v>32</v>
      </c>
      <c r="B758" s="696" t="s">
        <v>554</v>
      </c>
      <c r="C758" s="696">
        <v>89301322</v>
      </c>
      <c r="D758" s="697" t="s">
        <v>4685</v>
      </c>
      <c r="E758" s="698" t="s">
        <v>3275</v>
      </c>
      <c r="F758" s="696" t="s">
        <v>3257</v>
      </c>
      <c r="G758" s="696" t="s">
        <v>3346</v>
      </c>
      <c r="H758" s="696" t="s">
        <v>555</v>
      </c>
      <c r="I758" s="696" t="s">
        <v>4026</v>
      </c>
      <c r="J758" s="696" t="s">
        <v>3348</v>
      </c>
      <c r="K758" s="696" t="s">
        <v>4027</v>
      </c>
      <c r="L758" s="699">
        <v>0</v>
      </c>
      <c r="M758" s="699">
        <v>0</v>
      </c>
      <c r="N758" s="696">
        <v>1</v>
      </c>
      <c r="O758" s="700">
        <v>1</v>
      </c>
      <c r="P758" s="699"/>
      <c r="Q758" s="701"/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32</v>
      </c>
      <c r="B759" s="696" t="s">
        <v>554</v>
      </c>
      <c r="C759" s="696">
        <v>89301322</v>
      </c>
      <c r="D759" s="697" t="s">
        <v>4685</v>
      </c>
      <c r="E759" s="698" t="s">
        <v>3275</v>
      </c>
      <c r="F759" s="696" t="s">
        <v>3257</v>
      </c>
      <c r="G759" s="696" t="s">
        <v>3349</v>
      </c>
      <c r="H759" s="696" t="s">
        <v>555</v>
      </c>
      <c r="I759" s="696" t="s">
        <v>814</v>
      </c>
      <c r="J759" s="696" t="s">
        <v>3350</v>
      </c>
      <c r="K759" s="696" t="s">
        <v>3351</v>
      </c>
      <c r="L759" s="699">
        <v>91.14</v>
      </c>
      <c r="M759" s="699">
        <v>455.7</v>
      </c>
      <c r="N759" s="696">
        <v>5</v>
      </c>
      <c r="O759" s="700">
        <v>1.5</v>
      </c>
      <c r="P759" s="699">
        <v>364.56</v>
      </c>
      <c r="Q759" s="701">
        <v>0.8</v>
      </c>
      <c r="R759" s="696">
        <v>4</v>
      </c>
      <c r="S759" s="701">
        <v>0.8</v>
      </c>
      <c r="T759" s="700">
        <v>1</v>
      </c>
      <c r="U759" s="702">
        <v>0.66666666666666663</v>
      </c>
    </row>
    <row r="760" spans="1:21" ht="14.4" customHeight="1" x14ac:dyDescent="0.3">
      <c r="A760" s="695">
        <v>32</v>
      </c>
      <c r="B760" s="696" t="s">
        <v>554</v>
      </c>
      <c r="C760" s="696">
        <v>89301322</v>
      </c>
      <c r="D760" s="697" t="s">
        <v>4685</v>
      </c>
      <c r="E760" s="698" t="s">
        <v>3275</v>
      </c>
      <c r="F760" s="696" t="s">
        <v>3257</v>
      </c>
      <c r="G760" s="696" t="s">
        <v>4028</v>
      </c>
      <c r="H760" s="696" t="s">
        <v>1626</v>
      </c>
      <c r="I760" s="696" t="s">
        <v>4029</v>
      </c>
      <c r="J760" s="696" t="s">
        <v>4030</v>
      </c>
      <c r="K760" s="696" t="s">
        <v>4031</v>
      </c>
      <c r="L760" s="699">
        <v>139.71</v>
      </c>
      <c r="M760" s="699">
        <v>139.71</v>
      </c>
      <c r="N760" s="696">
        <v>1</v>
      </c>
      <c r="O760" s="700">
        <v>0.5</v>
      </c>
      <c r="P760" s="699">
        <v>139.71</v>
      </c>
      <c r="Q760" s="701">
        <v>1</v>
      </c>
      <c r="R760" s="696">
        <v>1</v>
      </c>
      <c r="S760" s="701">
        <v>1</v>
      </c>
      <c r="T760" s="700">
        <v>0.5</v>
      </c>
      <c r="U760" s="702">
        <v>1</v>
      </c>
    </row>
    <row r="761" spans="1:21" ht="14.4" customHeight="1" x14ac:dyDescent="0.3">
      <c r="A761" s="695">
        <v>32</v>
      </c>
      <c r="B761" s="696" t="s">
        <v>554</v>
      </c>
      <c r="C761" s="696">
        <v>89301322</v>
      </c>
      <c r="D761" s="697" t="s">
        <v>4685</v>
      </c>
      <c r="E761" s="698" t="s">
        <v>3275</v>
      </c>
      <c r="F761" s="696" t="s">
        <v>3257</v>
      </c>
      <c r="G761" s="696" t="s">
        <v>3451</v>
      </c>
      <c r="H761" s="696" t="s">
        <v>555</v>
      </c>
      <c r="I761" s="696" t="s">
        <v>3854</v>
      </c>
      <c r="J761" s="696" t="s">
        <v>3855</v>
      </c>
      <c r="K761" s="696" t="s">
        <v>3856</v>
      </c>
      <c r="L761" s="699">
        <v>49.92</v>
      </c>
      <c r="M761" s="699">
        <v>49.92</v>
      </c>
      <c r="N761" s="696">
        <v>1</v>
      </c>
      <c r="O761" s="700">
        <v>0.5</v>
      </c>
      <c r="P761" s="699"/>
      <c r="Q761" s="701">
        <v>0</v>
      </c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32</v>
      </c>
      <c r="B762" s="696" t="s">
        <v>554</v>
      </c>
      <c r="C762" s="696">
        <v>89301322</v>
      </c>
      <c r="D762" s="697" t="s">
        <v>4685</v>
      </c>
      <c r="E762" s="698" t="s">
        <v>3275</v>
      </c>
      <c r="F762" s="696" t="s">
        <v>3257</v>
      </c>
      <c r="G762" s="696" t="s">
        <v>3293</v>
      </c>
      <c r="H762" s="696" t="s">
        <v>1626</v>
      </c>
      <c r="I762" s="696" t="s">
        <v>3766</v>
      </c>
      <c r="J762" s="696" t="s">
        <v>1656</v>
      </c>
      <c r="K762" s="696" t="s">
        <v>3767</v>
      </c>
      <c r="L762" s="699">
        <v>187.59</v>
      </c>
      <c r="M762" s="699">
        <v>187.59</v>
      </c>
      <c r="N762" s="696">
        <v>1</v>
      </c>
      <c r="O762" s="700">
        <v>0.5</v>
      </c>
      <c r="P762" s="699">
        <v>187.59</v>
      </c>
      <c r="Q762" s="701">
        <v>1</v>
      </c>
      <c r="R762" s="696">
        <v>1</v>
      </c>
      <c r="S762" s="701">
        <v>1</v>
      </c>
      <c r="T762" s="700">
        <v>0.5</v>
      </c>
      <c r="U762" s="702">
        <v>1</v>
      </c>
    </row>
    <row r="763" spans="1:21" ht="14.4" customHeight="1" x14ac:dyDescent="0.3">
      <c r="A763" s="695">
        <v>32</v>
      </c>
      <c r="B763" s="696" t="s">
        <v>554</v>
      </c>
      <c r="C763" s="696">
        <v>89301322</v>
      </c>
      <c r="D763" s="697" t="s">
        <v>4685</v>
      </c>
      <c r="E763" s="698" t="s">
        <v>3275</v>
      </c>
      <c r="F763" s="696" t="s">
        <v>3257</v>
      </c>
      <c r="G763" s="696" t="s">
        <v>3293</v>
      </c>
      <c r="H763" s="696" t="s">
        <v>1626</v>
      </c>
      <c r="I763" s="696" t="s">
        <v>1701</v>
      </c>
      <c r="J763" s="696" t="s">
        <v>1702</v>
      </c>
      <c r="K763" s="696" t="s">
        <v>1660</v>
      </c>
      <c r="L763" s="699">
        <v>2332.92</v>
      </c>
      <c r="M763" s="699">
        <v>11664.6</v>
      </c>
      <c r="N763" s="696">
        <v>5</v>
      </c>
      <c r="O763" s="700">
        <v>0.5</v>
      </c>
      <c r="P763" s="699">
        <v>11664.6</v>
      </c>
      <c r="Q763" s="701">
        <v>1</v>
      </c>
      <c r="R763" s="696">
        <v>5</v>
      </c>
      <c r="S763" s="701">
        <v>1</v>
      </c>
      <c r="T763" s="700">
        <v>0.5</v>
      </c>
      <c r="U763" s="702">
        <v>1</v>
      </c>
    </row>
    <row r="764" spans="1:21" ht="14.4" customHeight="1" x14ac:dyDescent="0.3">
      <c r="A764" s="695">
        <v>32</v>
      </c>
      <c r="B764" s="696" t="s">
        <v>554</v>
      </c>
      <c r="C764" s="696">
        <v>89301322</v>
      </c>
      <c r="D764" s="697" t="s">
        <v>4685</v>
      </c>
      <c r="E764" s="698" t="s">
        <v>3275</v>
      </c>
      <c r="F764" s="696" t="s">
        <v>3257</v>
      </c>
      <c r="G764" s="696" t="s">
        <v>3639</v>
      </c>
      <c r="H764" s="696" t="s">
        <v>1626</v>
      </c>
      <c r="I764" s="696" t="s">
        <v>1643</v>
      </c>
      <c r="J764" s="696" t="s">
        <v>1644</v>
      </c>
      <c r="K764" s="696" t="s">
        <v>3170</v>
      </c>
      <c r="L764" s="699">
        <v>96.63</v>
      </c>
      <c r="M764" s="699">
        <v>96.63</v>
      </c>
      <c r="N764" s="696">
        <v>1</v>
      </c>
      <c r="O764" s="700">
        <v>1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32</v>
      </c>
      <c r="B765" s="696" t="s">
        <v>554</v>
      </c>
      <c r="C765" s="696">
        <v>89301322</v>
      </c>
      <c r="D765" s="697" t="s">
        <v>4685</v>
      </c>
      <c r="E765" s="698" t="s">
        <v>3275</v>
      </c>
      <c r="F765" s="696" t="s">
        <v>3257</v>
      </c>
      <c r="G765" s="696" t="s">
        <v>3294</v>
      </c>
      <c r="H765" s="696" t="s">
        <v>555</v>
      </c>
      <c r="I765" s="696" t="s">
        <v>3407</v>
      </c>
      <c r="J765" s="696" t="s">
        <v>3296</v>
      </c>
      <c r="K765" s="696" t="s">
        <v>3408</v>
      </c>
      <c r="L765" s="699">
        <v>97.97</v>
      </c>
      <c r="M765" s="699">
        <v>195.94</v>
      </c>
      <c r="N765" s="696">
        <v>2</v>
      </c>
      <c r="O765" s="700">
        <v>1</v>
      </c>
      <c r="P765" s="699">
        <v>97.97</v>
      </c>
      <c r="Q765" s="701">
        <v>0.5</v>
      </c>
      <c r="R765" s="696">
        <v>1</v>
      </c>
      <c r="S765" s="701">
        <v>0.5</v>
      </c>
      <c r="T765" s="700">
        <v>0.5</v>
      </c>
      <c r="U765" s="702">
        <v>0.5</v>
      </c>
    </row>
    <row r="766" spans="1:21" ht="14.4" customHeight="1" x14ac:dyDescent="0.3">
      <c r="A766" s="695">
        <v>32</v>
      </c>
      <c r="B766" s="696" t="s">
        <v>554</v>
      </c>
      <c r="C766" s="696">
        <v>89301322</v>
      </c>
      <c r="D766" s="697" t="s">
        <v>4685</v>
      </c>
      <c r="E766" s="698" t="s">
        <v>3275</v>
      </c>
      <c r="F766" s="696" t="s">
        <v>3257</v>
      </c>
      <c r="G766" s="696" t="s">
        <v>3294</v>
      </c>
      <c r="H766" s="696" t="s">
        <v>555</v>
      </c>
      <c r="I766" s="696" t="s">
        <v>3295</v>
      </c>
      <c r="J766" s="696" t="s">
        <v>3296</v>
      </c>
      <c r="K766" s="696" t="s">
        <v>720</v>
      </c>
      <c r="L766" s="699">
        <v>314.89999999999998</v>
      </c>
      <c r="M766" s="699">
        <v>629.79999999999995</v>
      </c>
      <c r="N766" s="696">
        <v>2</v>
      </c>
      <c r="O766" s="700">
        <v>1.5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32</v>
      </c>
      <c r="B767" s="696" t="s">
        <v>554</v>
      </c>
      <c r="C767" s="696">
        <v>89301322</v>
      </c>
      <c r="D767" s="697" t="s">
        <v>4685</v>
      </c>
      <c r="E767" s="698" t="s">
        <v>3275</v>
      </c>
      <c r="F767" s="696" t="s">
        <v>3257</v>
      </c>
      <c r="G767" s="696" t="s">
        <v>3294</v>
      </c>
      <c r="H767" s="696" t="s">
        <v>555</v>
      </c>
      <c r="I767" s="696" t="s">
        <v>3377</v>
      </c>
      <c r="J767" s="696" t="s">
        <v>719</v>
      </c>
      <c r="K767" s="696" t="s">
        <v>3378</v>
      </c>
      <c r="L767" s="699">
        <v>97.97</v>
      </c>
      <c r="M767" s="699">
        <v>97.97</v>
      </c>
      <c r="N767" s="696">
        <v>1</v>
      </c>
      <c r="O767" s="700">
        <v>0.5</v>
      </c>
      <c r="P767" s="699">
        <v>97.97</v>
      </c>
      <c r="Q767" s="701">
        <v>1</v>
      </c>
      <c r="R767" s="696">
        <v>1</v>
      </c>
      <c r="S767" s="701">
        <v>1</v>
      </c>
      <c r="T767" s="700">
        <v>0.5</v>
      </c>
      <c r="U767" s="702">
        <v>1</v>
      </c>
    </row>
    <row r="768" spans="1:21" ht="14.4" customHeight="1" x14ac:dyDescent="0.3">
      <c r="A768" s="695">
        <v>32</v>
      </c>
      <c r="B768" s="696" t="s">
        <v>554</v>
      </c>
      <c r="C768" s="696">
        <v>89301322</v>
      </c>
      <c r="D768" s="697" t="s">
        <v>4685</v>
      </c>
      <c r="E768" s="698" t="s">
        <v>3275</v>
      </c>
      <c r="F768" s="696" t="s">
        <v>3257</v>
      </c>
      <c r="G768" s="696" t="s">
        <v>3294</v>
      </c>
      <c r="H768" s="696" t="s">
        <v>555</v>
      </c>
      <c r="I768" s="696" t="s">
        <v>718</v>
      </c>
      <c r="J768" s="696" t="s">
        <v>719</v>
      </c>
      <c r="K768" s="696" t="s">
        <v>3362</v>
      </c>
      <c r="L768" s="699">
        <v>314.89999999999998</v>
      </c>
      <c r="M768" s="699">
        <v>314.89999999999998</v>
      </c>
      <c r="N768" s="696">
        <v>1</v>
      </c>
      <c r="O768" s="700">
        <v>0.5</v>
      </c>
      <c r="P768" s="699">
        <v>314.89999999999998</v>
      </c>
      <c r="Q768" s="701">
        <v>1</v>
      </c>
      <c r="R768" s="696">
        <v>1</v>
      </c>
      <c r="S768" s="701">
        <v>1</v>
      </c>
      <c r="T768" s="700">
        <v>0.5</v>
      </c>
      <c r="U768" s="702">
        <v>1</v>
      </c>
    </row>
    <row r="769" spans="1:21" ht="14.4" customHeight="1" x14ac:dyDescent="0.3">
      <c r="A769" s="695">
        <v>32</v>
      </c>
      <c r="B769" s="696" t="s">
        <v>554</v>
      </c>
      <c r="C769" s="696">
        <v>89301322</v>
      </c>
      <c r="D769" s="697" t="s">
        <v>4685</v>
      </c>
      <c r="E769" s="698" t="s">
        <v>3275</v>
      </c>
      <c r="F769" s="696" t="s">
        <v>3257</v>
      </c>
      <c r="G769" s="696" t="s">
        <v>3297</v>
      </c>
      <c r="H769" s="696" t="s">
        <v>555</v>
      </c>
      <c r="I769" s="696" t="s">
        <v>611</v>
      </c>
      <c r="J769" s="696" t="s">
        <v>3777</v>
      </c>
      <c r="K769" s="696" t="s">
        <v>3557</v>
      </c>
      <c r="L769" s="699">
        <v>22.88</v>
      </c>
      <c r="M769" s="699">
        <v>68.64</v>
      </c>
      <c r="N769" s="696">
        <v>3</v>
      </c>
      <c r="O769" s="700">
        <v>1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32</v>
      </c>
      <c r="B770" s="696" t="s">
        <v>554</v>
      </c>
      <c r="C770" s="696">
        <v>89301322</v>
      </c>
      <c r="D770" s="697" t="s">
        <v>4685</v>
      </c>
      <c r="E770" s="698" t="s">
        <v>3275</v>
      </c>
      <c r="F770" s="696" t="s">
        <v>3257</v>
      </c>
      <c r="G770" s="696" t="s">
        <v>3297</v>
      </c>
      <c r="H770" s="696" t="s">
        <v>555</v>
      </c>
      <c r="I770" s="696" t="s">
        <v>1137</v>
      </c>
      <c r="J770" s="696" t="s">
        <v>3298</v>
      </c>
      <c r="K770" s="696" t="s">
        <v>3299</v>
      </c>
      <c r="L770" s="699">
        <v>91.52</v>
      </c>
      <c r="M770" s="699">
        <v>274.56</v>
      </c>
      <c r="N770" s="696">
        <v>3</v>
      </c>
      <c r="O770" s="700">
        <v>1.5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32</v>
      </c>
      <c r="B771" s="696" t="s">
        <v>554</v>
      </c>
      <c r="C771" s="696">
        <v>89301322</v>
      </c>
      <c r="D771" s="697" t="s">
        <v>4685</v>
      </c>
      <c r="E771" s="698" t="s">
        <v>3275</v>
      </c>
      <c r="F771" s="696" t="s">
        <v>3257</v>
      </c>
      <c r="G771" s="696" t="s">
        <v>3857</v>
      </c>
      <c r="H771" s="696" t="s">
        <v>555</v>
      </c>
      <c r="I771" s="696" t="s">
        <v>806</v>
      </c>
      <c r="J771" s="696" t="s">
        <v>807</v>
      </c>
      <c r="K771" s="696" t="s">
        <v>3858</v>
      </c>
      <c r="L771" s="699">
        <v>0</v>
      </c>
      <c r="M771" s="699">
        <v>0</v>
      </c>
      <c r="N771" s="696">
        <v>1</v>
      </c>
      <c r="O771" s="700">
        <v>0.5</v>
      </c>
      <c r="P771" s="699"/>
      <c r="Q771" s="701"/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32</v>
      </c>
      <c r="B772" s="696" t="s">
        <v>554</v>
      </c>
      <c r="C772" s="696">
        <v>89301322</v>
      </c>
      <c r="D772" s="697" t="s">
        <v>4685</v>
      </c>
      <c r="E772" s="698" t="s">
        <v>3275</v>
      </c>
      <c r="F772" s="696" t="s">
        <v>3257</v>
      </c>
      <c r="G772" s="696" t="s">
        <v>3417</v>
      </c>
      <c r="H772" s="696" t="s">
        <v>555</v>
      </c>
      <c r="I772" s="696" t="s">
        <v>3786</v>
      </c>
      <c r="J772" s="696" t="s">
        <v>3419</v>
      </c>
      <c r="K772" s="696" t="s">
        <v>3787</v>
      </c>
      <c r="L772" s="699">
        <v>224.25</v>
      </c>
      <c r="M772" s="699">
        <v>224.25</v>
      </c>
      <c r="N772" s="696">
        <v>1</v>
      </c>
      <c r="O772" s="700">
        <v>0.5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32</v>
      </c>
      <c r="B773" s="696" t="s">
        <v>554</v>
      </c>
      <c r="C773" s="696">
        <v>89301322</v>
      </c>
      <c r="D773" s="697" t="s">
        <v>4685</v>
      </c>
      <c r="E773" s="698" t="s">
        <v>3275</v>
      </c>
      <c r="F773" s="696" t="s">
        <v>3257</v>
      </c>
      <c r="G773" s="696" t="s">
        <v>3417</v>
      </c>
      <c r="H773" s="696" t="s">
        <v>555</v>
      </c>
      <c r="I773" s="696" t="s">
        <v>4032</v>
      </c>
      <c r="J773" s="696" t="s">
        <v>3660</v>
      </c>
      <c r="K773" s="696" t="s">
        <v>4033</v>
      </c>
      <c r="L773" s="699">
        <v>44.96</v>
      </c>
      <c r="M773" s="699">
        <v>44.96</v>
      </c>
      <c r="N773" s="696">
        <v>1</v>
      </c>
      <c r="O773" s="700">
        <v>1</v>
      </c>
      <c r="P773" s="699">
        <v>44.96</v>
      </c>
      <c r="Q773" s="701">
        <v>1</v>
      </c>
      <c r="R773" s="696">
        <v>1</v>
      </c>
      <c r="S773" s="701">
        <v>1</v>
      </c>
      <c r="T773" s="700">
        <v>1</v>
      </c>
      <c r="U773" s="702">
        <v>1</v>
      </c>
    </row>
    <row r="774" spans="1:21" ht="14.4" customHeight="1" x14ac:dyDescent="0.3">
      <c r="A774" s="695">
        <v>32</v>
      </c>
      <c r="B774" s="696" t="s">
        <v>554</v>
      </c>
      <c r="C774" s="696">
        <v>89301322</v>
      </c>
      <c r="D774" s="697" t="s">
        <v>4685</v>
      </c>
      <c r="E774" s="698" t="s">
        <v>3275</v>
      </c>
      <c r="F774" s="696" t="s">
        <v>3257</v>
      </c>
      <c r="G774" s="696" t="s">
        <v>3417</v>
      </c>
      <c r="H774" s="696" t="s">
        <v>555</v>
      </c>
      <c r="I774" s="696" t="s">
        <v>3788</v>
      </c>
      <c r="J774" s="696" t="s">
        <v>3789</v>
      </c>
      <c r="K774" s="696" t="s">
        <v>3790</v>
      </c>
      <c r="L774" s="699">
        <v>74.930000000000007</v>
      </c>
      <c r="M774" s="699">
        <v>74.930000000000007</v>
      </c>
      <c r="N774" s="696">
        <v>1</v>
      </c>
      <c r="O774" s="700">
        <v>1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32</v>
      </c>
      <c r="B775" s="696" t="s">
        <v>554</v>
      </c>
      <c r="C775" s="696">
        <v>89301322</v>
      </c>
      <c r="D775" s="697" t="s">
        <v>4685</v>
      </c>
      <c r="E775" s="698" t="s">
        <v>3275</v>
      </c>
      <c r="F775" s="696" t="s">
        <v>3257</v>
      </c>
      <c r="G775" s="696" t="s">
        <v>3417</v>
      </c>
      <c r="H775" s="696" t="s">
        <v>555</v>
      </c>
      <c r="I775" s="696" t="s">
        <v>3418</v>
      </c>
      <c r="J775" s="696" t="s">
        <v>3419</v>
      </c>
      <c r="K775" s="696" t="s">
        <v>3420</v>
      </c>
      <c r="L775" s="699">
        <v>112.13</v>
      </c>
      <c r="M775" s="699">
        <v>224.26</v>
      </c>
      <c r="N775" s="696">
        <v>2</v>
      </c>
      <c r="O775" s="700">
        <v>1.5</v>
      </c>
      <c r="P775" s="699">
        <v>112.13</v>
      </c>
      <c r="Q775" s="701">
        <v>0.5</v>
      </c>
      <c r="R775" s="696">
        <v>1</v>
      </c>
      <c r="S775" s="701">
        <v>0.5</v>
      </c>
      <c r="T775" s="700">
        <v>0.5</v>
      </c>
      <c r="U775" s="702">
        <v>0.33333333333333331</v>
      </c>
    </row>
    <row r="776" spans="1:21" ht="14.4" customHeight="1" x14ac:dyDescent="0.3">
      <c r="A776" s="695">
        <v>32</v>
      </c>
      <c r="B776" s="696" t="s">
        <v>554</v>
      </c>
      <c r="C776" s="696">
        <v>89301322</v>
      </c>
      <c r="D776" s="697" t="s">
        <v>4685</v>
      </c>
      <c r="E776" s="698" t="s">
        <v>3275</v>
      </c>
      <c r="F776" s="696" t="s">
        <v>3257</v>
      </c>
      <c r="G776" s="696" t="s">
        <v>3859</v>
      </c>
      <c r="H776" s="696" t="s">
        <v>555</v>
      </c>
      <c r="I776" s="696" t="s">
        <v>2368</v>
      </c>
      <c r="J776" s="696" t="s">
        <v>2369</v>
      </c>
      <c r="K776" s="696" t="s">
        <v>2370</v>
      </c>
      <c r="L776" s="699">
        <v>0</v>
      </c>
      <c r="M776" s="699">
        <v>0</v>
      </c>
      <c r="N776" s="696">
        <v>1</v>
      </c>
      <c r="O776" s="700">
        <v>0.5</v>
      </c>
      <c r="P776" s="699">
        <v>0</v>
      </c>
      <c r="Q776" s="701"/>
      <c r="R776" s="696">
        <v>1</v>
      </c>
      <c r="S776" s="701">
        <v>1</v>
      </c>
      <c r="T776" s="700">
        <v>0.5</v>
      </c>
      <c r="U776" s="702">
        <v>1</v>
      </c>
    </row>
    <row r="777" spans="1:21" ht="14.4" customHeight="1" x14ac:dyDescent="0.3">
      <c r="A777" s="695">
        <v>32</v>
      </c>
      <c r="B777" s="696" t="s">
        <v>554</v>
      </c>
      <c r="C777" s="696">
        <v>89301322</v>
      </c>
      <c r="D777" s="697" t="s">
        <v>4685</v>
      </c>
      <c r="E777" s="698" t="s">
        <v>3275</v>
      </c>
      <c r="F777" s="696" t="s">
        <v>3257</v>
      </c>
      <c r="G777" s="696" t="s">
        <v>3867</v>
      </c>
      <c r="H777" s="696" t="s">
        <v>555</v>
      </c>
      <c r="I777" s="696" t="s">
        <v>2583</v>
      </c>
      <c r="J777" s="696" t="s">
        <v>2584</v>
      </c>
      <c r="K777" s="696" t="s">
        <v>3868</v>
      </c>
      <c r="L777" s="699">
        <v>5598.35</v>
      </c>
      <c r="M777" s="699">
        <v>5598.35</v>
      </c>
      <c r="N777" s="696">
        <v>1</v>
      </c>
      <c r="O777" s="700">
        <v>1</v>
      </c>
      <c r="P777" s="699">
        <v>5598.35</v>
      </c>
      <c r="Q777" s="701">
        <v>1</v>
      </c>
      <c r="R777" s="696">
        <v>1</v>
      </c>
      <c r="S777" s="701">
        <v>1</v>
      </c>
      <c r="T777" s="700">
        <v>1</v>
      </c>
      <c r="U777" s="702">
        <v>1</v>
      </c>
    </row>
    <row r="778" spans="1:21" ht="14.4" customHeight="1" x14ac:dyDescent="0.3">
      <c r="A778" s="695">
        <v>32</v>
      </c>
      <c r="B778" s="696" t="s">
        <v>554</v>
      </c>
      <c r="C778" s="696">
        <v>89301322</v>
      </c>
      <c r="D778" s="697" t="s">
        <v>4685</v>
      </c>
      <c r="E778" s="698" t="s">
        <v>3275</v>
      </c>
      <c r="F778" s="696" t="s">
        <v>3257</v>
      </c>
      <c r="G778" s="696" t="s">
        <v>3678</v>
      </c>
      <c r="H778" s="696" t="s">
        <v>1626</v>
      </c>
      <c r="I778" s="696" t="s">
        <v>1807</v>
      </c>
      <c r="J778" s="696" t="s">
        <v>1808</v>
      </c>
      <c r="K778" s="696" t="s">
        <v>3159</v>
      </c>
      <c r="L778" s="699">
        <v>1492.11</v>
      </c>
      <c r="M778" s="699">
        <v>2984.22</v>
      </c>
      <c r="N778" s="696">
        <v>2</v>
      </c>
      <c r="O778" s="700">
        <v>2</v>
      </c>
      <c r="P778" s="699">
        <v>1492.11</v>
      </c>
      <c r="Q778" s="701">
        <v>0.5</v>
      </c>
      <c r="R778" s="696">
        <v>1</v>
      </c>
      <c r="S778" s="701">
        <v>0.5</v>
      </c>
      <c r="T778" s="700">
        <v>1</v>
      </c>
      <c r="U778" s="702">
        <v>0.5</v>
      </c>
    </row>
    <row r="779" spans="1:21" ht="14.4" customHeight="1" x14ac:dyDescent="0.3">
      <c r="A779" s="695">
        <v>32</v>
      </c>
      <c r="B779" s="696" t="s">
        <v>554</v>
      </c>
      <c r="C779" s="696">
        <v>89301322</v>
      </c>
      <c r="D779" s="697" t="s">
        <v>4685</v>
      </c>
      <c r="E779" s="698" t="s">
        <v>3275</v>
      </c>
      <c r="F779" s="696" t="s">
        <v>3257</v>
      </c>
      <c r="G779" s="696" t="s">
        <v>4034</v>
      </c>
      <c r="H779" s="696" t="s">
        <v>1626</v>
      </c>
      <c r="I779" s="696" t="s">
        <v>2988</v>
      </c>
      <c r="J779" s="696" t="s">
        <v>2989</v>
      </c>
      <c r="K779" s="696" t="s">
        <v>3254</v>
      </c>
      <c r="L779" s="699">
        <v>29546.74</v>
      </c>
      <c r="M779" s="699">
        <v>59093.48</v>
      </c>
      <c r="N779" s="696">
        <v>2</v>
      </c>
      <c r="O779" s="700">
        <v>0.5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32</v>
      </c>
      <c r="B780" s="696" t="s">
        <v>554</v>
      </c>
      <c r="C780" s="696">
        <v>89301322</v>
      </c>
      <c r="D780" s="697" t="s">
        <v>4685</v>
      </c>
      <c r="E780" s="698" t="s">
        <v>3275</v>
      </c>
      <c r="F780" s="696" t="s">
        <v>3257</v>
      </c>
      <c r="G780" s="696" t="s">
        <v>4034</v>
      </c>
      <c r="H780" s="696" t="s">
        <v>1626</v>
      </c>
      <c r="I780" s="696" t="s">
        <v>4035</v>
      </c>
      <c r="J780" s="696" t="s">
        <v>2993</v>
      </c>
      <c r="K780" s="696" t="s">
        <v>4036</v>
      </c>
      <c r="L780" s="699">
        <v>177280.42</v>
      </c>
      <c r="M780" s="699">
        <v>177280.42</v>
      </c>
      <c r="N780" s="696">
        <v>1</v>
      </c>
      <c r="O780" s="700">
        <v>0.5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32</v>
      </c>
      <c r="B781" s="696" t="s">
        <v>554</v>
      </c>
      <c r="C781" s="696">
        <v>89301322</v>
      </c>
      <c r="D781" s="697" t="s">
        <v>4685</v>
      </c>
      <c r="E781" s="698" t="s">
        <v>3277</v>
      </c>
      <c r="F781" s="696" t="s">
        <v>3257</v>
      </c>
      <c r="G781" s="696" t="s">
        <v>3316</v>
      </c>
      <c r="H781" s="696" t="s">
        <v>1626</v>
      </c>
      <c r="I781" s="696" t="s">
        <v>2006</v>
      </c>
      <c r="J781" s="696" t="s">
        <v>2007</v>
      </c>
      <c r="K781" s="696" t="s">
        <v>3131</v>
      </c>
      <c r="L781" s="699">
        <v>184.22</v>
      </c>
      <c r="M781" s="699">
        <v>184.22</v>
      </c>
      <c r="N781" s="696">
        <v>1</v>
      </c>
      <c r="O781" s="700">
        <v>1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32</v>
      </c>
      <c r="B782" s="696" t="s">
        <v>554</v>
      </c>
      <c r="C782" s="696">
        <v>89301322</v>
      </c>
      <c r="D782" s="697" t="s">
        <v>4685</v>
      </c>
      <c r="E782" s="698" t="s">
        <v>3277</v>
      </c>
      <c r="F782" s="696" t="s">
        <v>3257</v>
      </c>
      <c r="G782" s="696" t="s">
        <v>4037</v>
      </c>
      <c r="H782" s="696" t="s">
        <v>555</v>
      </c>
      <c r="I782" s="696" t="s">
        <v>1022</v>
      </c>
      <c r="J782" s="696" t="s">
        <v>1023</v>
      </c>
      <c r="K782" s="696" t="s">
        <v>4038</v>
      </c>
      <c r="L782" s="699">
        <v>45.75</v>
      </c>
      <c r="M782" s="699">
        <v>45.75</v>
      </c>
      <c r="N782" s="696">
        <v>1</v>
      </c>
      <c r="O782" s="700">
        <v>1</v>
      </c>
      <c r="P782" s="699">
        <v>45.75</v>
      </c>
      <c r="Q782" s="701">
        <v>1</v>
      </c>
      <c r="R782" s="696">
        <v>1</v>
      </c>
      <c r="S782" s="701">
        <v>1</v>
      </c>
      <c r="T782" s="700">
        <v>1</v>
      </c>
      <c r="U782" s="702">
        <v>1</v>
      </c>
    </row>
    <row r="783" spans="1:21" ht="14.4" customHeight="1" x14ac:dyDescent="0.3">
      <c r="A783" s="695">
        <v>32</v>
      </c>
      <c r="B783" s="696" t="s">
        <v>554</v>
      </c>
      <c r="C783" s="696">
        <v>89301322</v>
      </c>
      <c r="D783" s="697" t="s">
        <v>4685</v>
      </c>
      <c r="E783" s="698" t="s">
        <v>3277</v>
      </c>
      <c r="F783" s="696" t="s">
        <v>3257</v>
      </c>
      <c r="G783" s="696" t="s">
        <v>3615</v>
      </c>
      <c r="H783" s="696" t="s">
        <v>1626</v>
      </c>
      <c r="I783" s="696" t="s">
        <v>2711</v>
      </c>
      <c r="J783" s="696" t="s">
        <v>1683</v>
      </c>
      <c r="K783" s="696" t="s">
        <v>2712</v>
      </c>
      <c r="L783" s="699">
        <v>0</v>
      </c>
      <c r="M783" s="699">
        <v>0</v>
      </c>
      <c r="N783" s="696">
        <v>1</v>
      </c>
      <c r="O783" s="700">
        <v>1</v>
      </c>
      <c r="P783" s="699">
        <v>0</v>
      </c>
      <c r="Q783" s="701"/>
      <c r="R783" s="696">
        <v>1</v>
      </c>
      <c r="S783" s="701">
        <v>1</v>
      </c>
      <c r="T783" s="700">
        <v>1</v>
      </c>
      <c r="U783" s="702">
        <v>1</v>
      </c>
    </row>
    <row r="784" spans="1:21" ht="14.4" customHeight="1" x14ac:dyDescent="0.3">
      <c r="A784" s="695">
        <v>32</v>
      </c>
      <c r="B784" s="696" t="s">
        <v>554</v>
      </c>
      <c r="C784" s="696">
        <v>89301322</v>
      </c>
      <c r="D784" s="697" t="s">
        <v>4685</v>
      </c>
      <c r="E784" s="698" t="s">
        <v>3278</v>
      </c>
      <c r="F784" s="696" t="s">
        <v>3257</v>
      </c>
      <c r="G784" s="696" t="s">
        <v>3300</v>
      </c>
      <c r="H784" s="696" t="s">
        <v>555</v>
      </c>
      <c r="I784" s="696" t="s">
        <v>1318</v>
      </c>
      <c r="J784" s="696" t="s">
        <v>1319</v>
      </c>
      <c r="K784" s="696" t="s">
        <v>3301</v>
      </c>
      <c r="L784" s="699">
        <v>1354.54</v>
      </c>
      <c r="M784" s="699">
        <v>4063.62</v>
      </c>
      <c r="N784" s="696">
        <v>3</v>
      </c>
      <c r="O784" s="700">
        <v>2.5</v>
      </c>
      <c r="P784" s="699">
        <v>2709.08</v>
      </c>
      <c r="Q784" s="701">
        <v>0.66666666666666663</v>
      </c>
      <c r="R784" s="696">
        <v>2</v>
      </c>
      <c r="S784" s="701">
        <v>0.66666666666666663</v>
      </c>
      <c r="T784" s="700">
        <v>1.5</v>
      </c>
      <c r="U784" s="702">
        <v>0.6</v>
      </c>
    </row>
    <row r="785" spans="1:21" ht="14.4" customHeight="1" x14ac:dyDescent="0.3">
      <c r="A785" s="695">
        <v>32</v>
      </c>
      <c r="B785" s="696" t="s">
        <v>554</v>
      </c>
      <c r="C785" s="696">
        <v>89301322</v>
      </c>
      <c r="D785" s="697" t="s">
        <v>4685</v>
      </c>
      <c r="E785" s="698" t="s">
        <v>3278</v>
      </c>
      <c r="F785" s="696" t="s">
        <v>3257</v>
      </c>
      <c r="G785" s="696" t="s">
        <v>3300</v>
      </c>
      <c r="H785" s="696" t="s">
        <v>555</v>
      </c>
      <c r="I785" s="696" t="s">
        <v>3826</v>
      </c>
      <c r="J785" s="696" t="s">
        <v>1172</v>
      </c>
      <c r="K785" s="696" t="s">
        <v>1173</v>
      </c>
      <c r="L785" s="699">
        <v>483.76</v>
      </c>
      <c r="M785" s="699">
        <v>483.76</v>
      </c>
      <c r="N785" s="696">
        <v>1</v>
      </c>
      <c r="O785" s="700">
        <v>1</v>
      </c>
      <c r="P785" s="699">
        <v>483.76</v>
      </c>
      <c r="Q785" s="701">
        <v>1</v>
      </c>
      <c r="R785" s="696">
        <v>1</v>
      </c>
      <c r="S785" s="701">
        <v>1</v>
      </c>
      <c r="T785" s="700">
        <v>1</v>
      </c>
      <c r="U785" s="702">
        <v>1</v>
      </c>
    </row>
    <row r="786" spans="1:21" ht="14.4" customHeight="1" x14ac:dyDescent="0.3">
      <c r="A786" s="695">
        <v>32</v>
      </c>
      <c r="B786" s="696" t="s">
        <v>554</v>
      </c>
      <c r="C786" s="696">
        <v>89301322</v>
      </c>
      <c r="D786" s="697" t="s">
        <v>4685</v>
      </c>
      <c r="E786" s="698" t="s">
        <v>3278</v>
      </c>
      <c r="F786" s="696" t="s">
        <v>3257</v>
      </c>
      <c r="G786" s="696" t="s">
        <v>3300</v>
      </c>
      <c r="H786" s="696" t="s">
        <v>555</v>
      </c>
      <c r="I786" s="696" t="s">
        <v>3304</v>
      </c>
      <c r="J786" s="696" t="s">
        <v>1172</v>
      </c>
      <c r="K786" s="696" t="s">
        <v>3303</v>
      </c>
      <c r="L786" s="699">
        <v>0</v>
      </c>
      <c r="M786" s="699">
        <v>0</v>
      </c>
      <c r="N786" s="696">
        <v>3</v>
      </c>
      <c r="O786" s="700">
        <v>0.5</v>
      </c>
      <c r="P786" s="699">
        <v>0</v>
      </c>
      <c r="Q786" s="701"/>
      <c r="R786" s="696">
        <v>3</v>
      </c>
      <c r="S786" s="701">
        <v>1</v>
      </c>
      <c r="T786" s="700">
        <v>0.5</v>
      </c>
      <c r="U786" s="702">
        <v>1</v>
      </c>
    </row>
    <row r="787" spans="1:21" ht="14.4" customHeight="1" x14ac:dyDescent="0.3">
      <c r="A787" s="695">
        <v>32</v>
      </c>
      <c r="B787" s="696" t="s">
        <v>554</v>
      </c>
      <c r="C787" s="696">
        <v>89301322</v>
      </c>
      <c r="D787" s="697" t="s">
        <v>4685</v>
      </c>
      <c r="E787" s="698" t="s">
        <v>3278</v>
      </c>
      <c r="F787" s="696" t="s">
        <v>3257</v>
      </c>
      <c r="G787" s="696" t="s">
        <v>3305</v>
      </c>
      <c r="H787" s="696" t="s">
        <v>555</v>
      </c>
      <c r="I787" s="696" t="s">
        <v>979</v>
      </c>
      <c r="J787" s="696" t="s">
        <v>980</v>
      </c>
      <c r="K787" s="696" t="s">
        <v>981</v>
      </c>
      <c r="L787" s="699">
        <v>95.25</v>
      </c>
      <c r="M787" s="699">
        <v>190.5</v>
      </c>
      <c r="N787" s="696">
        <v>2</v>
      </c>
      <c r="O787" s="700">
        <v>2</v>
      </c>
      <c r="P787" s="699">
        <v>95.25</v>
      </c>
      <c r="Q787" s="701">
        <v>0.5</v>
      </c>
      <c r="R787" s="696">
        <v>1</v>
      </c>
      <c r="S787" s="701">
        <v>0.5</v>
      </c>
      <c r="T787" s="700">
        <v>1</v>
      </c>
      <c r="U787" s="702">
        <v>0.5</v>
      </c>
    </row>
    <row r="788" spans="1:21" ht="14.4" customHeight="1" x14ac:dyDescent="0.3">
      <c r="A788" s="695">
        <v>32</v>
      </c>
      <c r="B788" s="696" t="s">
        <v>554</v>
      </c>
      <c r="C788" s="696">
        <v>89301322</v>
      </c>
      <c r="D788" s="697" t="s">
        <v>4685</v>
      </c>
      <c r="E788" s="698" t="s">
        <v>3278</v>
      </c>
      <c r="F788" s="696" t="s">
        <v>3257</v>
      </c>
      <c r="G788" s="696" t="s">
        <v>3305</v>
      </c>
      <c r="H788" s="696" t="s">
        <v>555</v>
      </c>
      <c r="I788" s="696" t="s">
        <v>3307</v>
      </c>
      <c r="J788" s="696" t="s">
        <v>651</v>
      </c>
      <c r="K788" s="696" t="s">
        <v>3308</v>
      </c>
      <c r="L788" s="699">
        <v>285.75</v>
      </c>
      <c r="M788" s="699">
        <v>1428.75</v>
      </c>
      <c r="N788" s="696">
        <v>5</v>
      </c>
      <c r="O788" s="700">
        <v>3</v>
      </c>
      <c r="P788" s="699">
        <v>571.5</v>
      </c>
      <c r="Q788" s="701">
        <v>0.4</v>
      </c>
      <c r="R788" s="696">
        <v>2</v>
      </c>
      <c r="S788" s="701">
        <v>0.4</v>
      </c>
      <c r="T788" s="700">
        <v>1</v>
      </c>
      <c r="U788" s="702">
        <v>0.33333333333333331</v>
      </c>
    </row>
    <row r="789" spans="1:21" ht="14.4" customHeight="1" x14ac:dyDescent="0.3">
      <c r="A789" s="695">
        <v>32</v>
      </c>
      <c r="B789" s="696" t="s">
        <v>554</v>
      </c>
      <c r="C789" s="696">
        <v>89301322</v>
      </c>
      <c r="D789" s="697" t="s">
        <v>4685</v>
      </c>
      <c r="E789" s="698" t="s">
        <v>3278</v>
      </c>
      <c r="F789" s="696" t="s">
        <v>3257</v>
      </c>
      <c r="G789" s="696" t="s">
        <v>3311</v>
      </c>
      <c r="H789" s="696" t="s">
        <v>1626</v>
      </c>
      <c r="I789" s="696" t="s">
        <v>2674</v>
      </c>
      <c r="J789" s="696" t="s">
        <v>2675</v>
      </c>
      <c r="K789" s="696" t="s">
        <v>2676</v>
      </c>
      <c r="L789" s="699">
        <v>146.63</v>
      </c>
      <c r="M789" s="699">
        <v>146.63</v>
      </c>
      <c r="N789" s="696">
        <v>1</v>
      </c>
      <c r="O789" s="700">
        <v>0.5</v>
      </c>
      <c r="P789" s="699"/>
      <c r="Q789" s="701">
        <v>0</v>
      </c>
      <c r="R789" s="696"/>
      <c r="S789" s="701">
        <v>0</v>
      </c>
      <c r="T789" s="700"/>
      <c r="U789" s="702">
        <v>0</v>
      </c>
    </row>
    <row r="790" spans="1:21" ht="14.4" customHeight="1" x14ac:dyDescent="0.3">
      <c r="A790" s="695">
        <v>32</v>
      </c>
      <c r="B790" s="696" t="s">
        <v>554</v>
      </c>
      <c r="C790" s="696">
        <v>89301322</v>
      </c>
      <c r="D790" s="697" t="s">
        <v>4685</v>
      </c>
      <c r="E790" s="698" t="s">
        <v>3278</v>
      </c>
      <c r="F790" s="696" t="s">
        <v>3257</v>
      </c>
      <c r="G790" s="696" t="s">
        <v>3316</v>
      </c>
      <c r="H790" s="696" t="s">
        <v>1626</v>
      </c>
      <c r="I790" s="696" t="s">
        <v>2006</v>
      </c>
      <c r="J790" s="696" t="s">
        <v>2007</v>
      </c>
      <c r="K790" s="696" t="s">
        <v>3131</v>
      </c>
      <c r="L790" s="699">
        <v>184.22</v>
      </c>
      <c r="M790" s="699">
        <v>368.44</v>
      </c>
      <c r="N790" s="696">
        <v>2</v>
      </c>
      <c r="O790" s="700">
        <v>1</v>
      </c>
      <c r="P790" s="699">
        <v>184.22</v>
      </c>
      <c r="Q790" s="701">
        <v>0.5</v>
      </c>
      <c r="R790" s="696">
        <v>1</v>
      </c>
      <c r="S790" s="701">
        <v>0.5</v>
      </c>
      <c r="T790" s="700">
        <v>0.5</v>
      </c>
      <c r="U790" s="702">
        <v>0.5</v>
      </c>
    </row>
    <row r="791" spans="1:21" ht="14.4" customHeight="1" x14ac:dyDescent="0.3">
      <c r="A791" s="695">
        <v>32</v>
      </c>
      <c r="B791" s="696" t="s">
        <v>554</v>
      </c>
      <c r="C791" s="696">
        <v>89301322</v>
      </c>
      <c r="D791" s="697" t="s">
        <v>4685</v>
      </c>
      <c r="E791" s="698" t="s">
        <v>3278</v>
      </c>
      <c r="F791" s="696" t="s">
        <v>3257</v>
      </c>
      <c r="G791" s="696" t="s">
        <v>4039</v>
      </c>
      <c r="H791" s="696" t="s">
        <v>555</v>
      </c>
      <c r="I791" s="696" t="s">
        <v>1071</v>
      </c>
      <c r="J791" s="696" t="s">
        <v>1072</v>
      </c>
      <c r="K791" s="696" t="s">
        <v>2448</v>
      </c>
      <c r="L791" s="699">
        <v>0</v>
      </c>
      <c r="M791" s="699">
        <v>0</v>
      </c>
      <c r="N791" s="696">
        <v>2</v>
      </c>
      <c r="O791" s="700">
        <v>1</v>
      </c>
      <c r="P791" s="699"/>
      <c r="Q791" s="701"/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32</v>
      </c>
      <c r="B792" s="696" t="s">
        <v>554</v>
      </c>
      <c r="C792" s="696">
        <v>89301322</v>
      </c>
      <c r="D792" s="697" t="s">
        <v>4685</v>
      </c>
      <c r="E792" s="698" t="s">
        <v>3278</v>
      </c>
      <c r="F792" s="696" t="s">
        <v>3257</v>
      </c>
      <c r="G792" s="696" t="s">
        <v>3394</v>
      </c>
      <c r="H792" s="696" t="s">
        <v>1626</v>
      </c>
      <c r="I792" s="696" t="s">
        <v>2010</v>
      </c>
      <c r="J792" s="696" t="s">
        <v>2011</v>
      </c>
      <c r="K792" s="696" t="s">
        <v>3131</v>
      </c>
      <c r="L792" s="699">
        <v>69.86</v>
      </c>
      <c r="M792" s="699">
        <v>139.72</v>
      </c>
      <c r="N792" s="696">
        <v>2</v>
      </c>
      <c r="O792" s="700">
        <v>1</v>
      </c>
      <c r="P792" s="699">
        <v>69.86</v>
      </c>
      <c r="Q792" s="701">
        <v>0.5</v>
      </c>
      <c r="R792" s="696">
        <v>1</v>
      </c>
      <c r="S792" s="701">
        <v>0.5</v>
      </c>
      <c r="T792" s="700">
        <v>0.5</v>
      </c>
      <c r="U792" s="702">
        <v>0.5</v>
      </c>
    </row>
    <row r="793" spans="1:21" ht="14.4" customHeight="1" x14ac:dyDescent="0.3">
      <c r="A793" s="695">
        <v>32</v>
      </c>
      <c r="B793" s="696" t="s">
        <v>554</v>
      </c>
      <c r="C793" s="696">
        <v>89301322</v>
      </c>
      <c r="D793" s="697" t="s">
        <v>4685</v>
      </c>
      <c r="E793" s="698" t="s">
        <v>3278</v>
      </c>
      <c r="F793" s="696" t="s">
        <v>3257</v>
      </c>
      <c r="G793" s="696" t="s">
        <v>3317</v>
      </c>
      <c r="H793" s="696" t="s">
        <v>1626</v>
      </c>
      <c r="I793" s="696" t="s">
        <v>1651</v>
      </c>
      <c r="J793" s="696" t="s">
        <v>1652</v>
      </c>
      <c r="K793" s="696" t="s">
        <v>3185</v>
      </c>
      <c r="L793" s="699">
        <v>432.32</v>
      </c>
      <c r="M793" s="699">
        <v>432.32</v>
      </c>
      <c r="N793" s="696">
        <v>1</v>
      </c>
      <c r="O793" s="700">
        <v>0.5</v>
      </c>
      <c r="P793" s="699">
        <v>432.32</v>
      </c>
      <c r="Q793" s="701">
        <v>1</v>
      </c>
      <c r="R793" s="696">
        <v>1</v>
      </c>
      <c r="S793" s="701">
        <v>1</v>
      </c>
      <c r="T793" s="700">
        <v>0.5</v>
      </c>
      <c r="U793" s="702">
        <v>1</v>
      </c>
    </row>
    <row r="794" spans="1:21" ht="14.4" customHeight="1" x14ac:dyDescent="0.3">
      <c r="A794" s="695">
        <v>32</v>
      </c>
      <c r="B794" s="696" t="s">
        <v>554</v>
      </c>
      <c r="C794" s="696">
        <v>89301322</v>
      </c>
      <c r="D794" s="697" t="s">
        <v>4685</v>
      </c>
      <c r="E794" s="698" t="s">
        <v>3278</v>
      </c>
      <c r="F794" s="696" t="s">
        <v>3257</v>
      </c>
      <c r="G794" s="696" t="s">
        <v>4040</v>
      </c>
      <c r="H794" s="696" t="s">
        <v>555</v>
      </c>
      <c r="I794" s="696" t="s">
        <v>4041</v>
      </c>
      <c r="J794" s="696" t="s">
        <v>4042</v>
      </c>
      <c r="K794" s="696" t="s">
        <v>4043</v>
      </c>
      <c r="L794" s="699">
        <v>0</v>
      </c>
      <c r="M794" s="699">
        <v>0</v>
      </c>
      <c r="N794" s="696">
        <v>1</v>
      </c>
      <c r="O794" s="700">
        <v>1</v>
      </c>
      <c r="P794" s="699"/>
      <c r="Q794" s="701"/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32</v>
      </c>
      <c r="B795" s="696" t="s">
        <v>554</v>
      </c>
      <c r="C795" s="696">
        <v>89301322</v>
      </c>
      <c r="D795" s="697" t="s">
        <v>4685</v>
      </c>
      <c r="E795" s="698" t="s">
        <v>3278</v>
      </c>
      <c r="F795" s="696" t="s">
        <v>3257</v>
      </c>
      <c r="G795" s="696" t="s">
        <v>3565</v>
      </c>
      <c r="H795" s="696" t="s">
        <v>555</v>
      </c>
      <c r="I795" s="696" t="s">
        <v>834</v>
      </c>
      <c r="J795" s="696" t="s">
        <v>2296</v>
      </c>
      <c r="K795" s="696" t="s">
        <v>3891</v>
      </c>
      <c r="L795" s="699">
        <v>128.9</v>
      </c>
      <c r="M795" s="699">
        <v>128.9</v>
      </c>
      <c r="N795" s="696">
        <v>1</v>
      </c>
      <c r="O795" s="700">
        <v>0.5</v>
      </c>
      <c r="P795" s="699">
        <v>128.9</v>
      </c>
      <c r="Q795" s="701">
        <v>1</v>
      </c>
      <c r="R795" s="696">
        <v>1</v>
      </c>
      <c r="S795" s="701">
        <v>1</v>
      </c>
      <c r="T795" s="700">
        <v>0.5</v>
      </c>
      <c r="U795" s="702">
        <v>1</v>
      </c>
    </row>
    <row r="796" spans="1:21" ht="14.4" customHeight="1" x14ac:dyDescent="0.3">
      <c r="A796" s="695">
        <v>32</v>
      </c>
      <c r="B796" s="696" t="s">
        <v>554</v>
      </c>
      <c r="C796" s="696">
        <v>89301322</v>
      </c>
      <c r="D796" s="697" t="s">
        <v>4685</v>
      </c>
      <c r="E796" s="698" t="s">
        <v>3278</v>
      </c>
      <c r="F796" s="696" t="s">
        <v>3257</v>
      </c>
      <c r="G796" s="696" t="s">
        <v>3321</v>
      </c>
      <c r="H796" s="696" t="s">
        <v>1626</v>
      </c>
      <c r="I796" s="696" t="s">
        <v>2085</v>
      </c>
      <c r="J796" s="696" t="s">
        <v>2086</v>
      </c>
      <c r="K796" s="696" t="s">
        <v>3155</v>
      </c>
      <c r="L796" s="699">
        <v>3127.19</v>
      </c>
      <c r="M796" s="699">
        <v>18763.14</v>
      </c>
      <c r="N796" s="696">
        <v>6</v>
      </c>
      <c r="O796" s="700">
        <v>3</v>
      </c>
      <c r="P796" s="699">
        <v>6254.38</v>
      </c>
      <c r="Q796" s="701">
        <v>0.33333333333333337</v>
      </c>
      <c r="R796" s="696">
        <v>2</v>
      </c>
      <c r="S796" s="701">
        <v>0.33333333333333331</v>
      </c>
      <c r="T796" s="700">
        <v>1</v>
      </c>
      <c r="U796" s="702">
        <v>0.33333333333333331</v>
      </c>
    </row>
    <row r="797" spans="1:21" ht="14.4" customHeight="1" x14ac:dyDescent="0.3">
      <c r="A797" s="695">
        <v>32</v>
      </c>
      <c r="B797" s="696" t="s">
        <v>554</v>
      </c>
      <c r="C797" s="696">
        <v>89301322</v>
      </c>
      <c r="D797" s="697" t="s">
        <v>4685</v>
      </c>
      <c r="E797" s="698" t="s">
        <v>3278</v>
      </c>
      <c r="F797" s="696" t="s">
        <v>3257</v>
      </c>
      <c r="G797" s="696" t="s">
        <v>3486</v>
      </c>
      <c r="H797" s="696" t="s">
        <v>555</v>
      </c>
      <c r="I797" s="696" t="s">
        <v>1042</v>
      </c>
      <c r="J797" s="696" t="s">
        <v>1043</v>
      </c>
      <c r="K797" s="696" t="s">
        <v>3487</v>
      </c>
      <c r="L797" s="699">
        <v>1023.02</v>
      </c>
      <c r="M797" s="699">
        <v>7161.1399999999994</v>
      </c>
      <c r="N797" s="696">
        <v>7</v>
      </c>
      <c r="O797" s="700">
        <v>3</v>
      </c>
      <c r="P797" s="699">
        <v>4092.08</v>
      </c>
      <c r="Q797" s="701">
        <v>0.57142857142857151</v>
      </c>
      <c r="R797" s="696">
        <v>4</v>
      </c>
      <c r="S797" s="701">
        <v>0.5714285714285714</v>
      </c>
      <c r="T797" s="700">
        <v>2</v>
      </c>
      <c r="U797" s="702">
        <v>0.66666666666666663</v>
      </c>
    </row>
    <row r="798" spans="1:21" ht="14.4" customHeight="1" x14ac:dyDescent="0.3">
      <c r="A798" s="695">
        <v>32</v>
      </c>
      <c r="B798" s="696" t="s">
        <v>554</v>
      </c>
      <c r="C798" s="696">
        <v>89301322</v>
      </c>
      <c r="D798" s="697" t="s">
        <v>4685</v>
      </c>
      <c r="E798" s="698" t="s">
        <v>3278</v>
      </c>
      <c r="F798" s="696" t="s">
        <v>3257</v>
      </c>
      <c r="G798" s="696" t="s">
        <v>3587</v>
      </c>
      <c r="H798" s="696" t="s">
        <v>1626</v>
      </c>
      <c r="I798" s="696" t="s">
        <v>3588</v>
      </c>
      <c r="J798" s="696" t="s">
        <v>3589</v>
      </c>
      <c r="K798" s="696" t="s">
        <v>3590</v>
      </c>
      <c r="L798" s="699">
        <v>2449.89</v>
      </c>
      <c r="M798" s="699">
        <v>4899.78</v>
      </c>
      <c r="N798" s="696">
        <v>2</v>
      </c>
      <c r="O798" s="700">
        <v>1</v>
      </c>
      <c r="P798" s="699">
        <v>4899.78</v>
      </c>
      <c r="Q798" s="701">
        <v>1</v>
      </c>
      <c r="R798" s="696">
        <v>2</v>
      </c>
      <c r="S798" s="701">
        <v>1</v>
      </c>
      <c r="T798" s="700">
        <v>1</v>
      </c>
      <c r="U798" s="702">
        <v>1</v>
      </c>
    </row>
    <row r="799" spans="1:21" ht="14.4" customHeight="1" x14ac:dyDescent="0.3">
      <c r="A799" s="695">
        <v>32</v>
      </c>
      <c r="B799" s="696" t="s">
        <v>554</v>
      </c>
      <c r="C799" s="696">
        <v>89301322</v>
      </c>
      <c r="D799" s="697" t="s">
        <v>4685</v>
      </c>
      <c r="E799" s="698" t="s">
        <v>3278</v>
      </c>
      <c r="F799" s="696" t="s">
        <v>3257</v>
      </c>
      <c r="G799" s="696" t="s">
        <v>3346</v>
      </c>
      <c r="H799" s="696" t="s">
        <v>555</v>
      </c>
      <c r="I799" s="696" t="s">
        <v>3347</v>
      </c>
      <c r="J799" s="696" t="s">
        <v>3348</v>
      </c>
      <c r="K799" s="696" t="s">
        <v>3170</v>
      </c>
      <c r="L799" s="699">
        <v>0</v>
      </c>
      <c r="M799" s="699">
        <v>0</v>
      </c>
      <c r="N799" s="696">
        <v>5</v>
      </c>
      <c r="O799" s="700">
        <v>1</v>
      </c>
      <c r="P799" s="699">
        <v>0</v>
      </c>
      <c r="Q799" s="701"/>
      <c r="R799" s="696">
        <v>2</v>
      </c>
      <c r="S799" s="701">
        <v>0.4</v>
      </c>
      <c r="T799" s="700">
        <v>0.5</v>
      </c>
      <c r="U799" s="702">
        <v>0.5</v>
      </c>
    </row>
    <row r="800" spans="1:21" ht="14.4" customHeight="1" x14ac:dyDescent="0.3">
      <c r="A800" s="695">
        <v>32</v>
      </c>
      <c r="B800" s="696" t="s">
        <v>554</v>
      </c>
      <c r="C800" s="696">
        <v>89301322</v>
      </c>
      <c r="D800" s="697" t="s">
        <v>4685</v>
      </c>
      <c r="E800" s="698" t="s">
        <v>3278</v>
      </c>
      <c r="F800" s="696" t="s">
        <v>3257</v>
      </c>
      <c r="G800" s="696" t="s">
        <v>3346</v>
      </c>
      <c r="H800" s="696" t="s">
        <v>555</v>
      </c>
      <c r="I800" s="696" t="s">
        <v>3608</v>
      </c>
      <c r="J800" s="696" t="s">
        <v>3609</v>
      </c>
      <c r="K800" s="696" t="s">
        <v>3610</v>
      </c>
      <c r="L800" s="699">
        <v>61.29</v>
      </c>
      <c r="M800" s="699">
        <v>61.29</v>
      </c>
      <c r="N800" s="696">
        <v>1</v>
      </c>
      <c r="O800" s="700">
        <v>0.5</v>
      </c>
      <c r="P800" s="699">
        <v>61.29</v>
      </c>
      <c r="Q800" s="701">
        <v>1</v>
      </c>
      <c r="R800" s="696">
        <v>1</v>
      </c>
      <c r="S800" s="701">
        <v>1</v>
      </c>
      <c r="T800" s="700">
        <v>0.5</v>
      </c>
      <c r="U800" s="702">
        <v>1</v>
      </c>
    </row>
    <row r="801" spans="1:21" ht="14.4" customHeight="1" x14ac:dyDescent="0.3">
      <c r="A801" s="695">
        <v>32</v>
      </c>
      <c r="B801" s="696" t="s">
        <v>554</v>
      </c>
      <c r="C801" s="696">
        <v>89301322</v>
      </c>
      <c r="D801" s="697" t="s">
        <v>4685</v>
      </c>
      <c r="E801" s="698" t="s">
        <v>3278</v>
      </c>
      <c r="F801" s="696" t="s">
        <v>3257</v>
      </c>
      <c r="G801" s="696" t="s">
        <v>3349</v>
      </c>
      <c r="H801" s="696" t="s">
        <v>555</v>
      </c>
      <c r="I801" s="696" t="s">
        <v>814</v>
      </c>
      <c r="J801" s="696" t="s">
        <v>3350</v>
      </c>
      <c r="K801" s="696" t="s">
        <v>3351</v>
      </c>
      <c r="L801" s="699">
        <v>91.14</v>
      </c>
      <c r="M801" s="699">
        <v>455.7</v>
      </c>
      <c r="N801" s="696">
        <v>5</v>
      </c>
      <c r="O801" s="700">
        <v>2.5</v>
      </c>
      <c r="P801" s="699"/>
      <c r="Q801" s="701">
        <v>0</v>
      </c>
      <c r="R801" s="696"/>
      <c r="S801" s="701">
        <v>0</v>
      </c>
      <c r="T801" s="700"/>
      <c r="U801" s="702">
        <v>0</v>
      </c>
    </row>
    <row r="802" spans="1:21" ht="14.4" customHeight="1" x14ac:dyDescent="0.3">
      <c r="A802" s="695">
        <v>32</v>
      </c>
      <c r="B802" s="696" t="s">
        <v>554</v>
      </c>
      <c r="C802" s="696">
        <v>89301322</v>
      </c>
      <c r="D802" s="697" t="s">
        <v>4685</v>
      </c>
      <c r="E802" s="698" t="s">
        <v>3278</v>
      </c>
      <c r="F802" s="696" t="s">
        <v>3257</v>
      </c>
      <c r="G802" s="696" t="s">
        <v>3615</v>
      </c>
      <c r="H802" s="696" t="s">
        <v>1626</v>
      </c>
      <c r="I802" s="696" t="s">
        <v>1682</v>
      </c>
      <c r="J802" s="696" t="s">
        <v>1683</v>
      </c>
      <c r="K802" s="696" t="s">
        <v>1684</v>
      </c>
      <c r="L802" s="699">
        <v>0</v>
      </c>
      <c r="M802" s="699">
        <v>0</v>
      </c>
      <c r="N802" s="696">
        <v>1</v>
      </c>
      <c r="O802" s="700">
        <v>0.5</v>
      </c>
      <c r="P802" s="699"/>
      <c r="Q802" s="701"/>
      <c r="R802" s="696"/>
      <c r="S802" s="701">
        <v>0</v>
      </c>
      <c r="T802" s="700"/>
      <c r="U802" s="702">
        <v>0</v>
      </c>
    </row>
    <row r="803" spans="1:21" ht="14.4" customHeight="1" x14ac:dyDescent="0.3">
      <c r="A803" s="695">
        <v>32</v>
      </c>
      <c r="B803" s="696" t="s">
        <v>554</v>
      </c>
      <c r="C803" s="696">
        <v>89301322</v>
      </c>
      <c r="D803" s="697" t="s">
        <v>4685</v>
      </c>
      <c r="E803" s="698" t="s">
        <v>3278</v>
      </c>
      <c r="F803" s="696" t="s">
        <v>3257</v>
      </c>
      <c r="G803" s="696" t="s">
        <v>3405</v>
      </c>
      <c r="H803" s="696" t="s">
        <v>555</v>
      </c>
      <c r="I803" s="696" t="s">
        <v>926</v>
      </c>
      <c r="J803" s="696" t="s">
        <v>2365</v>
      </c>
      <c r="K803" s="696" t="s">
        <v>3406</v>
      </c>
      <c r="L803" s="699">
        <v>0</v>
      </c>
      <c r="M803" s="699">
        <v>0</v>
      </c>
      <c r="N803" s="696">
        <v>1</v>
      </c>
      <c r="O803" s="700">
        <v>1</v>
      </c>
      <c r="P803" s="699"/>
      <c r="Q803" s="701"/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32</v>
      </c>
      <c r="B804" s="696" t="s">
        <v>554</v>
      </c>
      <c r="C804" s="696">
        <v>89301322</v>
      </c>
      <c r="D804" s="697" t="s">
        <v>4685</v>
      </c>
      <c r="E804" s="698" t="s">
        <v>3278</v>
      </c>
      <c r="F804" s="696" t="s">
        <v>3257</v>
      </c>
      <c r="G804" s="696" t="s">
        <v>3626</v>
      </c>
      <c r="H804" s="696" t="s">
        <v>555</v>
      </c>
      <c r="I804" s="696" t="s">
        <v>2544</v>
      </c>
      <c r="J804" s="696" t="s">
        <v>2545</v>
      </c>
      <c r="K804" s="696" t="s">
        <v>2546</v>
      </c>
      <c r="L804" s="699">
        <v>1172.22</v>
      </c>
      <c r="M804" s="699">
        <v>1172.22</v>
      </c>
      <c r="N804" s="696">
        <v>1</v>
      </c>
      <c r="O804" s="700">
        <v>1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32</v>
      </c>
      <c r="B805" s="696" t="s">
        <v>554</v>
      </c>
      <c r="C805" s="696">
        <v>89301322</v>
      </c>
      <c r="D805" s="697" t="s">
        <v>4685</v>
      </c>
      <c r="E805" s="698" t="s">
        <v>3278</v>
      </c>
      <c r="F805" s="696" t="s">
        <v>3257</v>
      </c>
      <c r="G805" s="696" t="s">
        <v>3450</v>
      </c>
      <c r="H805" s="696" t="s">
        <v>1626</v>
      </c>
      <c r="I805" s="696" t="s">
        <v>3753</v>
      </c>
      <c r="J805" s="696" t="s">
        <v>3754</v>
      </c>
      <c r="K805" s="696" t="s">
        <v>3755</v>
      </c>
      <c r="L805" s="699">
        <v>254.23</v>
      </c>
      <c r="M805" s="699">
        <v>254.23</v>
      </c>
      <c r="N805" s="696">
        <v>1</v>
      </c>
      <c r="O805" s="700">
        <v>1</v>
      </c>
      <c r="P805" s="699"/>
      <c r="Q805" s="701">
        <v>0</v>
      </c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32</v>
      </c>
      <c r="B806" s="696" t="s">
        <v>554</v>
      </c>
      <c r="C806" s="696">
        <v>89301322</v>
      </c>
      <c r="D806" s="697" t="s">
        <v>4685</v>
      </c>
      <c r="E806" s="698" t="s">
        <v>3278</v>
      </c>
      <c r="F806" s="696" t="s">
        <v>3257</v>
      </c>
      <c r="G806" s="696" t="s">
        <v>3293</v>
      </c>
      <c r="H806" s="696" t="s">
        <v>1626</v>
      </c>
      <c r="I806" s="696" t="s">
        <v>1758</v>
      </c>
      <c r="J806" s="696" t="s">
        <v>1656</v>
      </c>
      <c r="K806" s="696" t="s">
        <v>1759</v>
      </c>
      <c r="L806" s="699">
        <v>625.29</v>
      </c>
      <c r="M806" s="699">
        <v>625.29</v>
      </c>
      <c r="N806" s="696">
        <v>1</v>
      </c>
      <c r="O806" s="700">
        <v>0.5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32</v>
      </c>
      <c r="B807" s="696" t="s">
        <v>554</v>
      </c>
      <c r="C807" s="696">
        <v>89301322</v>
      </c>
      <c r="D807" s="697" t="s">
        <v>4685</v>
      </c>
      <c r="E807" s="698" t="s">
        <v>3278</v>
      </c>
      <c r="F807" s="696" t="s">
        <v>3257</v>
      </c>
      <c r="G807" s="696" t="s">
        <v>3293</v>
      </c>
      <c r="H807" s="696" t="s">
        <v>1626</v>
      </c>
      <c r="I807" s="696" t="s">
        <v>1655</v>
      </c>
      <c r="J807" s="696" t="s">
        <v>1656</v>
      </c>
      <c r="K807" s="696" t="s">
        <v>1657</v>
      </c>
      <c r="L807" s="699">
        <v>937.93</v>
      </c>
      <c r="M807" s="699">
        <v>1875.86</v>
      </c>
      <c r="N807" s="696">
        <v>2</v>
      </c>
      <c r="O807" s="700">
        <v>1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32</v>
      </c>
      <c r="B808" s="696" t="s">
        <v>554</v>
      </c>
      <c r="C808" s="696">
        <v>89301322</v>
      </c>
      <c r="D808" s="697" t="s">
        <v>4685</v>
      </c>
      <c r="E808" s="698" t="s">
        <v>3278</v>
      </c>
      <c r="F808" s="696" t="s">
        <v>3257</v>
      </c>
      <c r="G808" s="696" t="s">
        <v>3359</v>
      </c>
      <c r="H808" s="696" t="s">
        <v>1626</v>
      </c>
      <c r="I808" s="696" t="s">
        <v>2021</v>
      </c>
      <c r="J808" s="696" t="s">
        <v>2022</v>
      </c>
      <c r="K808" s="696" t="s">
        <v>3143</v>
      </c>
      <c r="L808" s="699">
        <v>69.86</v>
      </c>
      <c r="M808" s="699">
        <v>69.86</v>
      </c>
      <c r="N808" s="696">
        <v>1</v>
      </c>
      <c r="O808" s="700">
        <v>1</v>
      </c>
      <c r="P808" s="699">
        <v>69.86</v>
      </c>
      <c r="Q808" s="701">
        <v>1</v>
      </c>
      <c r="R808" s="696">
        <v>1</v>
      </c>
      <c r="S808" s="701">
        <v>1</v>
      </c>
      <c r="T808" s="700">
        <v>1</v>
      </c>
      <c r="U808" s="702">
        <v>1</v>
      </c>
    </row>
    <row r="809" spans="1:21" ht="14.4" customHeight="1" x14ac:dyDescent="0.3">
      <c r="A809" s="695">
        <v>32</v>
      </c>
      <c r="B809" s="696" t="s">
        <v>554</v>
      </c>
      <c r="C809" s="696">
        <v>89301322</v>
      </c>
      <c r="D809" s="697" t="s">
        <v>4685</v>
      </c>
      <c r="E809" s="698" t="s">
        <v>3278</v>
      </c>
      <c r="F809" s="696" t="s">
        <v>3257</v>
      </c>
      <c r="G809" s="696" t="s">
        <v>3294</v>
      </c>
      <c r="H809" s="696" t="s">
        <v>555</v>
      </c>
      <c r="I809" s="696" t="s">
        <v>3295</v>
      </c>
      <c r="J809" s="696" t="s">
        <v>3296</v>
      </c>
      <c r="K809" s="696" t="s">
        <v>720</v>
      </c>
      <c r="L809" s="699">
        <v>314.89999999999998</v>
      </c>
      <c r="M809" s="699">
        <v>314.89999999999998</v>
      </c>
      <c r="N809" s="696">
        <v>1</v>
      </c>
      <c r="O809" s="700">
        <v>1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32</v>
      </c>
      <c r="B810" s="696" t="s">
        <v>554</v>
      </c>
      <c r="C810" s="696">
        <v>89301322</v>
      </c>
      <c r="D810" s="697" t="s">
        <v>4685</v>
      </c>
      <c r="E810" s="698" t="s">
        <v>3278</v>
      </c>
      <c r="F810" s="696" t="s">
        <v>3257</v>
      </c>
      <c r="G810" s="696" t="s">
        <v>3294</v>
      </c>
      <c r="H810" s="696" t="s">
        <v>555</v>
      </c>
      <c r="I810" s="696" t="s">
        <v>3377</v>
      </c>
      <c r="J810" s="696" t="s">
        <v>719</v>
      </c>
      <c r="K810" s="696" t="s">
        <v>3378</v>
      </c>
      <c r="L810" s="699">
        <v>97.97</v>
      </c>
      <c r="M810" s="699">
        <v>97.97</v>
      </c>
      <c r="N810" s="696">
        <v>1</v>
      </c>
      <c r="O810" s="700">
        <v>0.5</v>
      </c>
      <c r="P810" s="699"/>
      <c r="Q810" s="701">
        <v>0</v>
      </c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32</v>
      </c>
      <c r="B811" s="696" t="s">
        <v>554</v>
      </c>
      <c r="C811" s="696">
        <v>89301322</v>
      </c>
      <c r="D811" s="697" t="s">
        <v>4685</v>
      </c>
      <c r="E811" s="698" t="s">
        <v>3278</v>
      </c>
      <c r="F811" s="696" t="s">
        <v>3257</v>
      </c>
      <c r="G811" s="696" t="s">
        <v>3294</v>
      </c>
      <c r="H811" s="696" t="s">
        <v>555</v>
      </c>
      <c r="I811" s="696" t="s">
        <v>718</v>
      </c>
      <c r="J811" s="696" t="s">
        <v>719</v>
      </c>
      <c r="K811" s="696" t="s">
        <v>3362</v>
      </c>
      <c r="L811" s="699">
        <v>314.89999999999998</v>
      </c>
      <c r="M811" s="699">
        <v>1574.5</v>
      </c>
      <c r="N811" s="696">
        <v>5</v>
      </c>
      <c r="O811" s="700">
        <v>4.5</v>
      </c>
      <c r="P811" s="699">
        <v>314.89999999999998</v>
      </c>
      <c r="Q811" s="701">
        <v>0.19999999999999998</v>
      </c>
      <c r="R811" s="696">
        <v>1</v>
      </c>
      <c r="S811" s="701">
        <v>0.2</v>
      </c>
      <c r="T811" s="700">
        <v>1</v>
      </c>
      <c r="U811" s="702">
        <v>0.22222222222222221</v>
      </c>
    </row>
    <row r="812" spans="1:21" ht="14.4" customHeight="1" x14ac:dyDescent="0.3">
      <c r="A812" s="695">
        <v>32</v>
      </c>
      <c r="B812" s="696" t="s">
        <v>554</v>
      </c>
      <c r="C812" s="696">
        <v>89301322</v>
      </c>
      <c r="D812" s="697" t="s">
        <v>4685</v>
      </c>
      <c r="E812" s="698" t="s">
        <v>3278</v>
      </c>
      <c r="F812" s="696" t="s">
        <v>3257</v>
      </c>
      <c r="G812" s="696" t="s">
        <v>3492</v>
      </c>
      <c r="H812" s="696" t="s">
        <v>555</v>
      </c>
      <c r="I812" s="696" t="s">
        <v>4044</v>
      </c>
      <c r="J812" s="696" t="s">
        <v>3927</v>
      </c>
      <c r="K812" s="696" t="s">
        <v>2317</v>
      </c>
      <c r="L812" s="699">
        <v>203.38</v>
      </c>
      <c r="M812" s="699">
        <v>203.38</v>
      </c>
      <c r="N812" s="696">
        <v>1</v>
      </c>
      <c r="O812" s="700">
        <v>1</v>
      </c>
      <c r="P812" s="699"/>
      <c r="Q812" s="701">
        <v>0</v>
      </c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32</v>
      </c>
      <c r="B813" s="696" t="s">
        <v>554</v>
      </c>
      <c r="C813" s="696">
        <v>89301322</v>
      </c>
      <c r="D813" s="697" t="s">
        <v>4685</v>
      </c>
      <c r="E813" s="698" t="s">
        <v>3278</v>
      </c>
      <c r="F813" s="696" t="s">
        <v>3257</v>
      </c>
      <c r="G813" s="696" t="s">
        <v>3651</v>
      </c>
      <c r="H813" s="696" t="s">
        <v>555</v>
      </c>
      <c r="I813" s="696" t="s">
        <v>1601</v>
      </c>
      <c r="J813" s="696" t="s">
        <v>766</v>
      </c>
      <c r="K813" s="696" t="s">
        <v>1066</v>
      </c>
      <c r="L813" s="699">
        <v>113.37</v>
      </c>
      <c r="M813" s="699">
        <v>226.74</v>
      </c>
      <c r="N813" s="696">
        <v>2</v>
      </c>
      <c r="O813" s="700">
        <v>1.5</v>
      </c>
      <c r="P813" s="699">
        <v>226.74</v>
      </c>
      <c r="Q813" s="701">
        <v>1</v>
      </c>
      <c r="R813" s="696">
        <v>2</v>
      </c>
      <c r="S813" s="701">
        <v>1</v>
      </c>
      <c r="T813" s="700">
        <v>1.5</v>
      </c>
      <c r="U813" s="702">
        <v>1</v>
      </c>
    </row>
    <row r="814" spans="1:21" ht="14.4" customHeight="1" x14ac:dyDescent="0.3">
      <c r="A814" s="695">
        <v>32</v>
      </c>
      <c r="B814" s="696" t="s">
        <v>554</v>
      </c>
      <c r="C814" s="696">
        <v>89301322</v>
      </c>
      <c r="D814" s="697" t="s">
        <v>4685</v>
      </c>
      <c r="E814" s="698" t="s">
        <v>3278</v>
      </c>
      <c r="F814" s="696" t="s">
        <v>3257</v>
      </c>
      <c r="G814" s="696" t="s">
        <v>3297</v>
      </c>
      <c r="H814" s="696" t="s">
        <v>555</v>
      </c>
      <c r="I814" s="696" t="s">
        <v>1137</v>
      </c>
      <c r="J814" s="696" t="s">
        <v>3298</v>
      </c>
      <c r="K814" s="696" t="s">
        <v>3299</v>
      </c>
      <c r="L814" s="699">
        <v>91.52</v>
      </c>
      <c r="M814" s="699">
        <v>549.12</v>
      </c>
      <c r="N814" s="696">
        <v>6</v>
      </c>
      <c r="O814" s="700">
        <v>1.5</v>
      </c>
      <c r="P814" s="699"/>
      <c r="Q814" s="701">
        <v>0</v>
      </c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32</v>
      </c>
      <c r="B815" s="696" t="s">
        <v>554</v>
      </c>
      <c r="C815" s="696">
        <v>89301322</v>
      </c>
      <c r="D815" s="697" t="s">
        <v>4685</v>
      </c>
      <c r="E815" s="698" t="s">
        <v>3278</v>
      </c>
      <c r="F815" s="696" t="s">
        <v>3257</v>
      </c>
      <c r="G815" s="696" t="s">
        <v>3928</v>
      </c>
      <c r="H815" s="696" t="s">
        <v>555</v>
      </c>
      <c r="I815" s="696" t="s">
        <v>4045</v>
      </c>
      <c r="J815" s="696" t="s">
        <v>3930</v>
      </c>
      <c r="K815" s="696" t="s">
        <v>4046</v>
      </c>
      <c r="L815" s="699">
        <v>167.38</v>
      </c>
      <c r="M815" s="699">
        <v>334.76</v>
      </c>
      <c r="N815" s="696">
        <v>2</v>
      </c>
      <c r="O815" s="700">
        <v>1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32</v>
      </c>
      <c r="B816" s="696" t="s">
        <v>554</v>
      </c>
      <c r="C816" s="696">
        <v>89301322</v>
      </c>
      <c r="D816" s="697" t="s">
        <v>4685</v>
      </c>
      <c r="E816" s="698" t="s">
        <v>3278</v>
      </c>
      <c r="F816" s="696" t="s">
        <v>3257</v>
      </c>
      <c r="G816" s="696" t="s">
        <v>3417</v>
      </c>
      <c r="H816" s="696" t="s">
        <v>555</v>
      </c>
      <c r="I816" s="696" t="s">
        <v>3785</v>
      </c>
      <c r="J816" s="696" t="s">
        <v>3419</v>
      </c>
      <c r="K816" s="696" t="s">
        <v>3254</v>
      </c>
      <c r="L816" s="699">
        <v>0</v>
      </c>
      <c r="M816" s="699">
        <v>0</v>
      </c>
      <c r="N816" s="696">
        <v>5</v>
      </c>
      <c r="O816" s="700">
        <v>3</v>
      </c>
      <c r="P816" s="699">
        <v>0</v>
      </c>
      <c r="Q816" s="701"/>
      <c r="R816" s="696">
        <v>4</v>
      </c>
      <c r="S816" s="701">
        <v>0.8</v>
      </c>
      <c r="T816" s="700">
        <v>2.5</v>
      </c>
      <c r="U816" s="702">
        <v>0.83333333333333337</v>
      </c>
    </row>
    <row r="817" spans="1:21" ht="14.4" customHeight="1" x14ac:dyDescent="0.3">
      <c r="A817" s="695">
        <v>32</v>
      </c>
      <c r="B817" s="696" t="s">
        <v>554</v>
      </c>
      <c r="C817" s="696">
        <v>89301322</v>
      </c>
      <c r="D817" s="697" t="s">
        <v>4685</v>
      </c>
      <c r="E817" s="698" t="s">
        <v>3278</v>
      </c>
      <c r="F817" s="696" t="s">
        <v>3257</v>
      </c>
      <c r="G817" s="696" t="s">
        <v>3417</v>
      </c>
      <c r="H817" s="696" t="s">
        <v>555</v>
      </c>
      <c r="I817" s="696" t="s">
        <v>3418</v>
      </c>
      <c r="J817" s="696" t="s">
        <v>3419</v>
      </c>
      <c r="K817" s="696" t="s">
        <v>3420</v>
      </c>
      <c r="L817" s="699">
        <v>112.13</v>
      </c>
      <c r="M817" s="699">
        <v>112.13</v>
      </c>
      <c r="N817" s="696">
        <v>1</v>
      </c>
      <c r="O817" s="700">
        <v>0.5</v>
      </c>
      <c r="P817" s="699"/>
      <c r="Q817" s="701">
        <v>0</v>
      </c>
      <c r="R817" s="696"/>
      <c r="S817" s="701">
        <v>0</v>
      </c>
      <c r="T817" s="700"/>
      <c r="U817" s="702">
        <v>0</v>
      </c>
    </row>
    <row r="818" spans="1:21" ht="14.4" customHeight="1" x14ac:dyDescent="0.3">
      <c r="A818" s="695">
        <v>32</v>
      </c>
      <c r="B818" s="696" t="s">
        <v>554</v>
      </c>
      <c r="C818" s="696">
        <v>89301322</v>
      </c>
      <c r="D818" s="697" t="s">
        <v>4685</v>
      </c>
      <c r="E818" s="698" t="s">
        <v>3278</v>
      </c>
      <c r="F818" s="696" t="s">
        <v>3257</v>
      </c>
      <c r="G818" s="696" t="s">
        <v>4047</v>
      </c>
      <c r="H818" s="696" t="s">
        <v>555</v>
      </c>
      <c r="I818" s="696" t="s">
        <v>4048</v>
      </c>
      <c r="J818" s="696" t="s">
        <v>4049</v>
      </c>
      <c r="K818" s="696" t="s">
        <v>4050</v>
      </c>
      <c r="L818" s="699">
        <v>0</v>
      </c>
      <c r="M818" s="699">
        <v>0</v>
      </c>
      <c r="N818" s="696">
        <v>4</v>
      </c>
      <c r="O818" s="700">
        <v>2</v>
      </c>
      <c r="P818" s="699"/>
      <c r="Q818" s="701"/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32</v>
      </c>
      <c r="B819" s="696" t="s">
        <v>554</v>
      </c>
      <c r="C819" s="696">
        <v>89301322</v>
      </c>
      <c r="D819" s="697" t="s">
        <v>4685</v>
      </c>
      <c r="E819" s="698" t="s">
        <v>3279</v>
      </c>
      <c r="F819" s="696" t="s">
        <v>3257</v>
      </c>
      <c r="G819" s="696" t="s">
        <v>3822</v>
      </c>
      <c r="H819" s="696" t="s">
        <v>555</v>
      </c>
      <c r="I819" s="696" t="s">
        <v>818</v>
      </c>
      <c r="J819" s="696" t="s">
        <v>3823</v>
      </c>
      <c r="K819" s="696" t="s">
        <v>988</v>
      </c>
      <c r="L819" s="699">
        <v>44.89</v>
      </c>
      <c r="M819" s="699">
        <v>89.78</v>
      </c>
      <c r="N819" s="696">
        <v>2</v>
      </c>
      <c r="O819" s="700">
        <v>0.5</v>
      </c>
      <c r="P819" s="699">
        <v>89.78</v>
      </c>
      <c r="Q819" s="701">
        <v>1</v>
      </c>
      <c r="R819" s="696">
        <v>2</v>
      </c>
      <c r="S819" s="701">
        <v>1</v>
      </c>
      <c r="T819" s="700">
        <v>0.5</v>
      </c>
      <c r="U819" s="702">
        <v>1</v>
      </c>
    </row>
    <row r="820" spans="1:21" ht="14.4" customHeight="1" x14ac:dyDescent="0.3">
      <c r="A820" s="695">
        <v>32</v>
      </c>
      <c r="B820" s="696" t="s">
        <v>554</v>
      </c>
      <c r="C820" s="696">
        <v>89301322</v>
      </c>
      <c r="D820" s="697" t="s">
        <v>4685</v>
      </c>
      <c r="E820" s="698" t="s">
        <v>3279</v>
      </c>
      <c r="F820" s="696" t="s">
        <v>3257</v>
      </c>
      <c r="G820" s="696" t="s">
        <v>3300</v>
      </c>
      <c r="H820" s="696" t="s">
        <v>555</v>
      </c>
      <c r="I820" s="696" t="s">
        <v>1318</v>
      </c>
      <c r="J820" s="696" t="s">
        <v>1319</v>
      </c>
      <c r="K820" s="696" t="s">
        <v>3301</v>
      </c>
      <c r="L820" s="699">
        <v>1354.54</v>
      </c>
      <c r="M820" s="699">
        <v>24381.72</v>
      </c>
      <c r="N820" s="696">
        <v>18</v>
      </c>
      <c r="O820" s="700">
        <v>10</v>
      </c>
      <c r="P820" s="699">
        <v>16254.48</v>
      </c>
      <c r="Q820" s="701">
        <v>0.66666666666666663</v>
      </c>
      <c r="R820" s="696">
        <v>12</v>
      </c>
      <c r="S820" s="701">
        <v>0.66666666666666663</v>
      </c>
      <c r="T820" s="700">
        <v>6</v>
      </c>
      <c r="U820" s="702">
        <v>0.6</v>
      </c>
    </row>
    <row r="821" spans="1:21" ht="14.4" customHeight="1" x14ac:dyDescent="0.3">
      <c r="A821" s="695">
        <v>32</v>
      </c>
      <c r="B821" s="696" t="s">
        <v>554</v>
      </c>
      <c r="C821" s="696">
        <v>89301322</v>
      </c>
      <c r="D821" s="697" t="s">
        <v>4685</v>
      </c>
      <c r="E821" s="698" t="s">
        <v>3279</v>
      </c>
      <c r="F821" s="696" t="s">
        <v>3257</v>
      </c>
      <c r="G821" s="696" t="s">
        <v>3300</v>
      </c>
      <c r="H821" s="696" t="s">
        <v>555</v>
      </c>
      <c r="I821" s="696" t="s">
        <v>3302</v>
      </c>
      <c r="J821" s="696" t="s">
        <v>1172</v>
      </c>
      <c r="K821" s="696" t="s">
        <v>3303</v>
      </c>
      <c r="L821" s="699">
        <v>0</v>
      </c>
      <c r="M821" s="699">
        <v>0</v>
      </c>
      <c r="N821" s="696">
        <v>2</v>
      </c>
      <c r="O821" s="700">
        <v>1</v>
      </c>
      <c r="P821" s="699">
        <v>0</v>
      </c>
      <c r="Q821" s="701"/>
      <c r="R821" s="696">
        <v>1</v>
      </c>
      <c r="S821" s="701">
        <v>0.5</v>
      </c>
      <c r="T821" s="700">
        <v>0.5</v>
      </c>
      <c r="U821" s="702">
        <v>0.5</v>
      </c>
    </row>
    <row r="822" spans="1:21" ht="14.4" customHeight="1" x14ac:dyDescent="0.3">
      <c r="A822" s="695">
        <v>32</v>
      </c>
      <c r="B822" s="696" t="s">
        <v>554</v>
      </c>
      <c r="C822" s="696">
        <v>89301322</v>
      </c>
      <c r="D822" s="697" t="s">
        <v>4685</v>
      </c>
      <c r="E822" s="698" t="s">
        <v>3279</v>
      </c>
      <c r="F822" s="696" t="s">
        <v>3257</v>
      </c>
      <c r="G822" s="696" t="s">
        <v>3305</v>
      </c>
      <c r="H822" s="696" t="s">
        <v>555</v>
      </c>
      <c r="I822" s="696" t="s">
        <v>979</v>
      </c>
      <c r="J822" s="696" t="s">
        <v>980</v>
      </c>
      <c r="K822" s="696" t="s">
        <v>981</v>
      </c>
      <c r="L822" s="699">
        <v>95.25</v>
      </c>
      <c r="M822" s="699">
        <v>381</v>
      </c>
      <c r="N822" s="696">
        <v>4</v>
      </c>
      <c r="O822" s="700">
        <v>3</v>
      </c>
      <c r="P822" s="699">
        <v>95.25</v>
      </c>
      <c r="Q822" s="701">
        <v>0.25</v>
      </c>
      <c r="R822" s="696">
        <v>1</v>
      </c>
      <c r="S822" s="701">
        <v>0.25</v>
      </c>
      <c r="T822" s="700">
        <v>1</v>
      </c>
      <c r="U822" s="702">
        <v>0.33333333333333331</v>
      </c>
    </row>
    <row r="823" spans="1:21" ht="14.4" customHeight="1" x14ac:dyDescent="0.3">
      <c r="A823" s="695">
        <v>32</v>
      </c>
      <c r="B823" s="696" t="s">
        <v>554</v>
      </c>
      <c r="C823" s="696">
        <v>89301322</v>
      </c>
      <c r="D823" s="697" t="s">
        <v>4685</v>
      </c>
      <c r="E823" s="698" t="s">
        <v>3279</v>
      </c>
      <c r="F823" s="696" t="s">
        <v>3257</v>
      </c>
      <c r="G823" s="696" t="s">
        <v>3305</v>
      </c>
      <c r="H823" s="696" t="s">
        <v>555</v>
      </c>
      <c r="I823" s="696" t="s">
        <v>3381</v>
      </c>
      <c r="J823" s="696" t="s">
        <v>3382</v>
      </c>
      <c r="K823" s="696" t="s">
        <v>981</v>
      </c>
      <c r="L823" s="699">
        <v>95.25</v>
      </c>
      <c r="M823" s="699">
        <v>190.5</v>
      </c>
      <c r="N823" s="696">
        <v>2</v>
      </c>
      <c r="O823" s="700">
        <v>1</v>
      </c>
      <c r="P823" s="699">
        <v>95.25</v>
      </c>
      <c r="Q823" s="701">
        <v>0.5</v>
      </c>
      <c r="R823" s="696">
        <v>1</v>
      </c>
      <c r="S823" s="701">
        <v>0.5</v>
      </c>
      <c r="T823" s="700">
        <v>0.5</v>
      </c>
      <c r="U823" s="702">
        <v>0.5</v>
      </c>
    </row>
    <row r="824" spans="1:21" ht="14.4" customHeight="1" x14ac:dyDescent="0.3">
      <c r="A824" s="695">
        <v>32</v>
      </c>
      <c r="B824" s="696" t="s">
        <v>554</v>
      </c>
      <c r="C824" s="696">
        <v>89301322</v>
      </c>
      <c r="D824" s="697" t="s">
        <v>4685</v>
      </c>
      <c r="E824" s="698" t="s">
        <v>3279</v>
      </c>
      <c r="F824" s="696" t="s">
        <v>3257</v>
      </c>
      <c r="G824" s="696" t="s">
        <v>3305</v>
      </c>
      <c r="H824" s="696" t="s">
        <v>555</v>
      </c>
      <c r="I824" s="696" t="s">
        <v>650</v>
      </c>
      <c r="J824" s="696" t="s">
        <v>651</v>
      </c>
      <c r="K824" s="696" t="s">
        <v>3306</v>
      </c>
      <c r="L824" s="699">
        <v>85.72</v>
      </c>
      <c r="M824" s="699">
        <v>2828.76</v>
      </c>
      <c r="N824" s="696">
        <v>33</v>
      </c>
      <c r="O824" s="700">
        <v>10</v>
      </c>
      <c r="P824" s="699">
        <v>1714.4</v>
      </c>
      <c r="Q824" s="701">
        <v>0.60606060606060608</v>
      </c>
      <c r="R824" s="696">
        <v>20</v>
      </c>
      <c r="S824" s="701">
        <v>0.60606060606060608</v>
      </c>
      <c r="T824" s="700">
        <v>6.5</v>
      </c>
      <c r="U824" s="702">
        <v>0.65</v>
      </c>
    </row>
    <row r="825" spans="1:21" ht="14.4" customHeight="1" x14ac:dyDescent="0.3">
      <c r="A825" s="695">
        <v>32</v>
      </c>
      <c r="B825" s="696" t="s">
        <v>554</v>
      </c>
      <c r="C825" s="696">
        <v>89301322</v>
      </c>
      <c r="D825" s="697" t="s">
        <v>4685</v>
      </c>
      <c r="E825" s="698" t="s">
        <v>3279</v>
      </c>
      <c r="F825" s="696" t="s">
        <v>3257</v>
      </c>
      <c r="G825" s="696" t="s">
        <v>3305</v>
      </c>
      <c r="H825" s="696" t="s">
        <v>555</v>
      </c>
      <c r="I825" s="696" t="s">
        <v>3307</v>
      </c>
      <c r="J825" s="696" t="s">
        <v>651</v>
      </c>
      <c r="K825" s="696" t="s">
        <v>3308</v>
      </c>
      <c r="L825" s="699">
        <v>285.75</v>
      </c>
      <c r="M825" s="699">
        <v>857.25</v>
      </c>
      <c r="N825" s="696">
        <v>3</v>
      </c>
      <c r="O825" s="700">
        <v>2</v>
      </c>
      <c r="P825" s="699">
        <v>857.25</v>
      </c>
      <c r="Q825" s="701">
        <v>1</v>
      </c>
      <c r="R825" s="696">
        <v>3</v>
      </c>
      <c r="S825" s="701">
        <v>1</v>
      </c>
      <c r="T825" s="700">
        <v>2</v>
      </c>
      <c r="U825" s="702">
        <v>1</v>
      </c>
    </row>
    <row r="826" spans="1:21" ht="14.4" customHeight="1" x14ac:dyDescent="0.3">
      <c r="A826" s="695">
        <v>32</v>
      </c>
      <c r="B826" s="696" t="s">
        <v>554</v>
      </c>
      <c r="C826" s="696">
        <v>89301322</v>
      </c>
      <c r="D826" s="697" t="s">
        <v>4685</v>
      </c>
      <c r="E826" s="698" t="s">
        <v>3279</v>
      </c>
      <c r="F826" s="696" t="s">
        <v>3257</v>
      </c>
      <c r="G826" s="696" t="s">
        <v>3305</v>
      </c>
      <c r="H826" s="696" t="s">
        <v>555</v>
      </c>
      <c r="I826" s="696" t="s">
        <v>3383</v>
      </c>
      <c r="J826" s="696" t="s">
        <v>3382</v>
      </c>
      <c r="K826" s="696" t="s">
        <v>3380</v>
      </c>
      <c r="L826" s="699">
        <v>47.63</v>
      </c>
      <c r="M826" s="699">
        <v>238.15000000000003</v>
      </c>
      <c r="N826" s="696">
        <v>5</v>
      </c>
      <c r="O826" s="700">
        <v>3</v>
      </c>
      <c r="P826" s="699">
        <v>142.89000000000001</v>
      </c>
      <c r="Q826" s="701">
        <v>0.6</v>
      </c>
      <c r="R826" s="696">
        <v>3</v>
      </c>
      <c r="S826" s="701">
        <v>0.6</v>
      </c>
      <c r="T826" s="700">
        <v>1.5</v>
      </c>
      <c r="U826" s="702">
        <v>0.5</v>
      </c>
    </row>
    <row r="827" spans="1:21" ht="14.4" customHeight="1" x14ac:dyDescent="0.3">
      <c r="A827" s="695">
        <v>32</v>
      </c>
      <c r="B827" s="696" t="s">
        <v>554</v>
      </c>
      <c r="C827" s="696">
        <v>89301322</v>
      </c>
      <c r="D827" s="697" t="s">
        <v>4685</v>
      </c>
      <c r="E827" s="698" t="s">
        <v>3279</v>
      </c>
      <c r="F827" s="696" t="s">
        <v>3257</v>
      </c>
      <c r="G827" s="696" t="s">
        <v>3309</v>
      </c>
      <c r="H827" s="696" t="s">
        <v>555</v>
      </c>
      <c r="I827" s="696" t="s">
        <v>3539</v>
      </c>
      <c r="J827" s="696" t="s">
        <v>3540</v>
      </c>
      <c r="K827" s="696" t="s">
        <v>3432</v>
      </c>
      <c r="L827" s="699">
        <v>17.690000000000001</v>
      </c>
      <c r="M827" s="699">
        <v>53.070000000000007</v>
      </c>
      <c r="N827" s="696">
        <v>3</v>
      </c>
      <c r="O827" s="700">
        <v>1</v>
      </c>
      <c r="P827" s="699">
        <v>35.380000000000003</v>
      </c>
      <c r="Q827" s="701">
        <v>0.66666666666666663</v>
      </c>
      <c r="R827" s="696">
        <v>2</v>
      </c>
      <c r="S827" s="701">
        <v>0.66666666666666663</v>
      </c>
      <c r="T827" s="700">
        <v>0.5</v>
      </c>
      <c r="U827" s="702">
        <v>0.5</v>
      </c>
    </row>
    <row r="828" spans="1:21" ht="14.4" customHeight="1" x14ac:dyDescent="0.3">
      <c r="A828" s="695">
        <v>32</v>
      </c>
      <c r="B828" s="696" t="s">
        <v>554</v>
      </c>
      <c r="C828" s="696">
        <v>89301322</v>
      </c>
      <c r="D828" s="697" t="s">
        <v>4685</v>
      </c>
      <c r="E828" s="698" t="s">
        <v>3279</v>
      </c>
      <c r="F828" s="696" t="s">
        <v>3257</v>
      </c>
      <c r="G828" s="696" t="s">
        <v>3309</v>
      </c>
      <c r="H828" s="696" t="s">
        <v>1626</v>
      </c>
      <c r="I828" s="696" t="s">
        <v>3430</v>
      </c>
      <c r="J828" s="696" t="s">
        <v>3431</v>
      </c>
      <c r="K828" s="696" t="s">
        <v>3432</v>
      </c>
      <c r="L828" s="699">
        <v>17.690000000000001</v>
      </c>
      <c r="M828" s="699">
        <v>35.380000000000003</v>
      </c>
      <c r="N828" s="696">
        <v>2</v>
      </c>
      <c r="O828" s="700">
        <v>0.5</v>
      </c>
      <c r="P828" s="699"/>
      <c r="Q828" s="701">
        <v>0</v>
      </c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32</v>
      </c>
      <c r="B829" s="696" t="s">
        <v>554</v>
      </c>
      <c r="C829" s="696">
        <v>89301322</v>
      </c>
      <c r="D829" s="697" t="s">
        <v>4685</v>
      </c>
      <c r="E829" s="698" t="s">
        <v>3279</v>
      </c>
      <c r="F829" s="696" t="s">
        <v>3257</v>
      </c>
      <c r="G829" s="696" t="s">
        <v>3496</v>
      </c>
      <c r="H829" s="696" t="s">
        <v>555</v>
      </c>
      <c r="I829" s="696" t="s">
        <v>4051</v>
      </c>
      <c r="J829" s="696" t="s">
        <v>4052</v>
      </c>
      <c r="K829" s="696" t="s">
        <v>3498</v>
      </c>
      <c r="L829" s="699">
        <v>75.28</v>
      </c>
      <c r="M829" s="699">
        <v>75.28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32</v>
      </c>
      <c r="B830" s="696" t="s">
        <v>554</v>
      </c>
      <c r="C830" s="696">
        <v>89301322</v>
      </c>
      <c r="D830" s="697" t="s">
        <v>4685</v>
      </c>
      <c r="E830" s="698" t="s">
        <v>3279</v>
      </c>
      <c r="F830" s="696" t="s">
        <v>3257</v>
      </c>
      <c r="G830" s="696" t="s">
        <v>3470</v>
      </c>
      <c r="H830" s="696" t="s">
        <v>555</v>
      </c>
      <c r="I830" s="696" t="s">
        <v>4053</v>
      </c>
      <c r="J830" s="696" t="s">
        <v>2833</v>
      </c>
      <c r="K830" s="696" t="s">
        <v>3970</v>
      </c>
      <c r="L830" s="699">
        <v>0</v>
      </c>
      <c r="M830" s="699">
        <v>0</v>
      </c>
      <c r="N830" s="696">
        <v>1</v>
      </c>
      <c r="O830" s="700">
        <v>0.5</v>
      </c>
      <c r="P830" s="699">
        <v>0</v>
      </c>
      <c r="Q830" s="701"/>
      <c r="R830" s="696">
        <v>1</v>
      </c>
      <c r="S830" s="701">
        <v>1</v>
      </c>
      <c r="T830" s="700">
        <v>0.5</v>
      </c>
      <c r="U830" s="702">
        <v>1</v>
      </c>
    </row>
    <row r="831" spans="1:21" ht="14.4" customHeight="1" x14ac:dyDescent="0.3">
      <c r="A831" s="695">
        <v>32</v>
      </c>
      <c r="B831" s="696" t="s">
        <v>554</v>
      </c>
      <c r="C831" s="696">
        <v>89301322</v>
      </c>
      <c r="D831" s="697" t="s">
        <v>4685</v>
      </c>
      <c r="E831" s="698" t="s">
        <v>3279</v>
      </c>
      <c r="F831" s="696" t="s">
        <v>3257</v>
      </c>
      <c r="G831" s="696" t="s">
        <v>3310</v>
      </c>
      <c r="H831" s="696" t="s">
        <v>1626</v>
      </c>
      <c r="I831" s="696" t="s">
        <v>1998</v>
      </c>
      <c r="J831" s="696" t="s">
        <v>3125</v>
      </c>
      <c r="K831" s="696" t="s">
        <v>3126</v>
      </c>
      <c r="L831" s="699">
        <v>333.31</v>
      </c>
      <c r="M831" s="699">
        <v>1666.55</v>
      </c>
      <c r="N831" s="696">
        <v>5</v>
      </c>
      <c r="O831" s="700">
        <v>2</v>
      </c>
      <c r="P831" s="699">
        <v>1333.24</v>
      </c>
      <c r="Q831" s="701">
        <v>0.8</v>
      </c>
      <c r="R831" s="696">
        <v>4</v>
      </c>
      <c r="S831" s="701">
        <v>0.8</v>
      </c>
      <c r="T831" s="700">
        <v>1</v>
      </c>
      <c r="U831" s="702">
        <v>0.5</v>
      </c>
    </row>
    <row r="832" spans="1:21" ht="14.4" customHeight="1" x14ac:dyDescent="0.3">
      <c r="A832" s="695">
        <v>32</v>
      </c>
      <c r="B832" s="696" t="s">
        <v>554</v>
      </c>
      <c r="C832" s="696">
        <v>89301322</v>
      </c>
      <c r="D832" s="697" t="s">
        <v>4685</v>
      </c>
      <c r="E832" s="698" t="s">
        <v>3279</v>
      </c>
      <c r="F832" s="696" t="s">
        <v>3257</v>
      </c>
      <c r="G832" s="696" t="s">
        <v>3541</v>
      </c>
      <c r="H832" s="696" t="s">
        <v>555</v>
      </c>
      <c r="I832" s="696" t="s">
        <v>3542</v>
      </c>
      <c r="J832" s="696" t="s">
        <v>3543</v>
      </c>
      <c r="K832" s="696" t="s">
        <v>3544</v>
      </c>
      <c r="L832" s="699">
        <v>10744.75</v>
      </c>
      <c r="M832" s="699">
        <v>128937</v>
      </c>
      <c r="N832" s="696">
        <v>12</v>
      </c>
      <c r="O832" s="700">
        <v>3</v>
      </c>
      <c r="P832" s="699">
        <v>53723.75</v>
      </c>
      <c r="Q832" s="701">
        <v>0.41666666666666669</v>
      </c>
      <c r="R832" s="696">
        <v>5</v>
      </c>
      <c r="S832" s="701">
        <v>0.41666666666666669</v>
      </c>
      <c r="T832" s="700">
        <v>1.5</v>
      </c>
      <c r="U832" s="702">
        <v>0.5</v>
      </c>
    </row>
    <row r="833" spans="1:21" ht="14.4" customHeight="1" x14ac:dyDescent="0.3">
      <c r="A833" s="695">
        <v>32</v>
      </c>
      <c r="B833" s="696" t="s">
        <v>554</v>
      </c>
      <c r="C833" s="696">
        <v>89301322</v>
      </c>
      <c r="D833" s="697" t="s">
        <v>4685</v>
      </c>
      <c r="E833" s="698" t="s">
        <v>3279</v>
      </c>
      <c r="F833" s="696" t="s">
        <v>3257</v>
      </c>
      <c r="G833" s="696" t="s">
        <v>3971</v>
      </c>
      <c r="H833" s="696" t="s">
        <v>1626</v>
      </c>
      <c r="I833" s="696" t="s">
        <v>4054</v>
      </c>
      <c r="J833" s="696" t="s">
        <v>4055</v>
      </c>
      <c r="K833" s="696" t="s">
        <v>1753</v>
      </c>
      <c r="L833" s="699">
        <v>195.89</v>
      </c>
      <c r="M833" s="699">
        <v>195.89</v>
      </c>
      <c r="N833" s="696">
        <v>1</v>
      </c>
      <c r="O833" s="700">
        <v>0.5</v>
      </c>
      <c r="P833" s="699">
        <v>195.89</v>
      </c>
      <c r="Q833" s="701">
        <v>1</v>
      </c>
      <c r="R833" s="696">
        <v>1</v>
      </c>
      <c r="S833" s="701">
        <v>1</v>
      </c>
      <c r="T833" s="700">
        <v>0.5</v>
      </c>
      <c r="U833" s="702">
        <v>1</v>
      </c>
    </row>
    <row r="834" spans="1:21" ht="14.4" customHeight="1" x14ac:dyDescent="0.3">
      <c r="A834" s="695">
        <v>32</v>
      </c>
      <c r="B834" s="696" t="s">
        <v>554</v>
      </c>
      <c r="C834" s="696">
        <v>89301322</v>
      </c>
      <c r="D834" s="697" t="s">
        <v>4685</v>
      </c>
      <c r="E834" s="698" t="s">
        <v>3279</v>
      </c>
      <c r="F834" s="696" t="s">
        <v>3257</v>
      </c>
      <c r="G834" s="696" t="s">
        <v>3971</v>
      </c>
      <c r="H834" s="696" t="s">
        <v>1626</v>
      </c>
      <c r="I834" s="696" t="s">
        <v>4056</v>
      </c>
      <c r="J834" s="696" t="s">
        <v>4055</v>
      </c>
      <c r="K834" s="696" t="s">
        <v>1753</v>
      </c>
      <c r="L834" s="699">
        <v>195.89</v>
      </c>
      <c r="M834" s="699">
        <v>195.89</v>
      </c>
      <c r="N834" s="696">
        <v>1</v>
      </c>
      <c r="O834" s="700">
        <v>1</v>
      </c>
      <c r="P834" s="699"/>
      <c r="Q834" s="701">
        <v>0</v>
      </c>
      <c r="R834" s="696"/>
      <c r="S834" s="701">
        <v>0</v>
      </c>
      <c r="T834" s="700"/>
      <c r="U834" s="702">
        <v>0</v>
      </c>
    </row>
    <row r="835" spans="1:21" ht="14.4" customHeight="1" x14ac:dyDescent="0.3">
      <c r="A835" s="695">
        <v>32</v>
      </c>
      <c r="B835" s="696" t="s">
        <v>554</v>
      </c>
      <c r="C835" s="696">
        <v>89301322</v>
      </c>
      <c r="D835" s="697" t="s">
        <v>4685</v>
      </c>
      <c r="E835" s="698" t="s">
        <v>3279</v>
      </c>
      <c r="F835" s="696" t="s">
        <v>3257</v>
      </c>
      <c r="G835" s="696" t="s">
        <v>3971</v>
      </c>
      <c r="H835" s="696" t="s">
        <v>1626</v>
      </c>
      <c r="I835" s="696" t="s">
        <v>2686</v>
      </c>
      <c r="J835" s="696" t="s">
        <v>3224</v>
      </c>
      <c r="K835" s="696" t="s">
        <v>2672</v>
      </c>
      <c r="L835" s="699">
        <v>65.3</v>
      </c>
      <c r="M835" s="699">
        <v>587.69999999999993</v>
      </c>
      <c r="N835" s="696">
        <v>9</v>
      </c>
      <c r="O835" s="700">
        <v>2.5</v>
      </c>
      <c r="P835" s="699">
        <v>391.79999999999995</v>
      </c>
      <c r="Q835" s="701">
        <v>0.66666666666666663</v>
      </c>
      <c r="R835" s="696">
        <v>6</v>
      </c>
      <c r="S835" s="701">
        <v>0.66666666666666663</v>
      </c>
      <c r="T835" s="700">
        <v>1.5</v>
      </c>
      <c r="U835" s="702">
        <v>0.6</v>
      </c>
    </row>
    <row r="836" spans="1:21" ht="14.4" customHeight="1" x14ac:dyDescent="0.3">
      <c r="A836" s="695">
        <v>32</v>
      </c>
      <c r="B836" s="696" t="s">
        <v>554</v>
      </c>
      <c r="C836" s="696">
        <v>89301322</v>
      </c>
      <c r="D836" s="697" t="s">
        <v>4685</v>
      </c>
      <c r="E836" s="698" t="s">
        <v>3279</v>
      </c>
      <c r="F836" s="696" t="s">
        <v>3257</v>
      </c>
      <c r="G836" s="696" t="s">
        <v>3971</v>
      </c>
      <c r="H836" s="696" t="s">
        <v>1626</v>
      </c>
      <c r="I836" s="696" t="s">
        <v>4057</v>
      </c>
      <c r="J836" s="696" t="s">
        <v>3224</v>
      </c>
      <c r="K836" s="696" t="s">
        <v>1349</v>
      </c>
      <c r="L836" s="699">
        <v>217.65</v>
      </c>
      <c r="M836" s="699">
        <v>435.3</v>
      </c>
      <c r="N836" s="696">
        <v>2</v>
      </c>
      <c r="O836" s="700">
        <v>1.5</v>
      </c>
      <c r="P836" s="699">
        <v>217.65</v>
      </c>
      <c r="Q836" s="701">
        <v>0.5</v>
      </c>
      <c r="R836" s="696">
        <v>1</v>
      </c>
      <c r="S836" s="701">
        <v>0.5</v>
      </c>
      <c r="T836" s="700">
        <v>1</v>
      </c>
      <c r="U836" s="702">
        <v>0.66666666666666663</v>
      </c>
    </row>
    <row r="837" spans="1:21" ht="14.4" customHeight="1" x14ac:dyDescent="0.3">
      <c r="A837" s="695">
        <v>32</v>
      </c>
      <c r="B837" s="696" t="s">
        <v>554</v>
      </c>
      <c r="C837" s="696">
        <v>89301322</v>
      </c>
      <c r="D837" s="697" t="s">
        <v>4685</v>
      </c>
      <c r="E837" s="698" t="s">
        <v>3279</v>
      </c>
      <c r="F837" s="696" t="s">
        <v>3257</v>
      </c>
      <c r="G837" s="696" t="s">
        <v>3971</v>
      </c>
      <c r="H837" s="696" t="s">
        <v>1626</v>
      </c>
      <c r="I837" s="696" t="s">
        <v>1712</v>
      </c>
      <c r="J837" s="696" t="s">
        <v>3115</v>
      </c>
      <c r="K837" s="696" t="s">
        <v>961</v>
      </c>
      <c r="L837" s="699">
        <v>130.59</v>
      </c>
      <c r="M837" s="699">
        <v>783.54</v>
      </c>
      <c r="N837" s="696">
        <v>6</v>
      </c>
      <c r="O837" s="700">
        <v>1</v>
      </c>
      <c r="P837" s="699">
        <v>783.54</v>
      </c>
      <c r="Q837" s="701">
        <v>1</v>
      </c>
      <c r="R837" s="696">
        <v>6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32</v>
      </c>
      <c r="B838" s="696" t="s">
        <v>554</v>
      </c>
      <c r="C838" s="696">
        <v>89301322</v>
      </c>
      <c r="D838" s="697" t="s">
        <v>4685</v>
      </c>
      <c r="E838" s="698" t="s">
        <v>3279</v>
      </c>
      <c r="F838" s="696" t="s">
        <v>3257</v>
      </c>
      <c r="G838" s="696" t="s">
        <v>3545</v>
      </c>
      <c r="H838" s="696" t="s">
        <v>1626</v>
      </c>
      <c r="I838" s="696" t="s">
        <v>2049</v>
      </c>
      <c r="J838" s="696" t="s">
        <v>2050</v>
      </c>
      <c r="K838" s="696" t="s">
        <v>2051</v>
      </c>
      <c r="L838" s="699">
        <v>222.25</v>
      </c>
      <c r="M838" s="699">
        <v>666.75</v>
      </c>
      <c r="N838" s="696">
        <v>3</v>
      </c>
      <c r="O838" s="700">
        <v>3</v>
      </c>
      <c r="P838" s="699">
        <v>444.5</v>
      </c>
      <c r="Q838" s="701">
        <v>0.66666666666666663</v>
      </c>
      <c r="R838" s="696">
        <v>2</v>
      </c>
      <c r="S838" s="701">
        <v>0.66666666666666663</v>
      </c>
      <c r="T838" s="700">
        <v>2</v>
      </c>
      <c r="U838" s="702">
        <v>0.66666666666666663</v>
      </c>
    </row>
    <row r="839" spans="1:21" ht="14.4" customHeight="1" x14ac:dyDescent="0.3">
      <c r="A839" s="695">
        <v>32</v>
      </c>
      <c r="B839" s="696" t="s">
        <v>554</v>
      </c>
      <c r="C839" s="696">
        <v>89301322</v>
      </c>
      <c r="D839" s="697" t="s">
        <v>4685</v>
      </c>
      <c r="E839" s="698" t="s">
        <v>3279</v>
      </c>
      <c r="F839" s="696" t="s">
        <v>3257</v>
      </c>
      <c r="G839" s="696" t="s">
        <v>3499</v>
      </c>
      <c r="H839" s="696" t="s">
        <v>555</v>
      </c>
      <c r="I839" s="696" t="s">
        <v>4058</v>
      </c>
      <c r="J839" s="696" t="s">
        <v>2668</v>
      </c>
      <c r="K839" s="696" t="s">
        <v>2302</v>
      </c>
      <c r="L839" s="699">
        <v>134.66</v>
      </c>
      <c r="M839" s="699">
        <v>134.66</v>
      </c>
      <c r="N839" s="696">
        <v>1</v>
      </c>
      <c r="O839" s="700">
        <v>0.5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32</v>
      </c>
      <c r="B840" s="696" t="s">
        <v>554</v>
      </c>
      <c r="C840" s="696">
        <v>89301322</v>
      </c>
      <c r="D840" s="697" t="s">
        <v>4685</v>
      </c>
      <c r="E840" s="698" t="s">
        <v>3279</v>
      </c>
      <c r="F840" s="696" t="s">
        <v>3257</v>
      </c>
      <c r="G840" s="696" t="s">
        <v>3312</v>
      </c>
      <c r="H840" s="696" t="s">
        <v>555</v>
      </c>
      <c r="I840" s="696" t="s">
        <v>846</v>
      </c>
      <c r="J840" s="696" t="s">
        <v>3546</v>
      </c>
      <c r="K840" s="696" t="s">
        <v>2698</v>
      </c>
      <c r="L840" s="699">
        <v>0</v>
      </c>
      <c r="M840" s="699">
        <v>0</v>
      </c>
      <c r="N840" s="696">
        <v>1</v>
      </c>
      <c r="O840" s="700">
        <v>0.5</v>
      </c>
      <c r="P840" s="699">
        <v>0</v>
      </c>
      <c r="Q840" s="701"/>
      <c r="R840" s="696">
        <v>1</v>
      </c>
      <c r="S840" s="701">
        <v>1</v>
      </c>
      <c r="T840" s="700">
        <v>0.5</v>
      </c>
      <c r="U840" s="702">
        <v>1</v>
      </c>
    </row>
    <row r="841" spans="1:21" ht="14.4" customHeight="1" x14ac:dyDescent="0.3">
      <c r="A841" s="695">
        <v>32</v>
      </c>
      <c r="B841" s="696" t="s">
        <v>554</v>
      </c>
      <c r="C841" s="696">
        <v>89301322</v>
      </c>
      <c r="D841" s="697" t="s">
        <v>4685</v>
      </c>
      <c r="E841" s="698" t="s">
        <v>3279</v>
      </c>
      <c r="F841" s="696" t="s">
        <v>3257</v>
      </c>
      <c r="G841" s="696" t="s">
        <v>3316</v>
      </c>
      <c r="H841" s="696" t="s">
        <v>1626</v>
      </c>
      <c r="I841" s="696" t="s">
        <v>2006</v>
      </c>
      <c r="J841" s="696" t="s">
        <v>2007</v>
      </c>
      <c r="K841" s="696" t="s">
        <v>3131</v>
      </c>
      <c r="L841" s="699">
        <v>184.22</v>
      </c>
      <c r="M841" s="699">
        <v>736.88</v>
      </c>
      <c r="N841" s="696">
        <v>4</v>
      </c>
      <c r="O841" s="700">
        <v>2</v>
      </c>
      <c r="P841" s="699">
        <v>552.66</v>
      </c>
      <c r="Q841" s="701">
        <v>0.75</v>
      </c>
      <c r="R841" s="696">
        <v>3</v>
      </c>
      <c r="S841" s="701">
        <v>0.75</v>
      </c>
      <c r="T841" s="700">
        <v>1.5</v>
      </c>
      <c r="U841" s="702">
        <v>0.75</v>
      </c>
    </row>
    <row r="842" spans="1:21" ht="14.4" customHeight="1" x14ac:dyDescent="0.3">
      <c r="A842" s="695">
        <v>32</v>
      </c>
      <c r="B842" s="696" t="s">
        <v>554</v>
      </c>
      <c r="C842" s="696">
        <v>89301322</v>
      </c>
      <c r="D842" s="697" t="s">
        <v>4685</v>
      </c>
      <c r="E842" s="698" t="s">
        <v>3279</v>
      </c>
      <c r="F842" s="696" t="s">
        <v>3257</v>
      </c>
      <c r="G842" s="696" t="s">
        <v>4059</v>
      </c>
      <c r="H842" s="696" t="s">
        <v>555</v>
      </c>
      <c r="I842" s="696" t="s">
        <v>4060</v>
      </c>
      <c r="J842" s="696" t="s">
        <v>4061</v>
      </c>
      <c r="K842" s="696" t="s">
        <v>4062</v>
      </c>
      <c r="L842" s="699">
        <v>44.89</v>
      </c>
      <c r="M842" s="699">
        <v>44.89</v>
      </c>
      <c r="N842" s="696">
        <v>1</v>
      </c>
      <c r="O842" s="700">
        <v>0.5</v>
      </c>
      <c r="P842" s="699">
        <v>44.89</v>
      </c>
      <c r="Q842" s="701">
        <v>1</v>
      </c>
      <c r="R842" s="696">
        <v>1</v>
      </c>
      <c r="S842" s="701">
        <v>1</v>
      </c>
      <c r="T842" s="700">
        <v>0.5</v>
      </c>
      <c r="U842" s="702">
        <v>1</v>
      </c>
    </row>
    <row r="843" spans="1:21" ht="14.4" customHeight="1" x14ac:dyDescent="0.3">
      <c r="A843" s="695">
        <v>32</v>
      </c>
      <c r="B843" s="696" t="s">
        <v>554</v>
      </c>
      <c r="C843" s="696">
        <v>89301322</v>
      </c>
      <c r="D843" s="697" t="s">
        <v>4685</v>
      </c>
      <c r="E843" s="698" t="s">
        <v>3279</v>
      </c>
      <c r="F843" s="696" t="s">
        <v>3257</v>
      </c>
      <c r="G843" s="696" t="s">
        <v>3393</v>
      </c>
      <c r="H843" s="696" t="s">
        <v>555</v>
      </c>
      <c r="I843" s="696" t="s">
        <v>4063</v>
      </c>
      <c r="J843" s="696" t="s">
        <v>3549</v>
      </c>
      <c r="K843" s="696" t="s">
        <v>1753</v>
      </c>
      <c r="L843" s="699">
        <v>356.47</v>
      </c>
      <c r="M843" s="699">
        <v>356.47</v>
      </c>
      <c r="N843" s="696">
        <v>1</v>
      </c>
      <c r="O843" s="700">
        <v>0.5</v>
      </c>
      <c r="P843" s="699">
        <v>356.47</v>
      </c>
      <c r="Q843" s="701">
        <v>1</v>
      </c>
      <c r="R843" s="696">
        <v>1</v>
      </c>
      <c r="S843" s="701">
        <v>1</v>
      </c>
      <c r="T843" s="700">
        <v>0.5</v>
      </c>
      <c r="U843" s="702">
        <v>1</v>
      </c>
    </row>
    <row r="844" spans="1:21" ht="14.4" customHeight="1" x14ac:dyDescent="0.3">
      <c r="A844" s="695">
        <v>32</v>
      </c>
      <c r="B844" s="696" t="s">
        <v>554</v>
      </c>
      <c r="C844" s="696">
        <v>89301322</v>
      </c>
      <c r="D844" s="697" t="s">
        <v>4685</v>
      </c>
      <c r="E844" s="698" t="s">
        <v>3279</v>
      </c>
      <c r="F844" s="696" t="s">
        <v>3257</v>
      </c>
      <c r="G844" s="696" t="s">
        <v>3393</v>
      </c>
      <c r="H844" s="696" t="s">
        <v>555</v>
      </c>
      <c r="I844" s="696" t="s">
        <v>4064</v>
      </c>
      <c r="J844" s="696" t="s">
        <v>4065</v>
      </c>
      <c r="K844" s="696" t="s">
        <v>1753</v>
      </c>
      <c r="L844" s="699">
        <v>413.22</v>
      </c>
      <c r="M844" s="699">
        <v>413.22</v>
      </c>
      <c r="N844" s="696">
        <v>1</v>
      </c>
      <c r="O844" s="700">
        <v>1</v>
      </c>
      <c r="P844" s="699"/>
      <c r="Q844" s="701">
        <v>0</v>
      </c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32</v>
      </c>
      <c r="B845" s="696" t="s">
        <v>554</v>
      </c>
      <c r="C845" s="696">
        <v>89301322</v>
      </c>
      <c r="D845" s="697" t="s">
        <v>4685</v>
      </c>
      <c r="E845" s="698" t="s">
        <v>3279</v>
      </c>
      <c r="F845" s="696" t="s">
        <v>3257</v>
      </c>
      <c r="G845" s="696" t="s">
        <v>3393</v>
      </c>
      <c r="H845" s="696" t="s">
        <v>1626</v>
      </c>
      <c r="I845" s="696" t="s">
        <v>1752</v>
      </c>
      <c r="J845" s="696" t="s">
        <v>1636</v>
      </c>
      <c r="K845" s="696" t="s">
        <v>1753</v>
      </c>
      <c r="L845" s="699">
        <v>356.47</v>
      </c>
      <c r="M845" s="699">
        <v>356.47</v>
      </c>
      <c r="N845" s="696">
        <v>1</v>
      </c>
      <c r="O845" s="700">
        <v>0.5</v>
      </c>
      <c r="P845" s="699">
        <v>356.47</v>
      </c>
      <c r="Q845" s="701">
        <v>1</v>
      </c>
      <c r="R845" s="696">
        <v>1</v>
      </c>
      <c r="S845" s="701">
        <v>1</v>
      </c>
      <c r="T845" s="700">
        <v>0.5</v>
      </c>
      <c r="U845" s="702">
        <v>1</v>
      </c>
    </row>
    <row r="846" spans="1:21" ht="14.4" customHeight="1" x14ac:dyDescent="0.3">
      <c r="A846" s="695">
        <v>32</v>
      </c>
      <c r="B846" s="696" t="s">
        <v>554</v>
      </c>
      <c r="C846" s="696">
        <v>89301322</v>
      </c>
      <c r="D846" s="697" t="s">
        <v>4685</v>
      </c>
      <c r="E846" s="698" t="s">
        <v>3279</v>
      </c>
      <c r="F846" s="696" t="s">
        <v>3257</v>
      </c>
      <c r="G846" s="696" t="s">
        <v>4066</v>
      </c>
      <c r="H846" s="696" t="s">
        <v>555</v>
      </c>
      <c r="I846" s="696" t="s">
        <v>4067</v>
      </c>
      <c r="J846" s="696" t="s">
        <v>4068</v>
      </c>
      <c r="K846" s="696" t="s">
        <v>4069</v>
      </c>
      <c r="L846" s="699">
        <v>75.8</v>
      </c>
      <c r="M846" s="699">
        <v>75.8</v>
      </c>
      <c r="N846" s="696">
        <v>1</v>
      </c>
      <c r="O846" s="700">
        <v>0.5</v>
      </c>
      <c r="P846" s="699">
        <v>75.8</v>
      </c>
      <c r="Q846" s="701">
        <v>1</v>
      </c>
      <c r="R846" s="696">
        <v>1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32</v>
      </c>
      <c r="B847" s="696" t="s">
        <v>554</v>
      </c>
      <c r="C847" s="696">
        <v>89301322</v>
      </c>
      <c r="D847" s="697" t="s">
        <v>4685</v>
      </c>
      <c r="E847" s="698" t="s">
        <v>3279</v>
      </c>
      <c r="F847" s="696" t="s">
        <v>3257</v>
      </c>
      <c r="G847" s="696" t="s">
        <v>4039</v>
      </c>
      <c r="H847" s="696" t="s">
        <v>555</v>
      </c>
      <c r="I847" s="696" t="s">
        <v>2250</v>
      </c>
      <c r="J847" s="696" t="s">
        <v>1072</v>
      </c>
      <c r="K847" s="696" t="s">
        <v>2251</v>
      </c>
      <c r="L847" s="699">
        <v>0</v>
      </c>
      <c r="M847" s="699">
        <v>0</v>
      </c>
      <c r="N847" s="696">
        <v>2</v>
      </c>
      <c r="O847" s="700">
        <v>0.5</v>
      </c>
      <c r="P847" s="699">
        <v>0</v>
      </c>
      <c r="Q847" s="701"/>
      <c r="R847" s="696">
        <v>2</v>
      </c>
      <c r="S847" s="701">
        <v>1</v>
      </c>
      <c r="T847" s="700">
        <v>0.5</v>
      </c>
      <c r="U847" s="702">
        <v>1</v>
      </c>
    </row>
    <row r="848" spans="1:21" ht="14.4" customHeight="1" x14ac:dyDescent="0.3">
      <c r="A848" s="695">
        <v>32</v>
      </c>
      <c r="B848" s="696" t="s">
        <v>554</v>
      </c>
      <c r="C848" s="696">
        <v>89301322</v>
      </c>
      <c r="D848" s="697" t="s">
        <v>4685</v>
      </c>
      <c r="E848" s="698" t="s">
        <v>3279</v>
      </c>
      <c r="F848" s="696" t="s">
        <v>3257</v>
      </c>
      <c r="G848" s="696" t="s">
        <v>3394</v>
      </c>
      <c r="H848" s="696" t="s">
        <v>1626</v>
      </c>
      <c r="I848" s="696" t="s">
        <v>4070</v>
      </c>
      <c r="J848" s="696" t="s">
        <v>4071</v>
      </c>
      <c r="K848" s="696" t="s">
        <v>3130</v>
      </c>
      <c r="L848" s="699">
        <v>52.4</v>
      </c>
      <c r="M848" s="699">
        <v>52.4</v>
      </c>
      <c r="N848" s="696">
        <v>1</v>
      </c>
      <c r="O848" s="700">
        <v>0.5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32</v>
      </c>
      <c r="B849" s="696" t="s">
        <v>554</v>
      </c>
      <c r="C849" s="696">
        <v>89301322</v>
      </c>
      <c r="D849" s="697" t="s">
        <v>4685</v>
      </c>
      <c r="E849" s="698" t="s">
        <v>3279</v>
      </c>
      <c r="F849" s="696" t="s">
        <v>3257</v>
      </c>
      <c r="G849" s="696" t="s">
        <v>3394</v>
      </c>
      <c r="H849" s="696" t="s">
        <v>1626</v>
      </c>
      <c r="I849" s="696" t="s">
        <v>2010</v>
      </c>
      <c r="J849" s="696" t="s">
        <v>2011</v>
      </c>
      <c r="K849" s="696" t="s">
        <v>3131</v>
      </c>
      <c r="L849" s="699">
        <v>69.86</v>
      </c>
      <c r="M849" s="699">
        <v>838.31999999999994</v>
      </c>
      <c r="N849" s="696">
        <v>12</v>
      </c>
      <c r="O849" s="700">
        <v>5</v>
      </c>
      <c r="P849" s="699">
        <v>489.02</v>
      </c>
      <c r="Q849" s="701">
        <v>0.58333333333333337</v>
      </c>
      <c r="R849" s="696">
        <v>7</v>
      </c>
      <c r="S849" s="701">
        <v>0.58333333333333337</v>
      </c>
      <c r="T849" s="700">
        <v>3</v>
      </c>
      <c r="U849" s="702">
        <v>0.6</v>
      </c>
    </row>
    <row r="850" spans="1:21" ht="14.4" customHeight="1" x14ac:dyDescent="0.3">
      <c r="A850" s="695">
        <v>32</v>
      </c>
      <c r="B850" s="696" t="s">
        <v>554</v>
      </c>
      <c r="C850" s="696">
        <v>89301322</v>
      </c>
      <c r="D850" s="697" t="s">
        <v>4685</v>
      </c>
      <c r="E850" s="698" t="s">
        <v>3279</v>
      </c>
      <c r="F850" s="696" t="s">
        <v>3257</v>
      </c>
      <c r="G850" s="696" t="s">
        <v>3317</v>
      </c>
      <c r="H850" s="696" t="s">
        <v>1626</v>
      </c>
      <c r="I850" s="696" t="s">
        <v>3500</v>
      </c>
      <c r="J850" s="696" t="s">
        <v>1652</v>
      </c>
      <c r="K850" s="696" t="s">
        <v>1653</v>
      </c>
      <c r="L850" s="699">
        <v>432.32</v>
      </c>
      <c r="M850" s="699">
        <v>1296.96</v>
      </c>
      <c r="N850" s="696">
        <v>3</v>
      </c>
      <c r="O850" s="700">
        <v>1.5</v>
      </c>
      <c r="P850" s="699">
        <v>864.64</v>
      </c>
      <c r="Q850" s="701">
        <v>0.66666666666666663</v>
      </c>
      <c r="R850" s="696">
        <v>2</v>
      </c>
      <c r="S850" s="701">
        <v>0.66666666666666663</v>
      </c>
      <c r="T850" s="700">
        <v>1</v>
      </c>
      <c r="U850" s="702">
        <v>0.66666666666666663</v>
      </c>
    </row>
    <row r="851" spans="1:21" ht="14.4" customHeight="1" x14ac:dyDescent="0.3">
      <c r="A851" s="695">
        <v>32</v>
      </c>
      <c r="B851" s="696" t="s">
        <v>554</v>
      </c>
      <c r="C851" s="696">
        <v>89301322</v>
      </c>
      <c r="D851" s="697" t="s">
        <v>4685</v>
      </c>
      <c r="E851" s="698" t="s">
        <v>3279</v>
      </c>
      <c r="F851" s="696" t="s">
        <v>3257</v>
      </c>
      <c r="G851" s="696" t="s">
        <v>3317</v>
      </c>
      <c r="H851" s="696" t="s">
        <v>1626</v>
      </c>
      <c r="I851" s="696" t="s">
        <v>1769</v>
      </c>
      <c r="J851" s="696" t="s">
        <v>1652</v>
      </c>
      <c r="K851" s="696" t="s">
        <v>3184</v>
      </c>
      <c r="L851" s="699">
        <v>216.16</v>
      </c>
      <c r="M851" s="699">
        <v>648.48</v>
      </c>
      <c r="N851" s="696">
        <v>3</v>
      </c>
      <c r="O851" s="700">
        <v>1</v>
      </c>
      <c r="P851" s="699"/>
      <c r="Q851" s="701">
        <v>0</v>
      </c>
      <c r="R851" s="696"/>
      <c r="S851" s="701">
        <v>0</v>
      </c>
      <c r="T851" s="700"/>
      <c r="U851" s="702">
        <v>0</v>
      </c>
    </row>
    <row r="852" spans="1:21" ht="14.4" customHeight="1" x14ac:dyDescent="0.3">
      <c r="A852" s="695">
        <v>32</v>
      </c>
      <c r="B852" s="696" t="s">
        <v>554</v>
      </c>
      <c r="C852" s="696">
        <v>89301322</v>
      </c>
      <c r="D852" s="697" t="s">
        <v>4685</v>
      </c>
      <c r="E852" s="698" t="s">
        <v>3279</v>
      </c>
      <c r="F852" s="696" t="s">
        <v>3257</v>
      </c>
      <c r="G852" s="696" t="s">
        <v>3317</v>
      </c>
      <c r="H852" s="696" t="s">
        <v>1626</v>
      </c>
      <c r="I852" s="696" t="s">
        <v>1651</v>
      </c>
      <c r="J852" s="696" t="s">
        <v>1652</v>
      </c>
      <c r="K852" s="696" t="s">
        <v>3185</v>
      </c>
      <c r="L852" s="699">
        <v>432.32</v>
      </c>
      <c r="M852" s="699">
        <v>432.32</v>
      </c>
      <c r="N852" s="696">
        <v>1</v>
      </c>
      <c r="O852" s="700">
        <v>0.5</v>
      </c>
      <c r="P852" s="699">
        <v>432.32</v>
      </c>
      <c r="Q852" s="701">
        <v>1</v>
      </c>
      <c r="R852" s="696">
        <v>1</v>
      </c>
      <c r="S852" s="701">
        <v>1</v>
      </c>
      <c r="T852" s="700">
        <v>0.5</v>
      </c>
      <c r="U852" s="702">
        <v>1</v>
      </c>
    </row>
    <row r="853" spans="1:21" ht="14.4" customHeight="1" x14ac:dyDescent="0.3">
      <c r="A853" s="695">
        <v>32</v>
      </c>
      <c r="B853" s="696" t="s">
        <v>554</v>
      </c>
      <c r="C853" s="696">
        <v>89301322</v>
      </c>
      <c r="D853" s="697" t="s">
        <v>4685</v>
      </c>
      <c r="E853" s="698" t="s">
        <v>3279</v>
      </c>
      <c r="F853" s="696" t="s">
        <v>3257</v>
      </c>
      <c r="G853" s="696" t="s">
        <v>3318</v>
      </c>
      <c r="H853" s="696" t="s">
        <v>555</v>
      </c>
      <c r="I853" s="696" t="s">
        <v>1488</v>
      </c>
      <c r="J853" s="696" t="s">
        <v>3319</v>
      </c>
      <c r="K853" s="696" t="s">
        <v>3320</v>
      </c>
      <c r="L853" s="699">
        <v>1012.96</v>
      </c>
      <c r="M853" s="699">
        <v>7090.72</v>
      </c>
      <c r="N853" s="696">
        <v>7</v>
      </c>
      <c r="O853" s="700">
        <v>2</v>
      </c>
      <c r="P853" s="699">
        <v>7090.72</v>
      </c>
      <c r="Q853" s="701">
        <v>1</v>
      </c>
      <c r="R853" s="696">
        <v>7</v>
      </c>
      <c r="S853" s="701">
        <v>1</v>
      </c>
      <c r="T853" s="700">
        <v>2</v>
      </c>
      <c r="U853" s="702">
        <v>1</v>
      </c>
    </row>
    <row r="854" spans="1:21" ht="14.4" customHeight="1" x14ac:dyDescent="0.3">
      <c r="A854" s="695">
        <v>32</v>
      </c>
      <c r="B854" s="696" t="s">
        <v>554</v>
      </c>
      <c r="C854" s="696">
        <v>89301322</v>
      </c>
      <c r="D854" s="697" t="s">
        <v>4685</v>
      </c>
      <c r="E854" s="698" t="s">
        <v>3279</v>
      </c>
      <c r="F854" s="696" t="s">
        <v>3257</v>
      </c>
      <c r="G854" s="696" t="s">
        <v>3318</v>
      </c>
      <c r="H854" s="696" t="s">
        <v>555</v>
      </c>
      <c r="I854" s="696" t="s">
        <v>3715</v>
      </c>
      <c r="J854" s="696" t="s">
        <v>3716</v>
      </c>
      <c r="K854" s="696" t="s">
        <v>3717</v>
      </c>
      <c r="L854" s="699">
        <v>2025.92</v>
      </c>
      <c r="M854" s="699">
        <v>10129.6</v>
      </c>
      <c r="N854" s="696">
        <v>5</v>
      </c>
      <c r="O854" s="700">
        <v>1.5</v>
      </c>
      <c r="P854" s="699">
        <v>6077.76</v>
      </c>
      <c r="Q854" s="701">
        <v>0.6</v>
      </c>
      <c r="R854" s="696">
        <v>3</v>
      </c>
      <c r="S854" s="701">
        <v>0.6</v>
      </c>
      <c r="T854" s="700">
        <v>0.5</v>
      </c>
      <c r="U854" s="702">
        <v>0.33333333333333331</v>
      </c>
    </row>
    <row r="855" spans="1:21" ht="14.4" customHeight="1" x14ac:dyDescent="0.3">
      <c r="A855" s="695">
        <v>32</v>
      </c>
      <c r="B855" s="696" t="s">
        <v>554</v>
      </c>
      <c r="C855" s="696">
        <v>89301322</v>
      </c>
      <c r="D855" s="697" t="s">
        <v>4685</v>
      </c>
      <c r="E855" s="698" t="s">
        <v>3279</v>
      </c>
      <c r="F855" s="696" t="s">
        <v>3257</v>
      </c>
      <c r="G855" s="696" t="s">
        <v>3318</v>
      </c>
      <c r="H855" s="696" t="s">
        <v>555</v>
      </c>
      <c r="I855" s="696" t="s">
        <v>1361</v>
      </c>
      <c r="J855" s="696" t="s">
        <v>1362</v>
      </c>
      <c r="K855" s="696" t="s">
        <v>3550</v>
      </c>
      <c r="L855" s="699">
        <v>2025.92</v>
      </c>
      <c r="M855" s="699">
        <v>2025.92</v>
      </c>
      <c r="N855" s="696">
        <v>1</v>
      </c>
      <c r="O855" s="700">
        <v>1</v>
      </c>
      <c r="P855" s="699">
        <v>2025.92</v>
      </c>
      <c r="Q855" s="701">
        <v>1</v>
      </c>
      <c r="R855" s="696">
        <v>1</v>
      </c>
      <c r="S855" s="701">
        <v>1</v>
      </c>
      <c r="T855" s="700">
        <v>1</v>
      </c>
      <c r="U855" s="702">
        <v>1</v>
      </c>
    </row>
    <row r="856" spans="1:21" ht="14.4" customHeight="1" x14ac:dyDescent="0.3">
      <c r="A856" s="695">
        <v>32</v>
      </c>
      <c r="B856" s="696" t="s">
        <v>554</v>
      </c>
      <c r="C856" s="696">
        <v>89301322</v>
      </c>
      <c r="D856" s="697" t="s">
        <v>4685</v>
      </c>
      <c r="E856" s="698" t="s">
        <v>3279</v>
      </c>
      <c r="F856" s="696" t="s">
        <v>3257</v>
      </c>
      <c r="G856" s="696" t="s">
        <v>3318</v>
      </c>
      <c r="H856" s="696" t="s">
        <v>555</v>
      </c>
      <c r="I856" s="696" t="s">
        <v>4072</v>
      </c>
      <c r="J856" s="696" t="s">
        <v>4073</v>
      </c>
      <c r="K856" s="696" t="s">
        <v>4074</v>
      </c>
      <c r="L856" s="699">
        <v>0</v>
      </c>
      <c r="M856" s="699">
        <v>0</v>
      </c>
      <c r="N856" s="696">
        <v>1</v>
      </c>
      <c r="O856" s="700">
        <v>0.5</v>
      </c>
      <c r="P856" s="699">
        <v>0</v>
      </c>
      <c r="Q856" s="701"/>
      <c r="R856" s="696">
        <v>1</v>
      </c>
      <c r="S856" s="701">
        <v>1</v>
      </c>
      <c r="T856" s="700">
        <v>0.5</v>
      </c>
      <c r="U856" s="702">
        <v>1</v>
      </c>
    </row>
    <row r="857" spans="1:21" ht="14.4" customHeight="1" x14ac:dyDescent="0.3">
      <c r="A857" s="695">
        <v>32</v>
      </c>
      <c r="B857" s="696" t="s">
        <v>554</v>
      </c>
      <c r="C857" s="696">
        <v>89301322</v>
      </c>
      <c r="D857" s="697" t="s">
        <v>4685</v>
      </c>
      <c r="E857" s="698" t="s">
        <v>3279</v>
      </c>
      <c r="F857" s="696" t="s">
        <v>3257</v>
      </c>
      <c r="G857" s="696" t="s">
        <v>3318</v>
      </c>
      <c r="H857" s="696" t="s">
        <v>555</v>
      </c>
      <c r="I857" s="696" t="s">
        <v>4075</v>
      </c>
      <c r="J857" s="696" t="s">
        <v>4076</v>
      </c>
      <c r="K857" s="696" t="s">
        <v>4077</v>
      </c>
      <c r="L857" s="699">
        <v>0</v>
      </c>
      <c r="M857" s="699">
        <v>0</v>
      </c>
      <c r="N857" s="696">
        <v>1</v>
      </c>
      <c r="O857" s="700">
        <v>0.5</v>
      </c>
      <c r="P857" s="699">
        <v>0</v>
      </c>
      <c r="Q857" s="701"/>
      <c r="R857" s="696">
        <v>1</v>
      </c>
      <c r="S857" s="701">
        <v>1</v>
      </c>
      <c r="T857" s="700">
        <v>0.5</v>
      </c>
      <c r="U857" s="702">
        <v>1</v>
      </c>
    </row>
    <row r="858" spans="1:21" ht="14.4" customHeight="1" x14ac:dyDescent="0.3">
      <c r="A858" s="695">
        <v>32</v>
      </c>
      <c r="B858" s="696" t="s">
        <v>554</v>
      </c>
      <c r="C858" s="696">
        <v>89301322</v>
      </c>
      <c r="D858" s="697" t="s">
        <v>4685</v>
      </c>
      <c r="E858" s="698" t="s">
        <v>3279</v>
      </c>
      <c r="F858" s="696" t="s">
        <v>3257</v>
      </c>
      <c r="G858" s="696" t="s">
        <v>3318</v>
      </c>
      <c r="H858" s="696" t="s">
        <v>555</v>
      </c>
      <c r="I858" s="696" t="s">
        <v>4078</v>
      </c>
      <c r="J858" s="696" t="s">
        <v>4076</v>
      </c>
      <c r="K858" s="696" t="s">
        <v>4079</v>
      </c>
      <c r="L858" s="699">
        <v>0</v>
      </c>
      <c r="M858" s="699">
        <v>0</v>
      </c>
      <c r="N858" s="696">
        <v>3</v>
      </c>
      <c r="O858" s="700">
        <v>0.5</v>
      </c>
      <c r="P858" s="699">
        <v>0</v>
      </c>
      <c r="Q858" s="701"/>
      <c r="R858" s="696">
        <v>3</v>
      </c>
      <c r="S858" s="701">
        <v>1</v>
      </c>
      <c r="T858" s="700">
        <v>0.5</v>
      </c>
      <c r="U858" s="702">
        <v>1</v>
      </c>
    </row>
    <row r="859" spans="1:21" ht="14.4" customHeight="1" x14ac:dyDescent="0.3">
      <c r="A859" s="695">
        <v>32</v>
      </c>
      <c r="B859" s="696" t="s">
        <v>554</v>
      </c>
      <c r="C859" s="696">
        <v>89301322</v>
      </c>
      <c r="D859" s="697" t="s">
        <v>4685</v>
      </c>
      <c r="E859" s="698" t="s">
        <v>3279</v>
      </c>
      <c r="F859" s="696" t="s">
        <v>3257</v>
      </c>
      <c r="G859" s="696" t="s">
        <v>3318</v>
      </c>
      <c r="H859" s="696" t="s">
        <v>555</v>
      </c>
      <c r="I859" s="696" t="s">
        <v>4080</v>
      </c>
      <c r="J859" s="696" t="s">
        <v>4073</v>
      </c>
      <c r="K859" s="696" t="s">
        <v>4005</v>
      </c>
      <c r="L859" s="699">
        <v>0</v>
      </c>
      <c r="M859" s="699">
        <v>0</v>
      </c>
      <c r="N859" s="696">
        <v>3</v>
      </c>
      <c r="O859" s="700">
        <v>0.5</v>
      </c>
      <c r="P859" s="699">
        <v>0</v>
      </c>
      <c r="Q859" s="701"/>
      <c r="R859" s="696">
        <v>3</v>
      </c>
      <c r="S859" s="701">
        <v>1</v>
      </c>
      <c r="T859" s="700">
        <v>0.5</v>
      </c>
      <c r="U859" s="702">
        <v>1</v>
      </c>
    </row>
    <row r="860" spans="1:21" ht="14.4" customHeight="1" x14ac:dyDescent="0.3">
      <c r="A860" s="695">
        <v>32</v>
      </c>
      <c r="B860" s="696" t="s">
        <v>554</v>
      </c>
      <c r="C860" s="696">
        <v>89301322</v>
      </c>
      <c r="D860" s="697" t="s">
        <v>4685</v>
      </c>
      <c r="E860" s="698" t="s">
        <v>3279</v>
      </c>
      <c r="F860" s="696" t="s">
        <v>3257</v>
      </c>
      <c r="G860" s="696" t="s">
        <v>3433</v>
      </c>
      <c r="H860" s="696" t="s">
        <v>555</v>
      </c>
      <c r="I860" s="696" t="s">
        <v>2618</v>
      </c>
      <c r="J860" s="696" t="s">
        <v>727</v>
      </c>
      <c r="K860" s="696" t="s">
        <v>2620</v>
      </c>
      <c r="L860" s="699">
        <v>198.04</v>
      </c>
      <c r="M860" s="699">
        <v>198.04</v>
      </c>
      <c r="N860" s="696">
        <v>1</v>
      </c>
      <c r="O860" s="700">
        <v>0.5</v>
      </c>
      <c r="P860" s="699">
        <v>198.04</v>
      </c>
      <c r="Q860" s="701">
        <v>1</v>
      </c>
      <c r="R860" s="696">
        <v>1</v>
      </c>
      <c r="S860" s="701">
        <v>1</v>
      </c>
      <c r="T860" s="700">
        <v>0.5</v>
      </c>
      <c r="U860" s="702">
        <v>1</v>
      </c>
    </row>
    <row r="861" spans="1:21" ht="14.4" customHeight="1" x14ac:dyDescent="0.3">
      <c r="A861" s="695">
        <v>32</v>
      </c>
      <c r="B861" s="696" t="s">
        <v>554</v>
      </c>
      <c r="C861" s="696">
        <v>89301322</v>
      </c>
      <c r="D861" s="697" t="s">
        <v>4685</v>
      </c>
      <c r="E861" s="698" t="s">
        <v>3279</v>
      </c>
      <c r="F861" s="696" t="s">
        <v>3257</v>
      </c>
      <c r="G861" s="696" t="s">
        <v>4010</v>
      </c>
      <c r="H861" s="696" t="s">
        <v>555</v>
      </c>
      <c r="I861" s="696" t="s">
        <v>2587</v>
      </c>
      <c r="J861" s="696" t="s">
        <v>2273</v>
      </c>
      <c r="K861" s="696" t="s">
        <v>4081</v>
      </c>
      <c r="L861" s="699">
        <v>376.81</v>
      </c>
      <c r="M861" s="699">
        <v>753.62</v>
      </c>
      <c r="N861" s="696">
        <v>2</v>
      </c>
      <c r="O861" s="700">
        <v>1</v>
      </c>
      <c r="P861" s="699">
        <v>753.62</v>
      </c>
      <c r="Q861" s="701">
        <v>1</v>
      </c>
      <c r="R861" s="696">
        <v>2</v>
      </c>
      <c r="S861" s="701">
        <v>1</v>
      </c>
      <c r="T861" s="700">
        <v>1</v>
      </c>
      <c r="U861" s="702">
        <v>1</v>
      </c>
    </row>
    <row r="862" spans="1:21" ht="14.4" customHeight="1" x14ac:dyDescent="0.3">
      <c r="A862" s="695">
        <v>32</v>
      </c>
      <c r="B862" s="696" t="s">
        <v>554</v>
      </c>
      <c r="C862" s="696">
        <v>89301322</v>
      </c>
      <c r="D862" s="697" t="s">
        <v>4685</v>
      </c>
      <c r="E862" s="698" t="s">
        <v>3279</v>
      </c>
      <c r="F862" s="696" t="s">
        <v>3257</v>
      </c>
      <c r="G862" s="696" t="s">
        <v>3887</v>
      </c>
      <c r="H862" s="696" t="s">
        <v>555</v>
      </c>
      <c r="I862" s="696" t="s">
        <v>4082</v>
      </c>
      <c r="J862" s="696" t="s">
        <v>4083</v>
      </c>
      <c r="K862" s="696" t="s">
        <v>4084</v>
      </c>
      <c r="L862" s="699">
        <v>143.47999999999999</v>
      </c>
      <c r="M862" s="699">
        <v>143.47999999999999</v>
      </c>
      <c r="N862" s="696">
        <v>1</v>
      </c>
      <c r="O862" s="700">
        <v>0.5</v>
      </c>
      <c r="P862" s="699">
        <v>143.47999999999999</v>
      </c>
      <c r="Q862" s="701">
        <v>1</v>
      </c>
      <c r="R862" s="696">
        <v>1</v>
      </c>
      <c r="S862" s="701">
        <v>1</v>
      </c>
      <c r="T862" s="700">
        <v>0.5</v>
      </c>
      <c r="U862" s="702">
        <v>1</v>
      </c>
    </row>
    <row r="863" spans="1:21" ht="14.4" customHeight="1" x14ac:dyDescent="0.3">
      <c r="A863" s="695">
        <v>32</v>
      </c>
      <c r="B863" s="696" t="s">
        <v>554</v>
      </c>
      <c r="C863" s="696">
        <v>89301322</v>
      </c>
      <c r="D863" s="697" t="s">
        <v>4685</v>
      </c>
      <c r="E863" s="698" t="s">
        <v>3279</v>
      </c>
      <c r="F863" s="696" t="s">
        <v>3257</v>
      </c>
      <c r="G863" s="696" t="s">
        <v>3565</v>
      </c>
      <c r="H863" s="696" t="s">
        <v>555</v>
      </c>
      <c r="I863" s="696" t="s">
        <v>834</v>
      </c>
      <c r="J863" s="696" t="s">
        <v>2296</v>
      </c>
      <c r="K863" s="696" t="s">
        <v>3891</v>
      </c>
      <c r="L863" s="699">
        <v>128.9</v>
      </c>
      <c r="M863" s="699">
        <v>128.9</v>
      </c>
      <c r="N863" s="696">
        <v>1</v>
      </c>
      <c r="O863" s="700">
        <v>1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32</v>
      </c>
      <c r="B864" s="696" t="s">
        <v>554</v>
      </c>
      <c r="C864" s="696">
        <v>89301322</v>
      </c>
      <c r="D864" s="697" t="s">
        <v>4685</v>
      </c>
      <c r="E864" s="698" t="s">
        <v>3279</v>
      </c>
      <c r="F864" s="696" t="s">
        <v>3257</v>
      </c>
      <c r="G864" s="696" t="s">
        <v>3565</v>
      </c>
      <c r="H864" s="696" t="s">
        <v>555</v>
      </c>
      <c r="I864" s="696" t="s">
        <v>3566</v>
      </c>
      <c r="J864" s="696" t="s">
        <v>2296</v>
      </c>
      <c r="K864" s="696" t="s">
        <v>3567</v>
      </c>
      <c r="L864" s="699">
        <v>0</v>
      </c>
      <c r="M864" s="699">
        <v>0</v>
      </c>
      <c r="N864" s="696">
        <v>3</v>
      </c>
      <c r="O864" s="700">
        <v>2.5</v>
      </c>
      <c r="P864" s="699">
        <v>0</v>
      </c>
      <c r="Q864" s="701"/>
      <c r="R864" s="696">
        <v>2</v>
      </c>
      <c r="S864" s="701">
        <v>0.66666666666666663</v>
      </c>
      <c r="T864" s="700">
        <v>2</v>
      </c>
      <c r="U864" s="702">
        <v>0.8</v>
      </c>
    </row>
    <row r="865" spans="1:21" ht="14.4" customHeight="1" x14ac:dyDescent="0.3">
      <c r="A865" s="695">
        <v>32</v>
      </c>
      <c r="B865" s="696" t="s">
        <v>554</v>
      </c>
      <c r="C865" s="696">
        <v>89301322</v>
      </c>
      <c r="D865" s="697" t="s">
        <v>4685</v>
      </c>
      <c r="E865" s="698" t="s">
        <v>3279</v>
      </c>
      <c r="F865" s="696" t="s">
        <v>3257</v>
      </c>
      <c r="G865" s="696" t="s">
        <v>3565</v>
      </c>
      <c r="H865" s="696" t="s">
        <v>555</v>
      </c>
      <c r="I865" s="696" t="s">
        <v>2295</v>
      </c>
      <c r="J865" s="696" t="s">
        <v>2296</v>
      </c>
      <c r="K865" s="696" t="s">
        <v>2297</v>
      </c>
      <c r="L865" s="699">
        <v>386.72</v>
      </c>
      <c r="M865" s="699">
        <v>2320.3200000000002</v>
      </c>
      <c r="N865" s="696">
        <v>6</v>
      </c>
      <c r="O865" s="700">
        <v>3.5</v>
      </c>
      <c r="P865" s="699">
        <v>2320.3200000000002</v>
      </c>
      <c r="Q865" s="701">
        <v>1</v>
      </c>
      <c r="R865" s="696">
        <v>6</v>
      </c>
      <c r="S865" s="701">
        <v>1</v>
      </c>
      <c r="T865" s="700">
        <v>3.5</v>
      </c>
      <c r="U865" s="702">
        <v>1</v>
      </c>
    </row>
    <row r="866" spans="1:21" ht="14.4" customHeight="1" x14ac:dyDescent="0.3">
      <c r="A866" s="695">
        <v>32</v>
      </c>
      <c r="B866" s="696" t="s">
        <v>554</v>
      </c>
      <c r="C866" s="696">
        <v>89301322</v>
      </c>
      <c r="D866" s="697" t="s">
        <v>4685</v>
      </c>
      <c r="E866" s="698" t="s">
        <v>3279</v>
      </c>
      <c r="F866" s="696" t="s">
        <v>3257</v>
      </c>
      <c r="G866" s="696" t="s">
        <v>4085</v>
      </c>
      <c r="H866" s="696" t="s">
        <v>555</v>
      </c>
      <c r="I866" s="696" t="s">
        <v>4086</v>
      </c>
      <c r="J866" s="696" t="s">
        <v>4087</v>
      </c>
      <c r="K866" s="696" t="s">
        <v>4088</v>
      </c>
      <c r="L866" s="699">
        <v>0</v>
      </c>
      <c r="M866" s="699">
        <v>0</v>
      </c>
      <c r="N866" s="696">
        <v>1</v>
      </c>
      <c r="O866" s="700">
        <v>0.5</v>
      </c>
      <c r="P866" s="699">
        <v>0</v>
      </c>
      <c r="Q866" s="701"/>
      <c r="R866" s="696">
        <v>1</v>
      </c>
      <c r="S866" s="701">
        <v>1</v>
      </c>
      <c r="T866" s="700">
        <v>0.5</v>
      </c>
      <c r="U866" s="702">
        <v>1</v>
      </c>
    </row>
    <row r="867" spans="1:21" ht="14.4" customHeight="1" x14ac:dyDescent="0.3">
      <c r="A867" s="695">
        <v>32</v>
      </c>
      <c r="B867" s="696" t="s">
        <v>554</v>
      </c>
      <c r="C867" s="696">
        <v>89301322</v>
      </c>
      <c r="D867" s="697" t="s">
        <v>4685</v>
      </c>
      <c r="E867" s="698" t="s">
        <v>3279</v>
      </c>
      <c r="F867" s="696" t="s">
        <v>3257</v>
      </c>
      <c r="G867" s="696" t="s">
        <v>4089</v>
      </c>
      <c r="H867" s="696" t="s">
        <v>555</v>
      </c>
      <c r="I867" s="696" t="s">
        <v>4090</v>
      </c>
      <c r="J867" s="696" t="s">
        <v>4091</v>
      </c>
      <c r="K867" s="696" t="s">
        <v>4092</v>
      </c>
      <c r="L867" s="699">
        <v>629.78</v>
      </c>
      <c r="M867" s="699">
        <v>629.78</v>
      </c>
      <c r="N867" s="696">
        <v>1</v>
      </c>
      <c r="O867" s="700">
        <v>0.5</v>
      </c>
      <c r="P867" s="699"/>
      <c r="Q867" s="701">
        <v>0</v>
      </c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32</v>
      </c>
      <c r="B868" s="696" t="s">
        <v>554</v>
      </c>
      <c r="C868" s="696">
        <v>89301322</v>
      </c>
      <c r="D868" s="697" t="s">
        <v>4685</v>
      </c>
      <c r="E868" s="698" t="s">
        <v>3279</v>
      </c>
      <c r="F868" s="696" t="s">
        <v>3257</v>
      </c>
      <c r="G868" s="696" t="s">
        <v>4089</v>
      </c>
      <c r="H868" s="696" t="s">
        <v>555</v>
      </c>
      <c r="I868" s="696" t="s">
        <v>4093</v>
      </c>
      <c r="J868" s="696" t="s">
        <v>4094</v>
      </c>
      <c r="K868" s="696" t="s">
        <v>4095</v>
      </c>
      <c r="L868" s="699">
        <v>0</v>
      </c>
      <c r="M868" s="699">
        <v>0</v>
      </c>
      <c r="N868" s="696">
        <v>1</v>
      </c>
      <c r="O868" s="700">
        <v>0.5</v>
      </c>
      <c r="P868" s="699"/>
      <c r="Q868" s="701"/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32</v>
      </c>
      <c r="B869" s="696" t="s">
        <v>554</v>
      </c>
      <c r="C869" s="696">
        <v>89301322</v>
      </c>
      <c r="D869" s="697" t="s">
        <v>4685</v>
      </c>
      <c r="E869" s="698" t="s">
        <v>3279</v>
      </c>
      <c r="F869" s="696" t="s">
        <v>3257</v>
      </c>
      <c r="G869" s="696" t="s">
        <v>4096</v>
      </c>
      <c r="H869" s="696" t="s">
        <v>555</v>
      </c>
      <c r="I869" s="696" t="s">
        <v>4097</v>
      </c>
      <c r="J869" s="696" t="s">
        <v>4098</v>
      </c>
      <c r="K869" s="696" t="s">
        <v>4099</v>
      </c>
      <c r="L869" s="699">
        <v>0</v>
      </c>
      <c r="M869" s="699">
        <v>0</v>
      </c>
      <c r="N869" s="696">
        <v>1</v>
      </c>
      <c r="O869" s="700">
        <v>1</v>
      </c>
      <c r="P869" s="699">
        <v>0</v>
      </c>
      <c r="Q869" s="701"/>
      <c r="R869" s="696">
        <v>1</v>
      </c>
      <c r="S869" s="701">
        <v>1</v>
      </c>
      <c r="T869" s="700">
        <v>1</v>
      </c>
      <c r="U869" s="702">
        <v>1</v>
      </c>
    </row>
    <row r="870" spans="1:21" ht="14.4" customHeight="1" x14ac:dyDescent="0.3">
      <c r="A870" s="695">
        <v>32</v>
      </c>
      <c r="B870" s="696" t="s">
        <v>554</v>
      </c>
      <c r="C870" s="696">
        <v>89301322</v>
      </c>
      <c r="D870" s="697" t="s">
        <v>4685</v>
      </c>
      <c r="E870" s="698" t="s">
        <v>3279</v>
      </c>
      <c r="F870" s="696" t="s">
        <v>3257</v>
      </c>
      <c r="G870" s="696" t="s">
        <v>3572</v>
      </c>
      <c r="H870" s="696" t="s">
        <v>555</v>
      </c>
      <c r="I870" s="696" t="s">
        <v>4100</v>
      </c>
      <c r="J870" s="696" t="s">
        <v>4101</v>
      </c>
      <c r="K870" s="696" t="s">
        <v>3712</v>
      </c>
      <c r="L870" s="699">
        <v>45.79</v>
      </c>
      <c r="M870" s="699">
        <v>137.37</v>
      </c>
      <c r="N870" s="696">
        <v>3</v>
      </c>
      <c r="O870" s="700">
        <v>1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32</v>
      </c>
      <c r="B871" s="696" t="s">
        <v>554</v>
      </c>
      <c r="C871" s="696">
        <v>89301322</v>
      </c>
      <c r="D871" s="697" t="s">
        <v>4685</v>
      </c>
      <c r="E871" s="698" t="s">
        <v>3279</v>
      </c>
      <c r="F871" s="696" t="s">
        <v>3257</v>
      </c>
      <c r="G871" s="696" t="s">
        <v>3892</v>
      </c>
      <c r="H871" s="696" t="s">
        <v>1626</v>
      </c>
      <c r="I871" s="696" t="s">
        <v>4102</v>
      </c>
      <c r="J871" s="696" t="s">
        <v>4103</v>
      </c>
      <c r="K871" s="696" t="s">
        <v>4104</v>
      </c>
      <c r="L871" s="699">
        <v>435.45</v>
      </c>
      <c r="M871" s="699">
        <v>435.45</v>
      </c>
      <c r="N871" s="696">
        <v>1</v>
      </c>
      <c r="O871" s="700">
        <v>1</v>
      </c>
      <c r="P871" s="699"/>
      <c r="Q871" s="701">
        <v>0</v>
      </c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32</v>
      </c>
      <c r="B872" s="696" t="s">
        <v>554</v>
      </c>
      <c r="C872" s="696">
        <v>89301322</v>
      </c>
      <c r="D872" s="697" t="s">
        <v>4685</v>
      </c>
      <c r="E872" s="698" t="s">
        <v>3279</v>
      </c>
      <c r="F872" s="696" t="s">
        <v>3257</v>
      </c>
      <c r="G872" s="696" t="s">
        <v>4105</v>
      </c>
      <c r="H872" s="696" t="s">
        <v>555</v>
      </c>
      <c r="I872" s="696" t="s">
        <v>4106</v>
      </c>
      <c r="J872" s="696" t="s">
        <v>4107</v>
      </c>
      <c r="K872" s="696" t="s">
        <v>4108</v>
      </c>
      <c r="L872" s="699">
        <v>2332.38</v>
      </c>
      <c r="M872" s="699">
        <v>6997.14</v>
      </c>
      <c r="N872" s="696">
        <v>3</v>
      </c>
      <c r="O872" s="700">
        <v>1</v>
      </c>
      <c r="P872" s="699"/>
      <c r="Q872" s="701">
        <v>0</v>
      </c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32</v>
      </c>
      <c r="B873" s="696" t="s">
        <v>554</v>
      </c>
      <c r="C873" s="696">
        <v>89301322</v>
      </c>
      <c r="D873" s="697" t="s">
        <v>4685</v>
      </c>
      <c r="E873" s="698" t="s">
        <v>3279</v>
      </c>
      <c r="F873" s="696" t="s">
        <v>3257</v>
      </c>
      <c r="G873" s="696" t="s">
        <v>4105</v>
      </c>
      <c r="H873" s="696" t="s">
        <v>555</v>
      </c>
      <c r="I873" s="696" t="s">
        <v>1046</v>
      </c>
      <c r="J873" s="696" t="s">
        <v>4109</v>
      </c>
      <c r="K873" s="696" t="s">
        <v>4110</v>
      </c>
      <c r="L873" s="699">
        <v>880.88</v>
      </c>
      <c r="M873" s="699">
        <v>1761.76</v>
      </c>
      <c r="N873" s="696">
        <v>2</v>
      </c>
      <c r="O873" s="700">
        <v>1</v>
      </c>
      <c r="P873" s="699"/>
      <c r="Q873" s="701">
        <v>0</v>
      </c>
      <c r="R873" s="696"/>
      <c r="S873" s="701">
        <v>0</v>
      </c>
      <c r="T873" s="700"/>
      <c r="U873" s="702">
        <v>0</v>
      </c>
    </row>
    <row r="874" spans="1:21" ht="14.4" customHeight="1" x14ac:dyDescent="0.3">
      <c r="A874" s="695">
        <v>32</v>
      </c>
      <c r="B874" s="696" t="s">
        <v>554</v>
      </c>
      <c r="C874" s="696">
        <v>89301322</v>
      </c>
      <c r="D874" s="697" t="s">
        <v>4685</v>
      </c>
      <c r="E874" s="698" t="s">
        <v>3279</v>
      </c>
      <c r="F874" s="696" t="s">
        <v>3257</v>
      </c>
      <c r="G874" s="696" t="s">
        <v>4111</v>
      </c>
      <c r="H874" s="696" t="s">
        <v>555</v>
      </c>
      <c r="I874" s="696" t="s">
        <v>4112</v>
      </c>
      <c r="J874" s="696" t="s">
        <v>4113</v>
      </c>
      <c r="K874" s="696" t="s">
        <v>4114</v>
      </c>
      <c r="L874" s="699">
        <v>0</v>
      </c>
      <c r="M874" s="699">
        <v>0</v>
      </c>
      <c r="N874" s="696">
        <v>1</v>
      </c>
      <c r="O874" s="700">
        <v>1</v>
      </c>
      <c r="P874" s="699">
        <v>0</v>
      </c>
      <c r="Q874" s="701"/>
      <c r="R874" s="696">
        <v>1</v>
      </c>
      <c r="S874" s="701">
        <v>1</v>
      </c>
      <c r="T874" s="700">
        <v>1</v>
      </c>
      <c r="U874" s="702">
        <v>1</v>
      </c>
    </row>
    <row r="875" spans="1:21" ht="14.4" customHeight="1" x14ac:dyDescent="0.3">
      <c r="A875" s="695">
        <v>32</v>
      </c>
      <c r="B875" s="696" t="s">
        <v>554</v>
      </c>
      <c r="C875" s="696">
        <v>89301322</v>
      </c>
      <c r="D875" s="697" t="s">
        <v>4685</v>
      </c>
      <c r="E875" s="698" t="s">
        <v>3279</v>
      </c>
      <c r="F875" s="696" t="s">
        <v>3257</v>
      </c>
      <c r="G875" s="696" t="s">
        <v>3321</v>
      </c>
      <c r="H875" s="696" t="s">
        <v>1626</v>
      </c>
      <c r="I875" s="696" t="s">
        <v>2085</v>
      </c>
      <c r="J875" s="696" t="s">
        <v>2086</v>
      </c>
      <c r="K875" s="696" t="s">
        <v>3155</v>
      </c>
      <c r="L875" s="699">
        <v>3127.19</v>
      </c>
      <c r="M875" s="699">
        <v>50035.039999999994</v>
      </c>
      <c r="N875" s="696">
        <v>16</v>
      </c>
      <c r="O875" s="700">
        <v>9</v>
      </c>
      <c r="P875" s="699">
        <v>34399.089999999997</v>
      </c>
      <c r="Q875" s="701">
        <v>0.6875</v>
      </c>
      <c r="R875" s="696">
        <v>11</v>
      </c>
      <c r="S875" s="701">
        <v>0.6875</v>
      </c>
      <c r="T875" s="700">
        <v>6.5</v>
      </c>
      <c r="U875" s="702">
        <v>0.72222222222222221</v>
      </c>
    </row>
    <row r="876" spans="1:21" ht="14.4" customHeight="1" x14ac:dyDescent="0.3">
      <c r="A876" s="695">
        <v>32</v>
      </c>
      <c r="B876" s="696" t="s">
        <v>554</v>
      </c>
      <c r="C876" s="696">
        <v>89301322</v>
      </c>
      <c r="D876" s="697" t="s">
        <v>4685</v>
      </c>
      <c r="E876" s="698" t="s">
        <v>3279</v>
      </c>
      <c r="F876" s="696" t="s">
        <v>3257</v>
      </c>
      <c r="G876" s="696" t="s">
        <v>3321</v>
      </c>
      <c r="H876" s="696" t="s">
        <v>1626</v>
      </c>
      <c r="I876" s="696" t="s">
        <v>3472</v>
      </c>
      <c r="J876" s="696" t="s">
        <v>2086</v>
      </c>
      <c r="K876" s="696" t="s">
        <v>3473</v>
      </c>
      <c r="L876" s="699">
        <v>782.22</v>
      </c>
      <c r="M876" s="699">
        <v>4693.32</v>
      </c>
      <c r="N876" s="696">
        <v>6</v>
      </c>
      <c r="O876" s="700">
        <v>4</v>
      </c>
      <c r="P876" s="699">
        <v>2346.66</v>
      </c>
      <c r="Q876" s="701">
        <v>0.5</v>
      </c>
      <c r="R876" s="696">
        <v>3</v>
      </c>
      <c r="S876" s="701">
        <v>0.5</v>
      </c>
      <c r="T876" s="700">
        <v>2.5</v>
      </c>
      <c r="U876" s="702">
        <v>0.625</v>
      </c>
    </row>
    <row r="877" spans="1:21" ht="14.4" customHeight="1" x14ac:dyDescent="0.3">
      <c r="A877" s="695">
        <v>32</v>
      </c>
      <c r="B877" s="696" t="s">
        <v>554</v>
      </c>
      <c r="C877" s="696">
        <v>89301322</v>
      </c>
      <c r="D877" s="697" t="s">
        <v>4685</v>
      </c>
      <c r="E877" s="698" t="s">
        <v>3279</v>
      </c>
      <c r="F877" s="696" t="s">
        <v>3257</v>
      </c>
      <c r="G877" s="696" t="s">
        <v>4115</v>
      </c>
      <c r="H877" s="696" t="s">
        <v>555</v>
      </c>
      <c r="I877" s="696" t="s">
        <v>4116</v>
      </c>
      <c r="J877" s="696" t="s">
        <v>4117</v>
      </c>
      <c r="K877" s="696" t="s">
        <v>4118</v>
      </c>
      <c r="L877" s="699">
        <v>62.93</v>
      </c>
      <c r="M877" s="699">
        <v>125.86</v>
      </c>
      <c r="N877" s="696">
        <v>2</v>
      </c>
      <c r="O877" s="700">
        <v>0.5</v>
      </c>
      <c r="P877" s="699">
        <v>125.86</v>
      </c>
      <c r="Q877" s="701">
        <v>1</v>
      </c>
      <c r="R877" s="696">
        <v>2</v>
      </c>
      <c r="S877" s="701">
        <v>1</v>
      </c>
      <c r="T877" s="700">
        <v>0.5</v>
      </c>
      <c r="U877" s="702">
        <v>1</v>
      </c>
    </row>
    <row r="878" spans="1:21" ht="14.4" customHeight="1" x14ac:dyDescent="0.3">
      <c r="A878" s="695">
        <v>32</v>
      </c>
      <c r="B878" s="696" t="s">
        <v>554</v>
      </c>
      <c r="C878" s="696">
        <v>89301322</v>
      </c>
      <c r="D878" s="697" t="s">
        <v>4685</v>
      </c>
      <c r="E878" s="698" t="s">
        <v>3279</v>
      </c>
      <c r="F878" s="696" t="s">
        <v>3257</v>
      </c>
      <c r="G878" s="696" t="s">
        <v>3501</v>
      </c>
      <c r="H878" s="696" t="s">
        <v>555</v>
      </c>
      <c r="I878" s="696" t="s">
        <v>3508</v>
      </c>
      <c r="J878" s="696" t="s">
        <v>3509</v>
      </c>
      <c r="K878" s="696" t="s">
        <v>3504</v>
      </c>
      <c r="L878" s="699">
        <v>0</v>
      </c>
      <c r="M878" s="699">
        <v>0</v>
      </c>
      <c r="N878" s="696">
        <v>1</v>
      </c>
      <c r="O878" s="700">
        <v>0.5</v>
      </c>
      <c r="P878" s="699"/>
      <c r="Q878" s="701"/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32</v>
      </c>
      <c r="B879" s="696" t="s">
        <v>554</v>
      </c>
      <c r="C879" s="696">
        <v>89301322</v>
      </c>
      <c r="D879" s="697" t="s">
        <v>4685</v>
      </c>
      <c r="E879" s="698" t="s">
        <v>3279</v>
      </c>
      <c r="F879" s="696" t="s">
        <v>3257</v>
      </c>
      <c r="G879" s="696" t="s">
        <v>3322</v>
      </c>
      <c r="H879" s="696" t="s">
        <v>555</v>
      </c>
      <c r="I879" s="696" t="s">
        <v>4119</v>
      </c>
      <c r="J879" s="696" t="s">
        <v>4120</v>
      </c>
      <c r="K879" s="696" t="s">
        <v>4121</v>
      </c>
      <c r="L879" s="699">
        <v>499.8</v>
      </c>
      <c r="M879" s="699">
        <v>499.8</v>
      </c>
      <c r="N879" s="696">
        <v>1</v>
      </c>
      <c r="O879" s="700">
        <v>0.5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32</v>
      </c>
      <c r="B880" s="696" t="s">
        <v>554</v>
      </c>
      <c r="C880" s="696">
        <v>89301322</v>
      </c>
      <c r="D880" s="697" t="s">
        <v>4685</v>
      </c>
      <c r="E880" s="698" t="s">
        <v>3279</v>
      </c>
      <c r="F880" s="696" t="s">
        <v>3257</v>
      </c>
      <c r="G880" s="696" t="s">
        <v>3326</v>
      </c>
      <c r="H880" s="696" t="s">
        <v>1626</v>
      </c>
      <c r="I880" s="696" t="s">
        <v>4122</v>
      </c>
      <c r="J880" s="696" t="s">
        <v>4123</v>
      </c>
      <c r="K880" s="696" t="s">
        <v>4124</v>
      </c>
      <c r="L880" s="699">
        <v>664.23</v>
      </c>
      <c r="M880" s="699">
        <v>2656.92</v>
      </c>
      <c r="N880" s="696">
        <v>4</v>
      </c>
      <c r="O880" s="700">
        <v>2</v>
      </c>
      <c r="P880" s="699">
        <v>1992.69</v>
      </c>
      <c r="Q880" s="701">
        <v>0.75</v>
      </c>
      <c r="R880" s="696">
        <v>3</v>
      </c>
      <c r="S880" s="701">
        <v>0.75</v>
      </c>
      <c r="T880" s="700">
        <v>1.5</v>
      </c>
      <c r="U880" s="702">
        <v>0.75</v>
      </c>
    </row>
    <row r="881" spans="1:21" ht="14.4" customHeight="1" x14ac:dyDescent="0.3">
      <c r="A881" s="695">
        <v>32</v>
      </c>
      <c r="B881" s="696" t="s">
        <v>554</v>
      </c>
      <c r="C881" s="696">
        <v>89301322</v>
      </c>
      <c r="D881" s="697" t="s">
        <v>4685</v>
      </c>
      <c r="E881" s="698" t="s">
        <v>3279</v>
      </c>
      <c r="F881" s="696" t="s">
        <v>3257</v>
      </c>
      <c r="G881" s="696" t="s">
        <v>3439</v>
      </c>
      <c r="H881" s="696" t="s">
        <v>555</v>
      </c>
      <c r="I881" s="696" t="s">
        <v>810</v>
      </c>
      <c r="J881" s="696" t="s">
        <v>811</v>
      </c>
      <c r="K881" s="696" t="s">
        <v>3440</v>
      </c>
      <c r="L881" s="699">
        <v>163.9</v>
      </c>
      <c r="M881" s="699">
        <v>15406.599999999999</v>
      </c>
      <c r="N881" s="696">
        <v>94</v>
      </c>
      <c r="O881" s="700">
        <v>17.5</v>
      </c>
      <c r="P881" s="699">
        <v>7375.5</v>
      </c>
      <c r="Q881" s="701">
        <v>0.47872340425531917</v>
      </c>
      <c r="R881" s="696">
        <v>45</v>
      </c>
      <c r="S881" s="701">
        <v>0.47872340425531917</v>
      </c>
      <c r="T881" s="700">
        <v>9</v>
      </c>
      <c r="U881" s="702">
        <v>0.51428571428571423</v>
      </c>
    </row>
    <row r="882" spans="1:21" ht="14.4" customHeight="1" x14ac:dyDescent="0.3">
      <c r="A882" s="695">
        <v>32</v>
      </c>
      <c r="B882" s="696" t="s">
        <v>554</v>
      </c>
      <c r="C882" s="696">
        <v>89301322</v>
      </c>
      <c r="D882" s="697" t="s">
        <v>4685</v>
      </c>
      <c r="E882" s="698" t="s">
        <v>3279</v>
      </c>
      <c r="F882" s="696" t="s">
        <v>3257</v>
      </c>
      <c r="G882" s="696" t="s">
        <v>3510</v>
      </c>
      <c r="H882" s="696" t="s">
        <v>555</v>
      </c>
      <c r="I882" s="696" t="s">
        <v>2292</v>
      </c>
      <c r="J882" s="696" t="s">
        <v>2293</v>
      </c>
      <c r="K882" s="696" t="s">
        <v>2294</v>
      </c>
      <c r="L882" s="699">
        <v>33.729999999999997</v>
      </c>
      <c r="M882" s="699">
        <v>33.729999999999997</v>
      </c>
      <c r="N882" s="696">
        <v>1</v>
      </c>
      <c r="O882" s="700">
        <v>0.5</v>
      </c>
      <c r="P882" s="699">
        <v>33.729999999999997</v>
      </c>
      <c r="Q882" s="701">
        <v>1</v>
      </c>
      <c r="R882" s="696">
        <v>1</v>
      </c>
      <c r="S882" s="701">
        <v>1</v>
      </c>
      <c r="T882" s="700">
        <v>0.5</v>
      </c>
      <c r="U882" s="702">
        <v>1</v>
      </c>
    </row>
    <row r="883" spans="1:21" ht="14.4" customHeight="1" x14ac:dyDescent="0.3">
      <c r="A883" s="695">
        <v>32</v>
      </c>
      <c r="B883" s="696" t="s">
        <v>554</v>
      </c>
      <c r="C883" s="696">
        <v>89301322</v>
      </c>
      <c r="D883" s="697" t="s">
        <v>4685</v>
      </c>
      <c r="E883" s="698" t="s">
        <v>3279</v>
      </c>
      <c r="F883" s="696" t="s">
        <v>3257</v>
      </c>
      <c r="G883" s="696" t="s">
        <v>3486</v>
      </c>
      <c r="H883" s="696" t="s">
        <v>555</v>
      </c>
      <c r="I883" s="696" t="s">
        <v>1042</v>
      </c>
      <c r="J883" s="696" t="s">
        <v>1043</v>
      </c>
      <c r="K883" s="696" t="s">
        <v>3487</v>
      </c>
      <c r="L883" s="699">
        <v>1023.02</v>
      </c>
      <c r="M883" s="699">
        <v>3069.06</v>
      </c>
      <c r="N883" s="696">
        <v>3</v>
      </c>
      <c r="O883" s="700">
        <v>1.5</v>
      </c>
      <c r="P883" s="699"/>
      <c r="Q883" s="701">
        <v>0</v>
      </c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32</v>
      </c>
      <c r="B884" s="696" t="s">
        <v>554</v>
      </c>
      <c r="C884" s="696">
        <v>89301322</v>
      </c>
      <c r="D884" s="697" t="s">
        <v>4685</v>
      </c>
      <c r="E884" s="698" t="s">
        <v>3279</v>
      </c>
      <c r="F884" s="696" t="s">
        <v>3257</v>
      </c>
      <c r="G884" s="696" t="s">
        <v>3441</v>
      </c>
      <c r="H884" s="696" t="s">
        <v>555</v>
      </c>
      <c r="I884" s="696" t="s">
        <v>2304</v>
      </c>
      <c r="J884" s="696" t="s">
        <v>2305</v>
      </c>
      <c r="K884" s="696" t="s">
        <v>2306</v>
      </c>
      <c r="L884" s="699">
        <v>24.22</v>
      </c>
      <c r="M884" s="699">
        <v>145.32</v>
      </c>
      <c r="N884" s="696">
        <v>6</v>
      </c>
      <c r="O884" s="700">
        <v>1.5</v>
      </c>
      <c r="P884" s="699">
        <v>145.32</v>
      </c>
      <c r="Q884" s="701">
        <v>1</v>
      </c>
      <c r="R884" s="696">
        <v>6</v>
      </c>
      <c r="S884" s="701">
        <v>1</v>
      </c>
      <c r="T884" s="700">
        <v>1.5</v>
      </c>
      <c r="U884" s="702">
        <v>1</v>
      </c>
    </row>
    <row r="885" spans="1:21" ht="14.4" customHeight="1" x14ac:dyDescent="0.3">
      <c r="A885" s="695">
        <v>32</v>
      </c>
      <c r="B885" s="696" t="s">
        <v>554</v>
      </c>
      <c r="C885" s="696">
        <v>89301322</v>
      </c>
      <c r="D885" s="697" t="s">
        <v>4685</v>
      </c>
      <c r="E885" s="698" t="s">
        <v>3279</v>
      </c>
      <c r="F885" s="696" t="s">
        <v>3257</v>
      </c>
      <c r="G885" s="696" t="s">
        <v>4125</v>
      </c>
      <c r="H885" s="696" t="s">
        <v>555</v>
      </c>
      <c r="I885" s="696" t="s">
        <v>4126</v>
      </c>
      <c r="J885" s="696" t="s">
        <v>4127</v>
      </c>
      <c r="K885" s="696" t="s">
        <v>4128</v>
      </c>
      <c r="L885" s="699">
        <v>23.72</v>
      </c>
      <c r="M885" s="699">
        <v>47.44</v>
      </c>
      <c r="N885" s="696">
        <v>2</v>
      </c>
      <c r="O885" s="700">
        <v>1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32</v>
      </c>
      <c r="B886" s="696" t="s">
        <v>554</v>
      </c>
      <c r="C886" s="696">
        <v>89301322</v>
      </c>
      <c r="D886" s="697" t="s">
        <v>4685</v>
      </c>
      <c r="E886" s="698" t="s">
        <v>3279</v>
      </c>
      <c r="F886" s="696" t="s">
        <v>3257</v>
      </c>
      <c r="G886" s="696" t="s">
        <v>4129</v>
      </c>
      <c r="H886" s="696" t="s">
        <v>555</v>
      </c>
      <c r="I886" s="696" t="s">
        <v>4130</v>
      </c>
      <c r="J886" s="696" t="s">
        <v>4131</v>
      </c>
      <c r="K886" s="696" t="s">
        <v>4132</v>
      </c>
      <c r="L886" s="699">
        <v>0</v>
      </c>
      <c r="M886" s="699">
        <v>0</v>
      </c>
      <c r="N886" s="696">
        <v>1</v>
      </c>
      <c r="O886" s="700">
        <v>0.5</v>
      </c>
      <c r="P886" s="699">
        <v>0</v>
      </c>
      <c r="Q886" s="701"/>
      <c r="R886" s="696">
        <v>1</v>
      </c>
      <c r="S886" s="701">
        <v>1</v>
      </c>
      <c r="T886" s="700">
        <v>0.5</v>
      </c>
      <c r="U886" s="702">
        <v>1</v>
      </c>
    </row>
    <row r="887" spans="1:21" ht="14.4" customHeight="1" x14ac:dyDescent="0.3">
      <c r="A887" s="695">
        <v>32</v>
      </c>
      <c r="B887" s="696" t="s">
        <v>554</v>
      </c>
      <c r="C887" s="696">
        <v>89301322</v>
      </c>
      <c r="D887" s="697" t="s">
        <v>4685</v>
      </c>
      <c r="E887" s="698" t="s">
        <v>3279</v>
      </c>
      <c r="F887" s="696" t="s">
        <v>3257</v>
      </c>
      <c r="G887" s="696" t="s">
        <v>3587</v>
      </c>
      <c r="H887" s="696" t="s">
        <v>1626</v>
      </c>
      <c r="I887" s="696" t="s">
        <v>3588</v>
      </c>
      <c r="J887" s="696" t="s">
        <v>3589</v>
      </c>
      <c r="K887" s="696" t="s">
        <v>3590</v>
      </c>
      <c r="L887" s="699">
        <v>2449.89</v>
      </c>
      <c r="M887" s="699">
        <v>31848.57</v>
      </c>
      <c r="N887" s="696">
        <v>13</v>
      </c>
      <c r="O887" s="700">
        <v>2</v>
      </c>
      <c r="P887" s="699">
        <v>31848.57</v>
      </c>
      <c r="Q887" s="701">
        <v>1</v>
      </c>
      <c r="R887" s="696">
        <v>13</v>
      </c>
      <c r="S887" s="701">
        <v>1</v>
      </c>
      <c r="T887" s="700">
        <v>2</v>
      </c>
      <c r="U887" s="702">
        <v>1</v>
      </c>
    </row>
    <row r="888" spans="1:21" ht="14.4" customHeight="1" x14ac:dyDescent="0.3">
      <c r="A888" s="695">
        <v>32</v>
      </c>
      <c r="B888" s="696" t="s">
        <v>554</v>
      </c>
      <c r="C888" s="696">
        <v>89301322</v>
      </c>
      <c r="D888" s="697" t="s">
        <v>4685</v>
      </c>
      <c r="E888" s="698" t="s">
        <v>3279</v>
      </c>
      <c r="F888" s="696" t="s">
        <v>3257</v>
      </c>
      <c r="G888" s="696" t="s">
        <v>3587</v>
      </c>
      <c r="H888" s="696" t="s">
        <v>1626</v>
      </c>
      <c r="I888" s="696" t="s">
        <v>3588</v>
      </c>
      <c r="J888" s="696" t="s">
        <v>3589</v>
      </c>
      <c r="K888" s="696" t="s">
        <v>3590</v>
      </c>
      <c r="L888" s="699">
        <v>2279.02</v>
      </c>
      <c r="M888" s="699">
        <v>18232.16</v>
      </c>
      <c r="N888" s="696">
        <v>8</v>
      </c>
      <c r="O888" s="700">
        <v>1.5</v>
      </c>
      <c r="P888" s="699">
        <v>18232.16</v>
      </c>
      <c r="Q888" s="701">
        <v>1</v>
      </c>
      <c r="R888" s="696">
        <v>8</v>
      </c>
      <c r="S888" s="701">
        <v>1</v>
      </c>
      <c r="T888" s="700">
        <v>1.5</v>
      </c>
      <c r="U888" s="702">
        <v>1</v>
      </c>
    </row>
    <row r="889" spans="1:21" ht="14.4" customHeight="1" x14ac:dyDescent="0.3">
      <c r="A889" s="695">
        <v>32</v>
      </c>
      <c r="B889" s="696" t="s">
        <v>554</v>
      </c>
      <c r="C889" s="696">
        <v>89301322</v>
      </c>
      <c r="D889" s="697" t="s">
        <v>4685</v>
      </c>
      <c r="E889" s="698" t="s">
        <v>3279</v>
      </c>
      <c r="F889" s="696" t="s">
        <v>3257</v>
      </c>
      <c r="G889" s="696" t="s">
        <v>3338</v>
      </c>
      <c r="H889" s="696" t="s">
        <v>555</v>
      </c>
      <c r="I889" s="696" t="s">
        <v>2078</v>
      </c>
      <c r="J889" s="696" t="s">
        <v>2079</v>
      </c>
      <c r="K889" s="696" t="s">
        <v>3155</v>
      </c>
      <c r="L889" s="699">
        <v>614.78</v>
      </c>
      <c r="M889" s="699">
        <v>15369.5</v>
      </c>
      <c r="N889" s="696">
        <v>25</v>
      </c>
      <c r="O889" s="700">
        <v>6.5</v>
      </c>
      <c r="P889" s="699">
        <v>12295.6</v>
      </c>
      <c r="Q889" s="701">
        <v>0.8</v>
      </c>
      <c r="R889" s="696">
        <v>20</v>
      </c>
      <c r="S889" s="701">
        <v>0.8</v>
      </c>
      <c r="T889" s="700">
        <v>4.5</v>
      </c>
      <c r="U889" s="702">
        <v>0.69230769230769229</v>
      </c>
    </row>
    <row r="890" spans="1:21" ht="14.4" customHeight="1" x14ac:dyDescent="0.3">
      <c r="A890" s="695">
        <v>32</v>
      </c>
      <c r="B890" s="696" t="s">
        <v>554</v>
      </c>
      <c r="C890" s="696">
        <v>89301322</v>
      </c>
      <c r="D890" s="697" t="s">
        <v>4685</v>
      </c>
      <c r="E890" s="698" t="s">
        <v>3279</v>
      </c>
      <c r="F890" s="696" t="s">
        <v>3257</v>
      </c>
      <c r="G890" s="696" t="s">
        <v>3599</v>
      </c>
      <c r="H890" s="696" t="s">
        <v>555</v>
      </c>
      <c r="I890" s="696" t="s">
        <v>4133</v>
      </c>
      <c r="J890" s="696" t="s">
        <v>1902</v>
      </c>
      <c r="K890" s="696" t="s">
        <v>4134</v>
      </c>
      <c r="L890" s="699">
        <v>58.1</v>
      </c>
      <c r="M890" s="699">
        <v>58.1</v>
      </c>
      <c r="N890" s="696">
        <v>1</v>
      </c>
      <c r="O890" s="700">
        <v>1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32</v>
      </c>
      <c r="B891" s="696" t="s">
        <v>554</v>
      </c>
      <c r="C891" s="696">
        <v>89301322</v>
      </c>
      <c r="D891" s="697" t="s">
        <v>4685</v>
      </c>
      <c r="E891" s="698" t="s">
        <v>3279</v>
      </c>
      <c r="F891" s="696" t="s">
        <v>3257</v>
      </c>
      <c r="G891" s="696" t="s">
        <v>3728</v>
      </c>
      <c r="H891" s="696" t="s">
        <v>555</v>
      </c>
      <c r="I891" s="696" t="s">
        <v>2131</v>
      </c>
      <c r="J891" s="696" t="s">
        <v>2132</v>
      </c>
      <c r="K891" s="696" t="s">
        <v>3729</v>
      </c>
      <c r="L891" s="699">
        <v>26.17</v>
      </c>
      <c r="M891" s="699">
        <v>392.55</v>
      </c>
      <c r="N891" s="696">
        <v>15</v>
      </c>
      <c r="O891" s="700">
        <v>3</v>
      </c>
      <c r="P891" s="699">
        <v>26.17</v>
      </c>
      <c r="Q891" s="701">
        <v>6.6666666666666666E-2</v>
      </c>
      <c r="R891" s="696">
        <v>1</v>
      </c>
      <c r="S891" s="701">
        <v>6.6666666666666666E-2</v>
      </c>
      <c r="T891" s="700">
        <v>1</v>
      </c>
      <c r="U891" s="702">
        <v>0.33333333333333331</v>
      </c>
    </row>
    <row r="892" spans="1:21" ht="14.4" customHeight="1" x14ac:dyDescent="0.3">
      <c r="A892" s="695">
        <v>32</v>
      </c>
      <c r="B892" s="696" t="s">
        <v>554</v>
      </c>
      <c r="C892" s="696">
        <v>89301322</v>
      </c>
      <c r="D892" s="697" t="s">
        <v>4685</v>
      </c>
      <c r="E892" s="698" t="s">
        <v>3279</v>
      </c>
      <c r="F892" s="696" t="s">
        <v>3257</v>
      </c>
      <c r="G892" s="696" t="s">
        <v>4135</v>
      </c>
      <c r="H892" s="696" t="s">
        <v>555</v>
      </c>
      <c r="I892" s="696" t="s">
        <v>4136</v>
      </c>
      <c r="J892" s="696" t="s">
        <v>4137</v>
      </c>
      <c r="K892" s="696" t="s">
        <v>4138</v>
      </c>
      <c r="L892" s="699">
        <v>0</v>
      </c>
      <c r="M892" s="699">
        <v>0</v>
      </c>
      <c r="N892" s="696">
        <v>1</v>
      </c>
      <c r="O892" s="700">
        <v>0.5</v>
      </c>
      <c r="P892" s="699"/>
      <c r="Q892" s="701"/>
      <c r="R892" s="696"/>
      <c r="S892" s="701">
        <v>0</v>
      </c>
      <c r="T892" s="700"/>
      <c r="U892" s="702">
        <v>0</v>
      </c>
    </row>
    <row r="893" spans="1:21" ht="14.4" customHeight="1" x14ac:dyDescent="0.3">
      <c r="A893" s="695">
        <v>32</v>
      </c>
      <c r="B893" s="696" t="s">
        <v>554</v>
      </c>
      <c r="C893" s="696">
        <v>89301322</v>
      </c>
      <c r="D893" s="697" t="s">
        <v>4685</v>
      </c>
      <c r="E893" s="698" t="s">
        <v>3279</v>
      </c>
      <c r="F893" s="696" t="s">
        <v>3257</v>
      </c>
      <c r="G893" s="696" t="s">
        <v>3343</v>
      </c>
      <c r="H893" s="696" t="s">
        <v>1626</v>
      </c>
      <c r="I893" s="696" t="s">
        <v>2013</v>
      </c>
      <c r="J893" s="696" t="s">
        <v>2014</v>
      </c>
      <c r="K893" s="696" t="s">
        <v>3136</v>
      </c>
      <c r="L893" s="699">
        <v>116.8</v>
      </c>
      <c r="M893" s="699">
        <v>700.8</v>
      </c>
      <c r="N893" s="696">
        <v>6</v>
      </c>
      <c r="O893" s="700">
        <v>4</v>
      </c>
      <c r="P893" s="699">
        <v>350.4</v>
      </c>
      <c r="Q893" s="701">
        <v>0.5</v>
      </c>
      <c r="R893" s="696">
        <v>3</v>
      </c>
      <c r="S893" s="701">
        <v>0.5</v>
      </c>
      <c r="T893" s="700">
        <v>2</v>
      </c>
      <c r="U893" s="702">
        <v>0.5</v>
      </c>
    </row>
    <row r="894" spans="1:21" ht="14.4" customHeight="1" x14ac:dyDescent="0.3">
      <c r="A894" s="695">
        <v>32</v>
      </c>
      <c r="B894" s="696" t="s">
        <v>554</v>
      </c>
      <c r="C894" s="696">
        <v>89301322</v>
      </c>
      <c r="D894" s="697" t="s">
        <v>4685</v>
      </c>
      <c r="E894" s="698" t="s">
        <v>3279</v>
      </c>
      <c r="F894" s="696" t="s">
        <v>3257</v>
      </c>
      <c r="G894" s="696" t="s">
        <v>3476</v>
      </c>
      <c r="H894" s="696" t="s">
        <v>1626</v>
      </c>
      <c r="I894" s="696" t="s">
        <v>2037</v>
      </c>
      <c r="J894" s="696" t="s">
        <v>2038</v>
      </c>
      <c r="K894" s="696" t="s">
        <v>2039</v>
      </c>
      <c r="L894" s="699">
        <v>154.01</v>
      </c>
      <c r="M894" s="699">
        <v>308.02</v>
      </c>
      <c r="N894" s="696">
        <v>2</v>
      </c>
      <c r="O894" s="700">
        <v>1</v>
      </c>
      <c r="P894" s="699">
        <v>308.02</v>
      </c>
      <c r="Q894" s="701">
        <v>1</v>
      </c>
      <c r="R894" s="696">
        <v>2</v>
      </c>
      <c r="S894" s="701">
        <v>1</v>
      </c>
      <c r="T894" s="700">
        <v>1</v>
      </c>
      <c r="U894" s="702">
        <v>1</v>
      </c>
    </row>
    <row r="895" spans="1:21" ht="14.4" customHeight="1" x14ac:dyDescent="0.3">
      <c r="A895" s="695">
        <v>32</v>
      </c>
      <c r="B895" s="696" t="s">
        <v>554</v>
      </c>
      <c r="C895" s="696">
        <v>89301322</v>
      </c>
      <c r="D895" s="697" t="s">
        <v>4685</v>
      </c>
      <c r="E895" s="698" t="s">
        <v>3279</v>
      </c>
      <c r="F895" s="696" t="s">
        <v>3257</v>
      </c>
      <c r="G895" s="696" t="s">
        <v>3733</v>
      </c>
      <c r="H895" s="696" t="s">
        <v>555</v>
      </c>
      <c r="I895" s="696" t="s">
        <v>3734</v>
      </c>
      <c r="J895" s="696" t="s">
        <v>3735</v>
      </c>
      <c r="K895" s="696" t="s">
        <v>3736</v>
      </c>
      <c r="L895" s="699">
        <v>145.38999999999999</v>
      </c>
      <c r="M895" s="699">
        <v>1017.7299999999999</v>
      </c>
      <c r="N895" s="696">
        <v>7</v>
      </c>
      <c r="O895" s="700">
        <v>2</v>
      </c>
      <c r="P895" s="699">
        <v>436.16999999999996</v>
      </c>
      <c r="Q895" s="701">
        <v>0.42857142857142855</v>
      </c>
      <c r="R895" s="696">
        <v>3</v>
      </c>
      <c r="S895" s="701">
        <v>0.42857142857142855</v>
      </c>
      <c r="T895" s="700">
        <v>1</v>
      </c>
      <c r="U895" s="702">
        <v>0.5</v>
      </c>
    </row>
    <row r="896" spans="1:21" ht="14.4" customHeight="1" x14ac:dyDescent="0.3">
      <c r="A896" s="695">
        <v>32</v>
      </c>
      <c r="B896" s="696" t="s">
        <v>554</v>
      </c>
      <c r="C896" s="696">
        <v>89301322</v>
      </c>
      <c r="D896" s="697" t="s">
        <v>4685</v>
      </c>
      <c r="E896" s="698" t="s">
        <v>3279</v>
      </c>
      <c r="F896" s="696" t="s">
        <v>3257</v>
      </c>
      <c r="G896" s="696" t="s">
        <v>3477</v>
      </c>
      <c r="H896" s="696" t="s">
        <v>555</v>
      </c>
      <c r="I896" s="696" t="s">
        <v>627</v>
      </c>
      <c r="J896" s="696" t="s">
        <v>3478</v>
      </c>
      <c r="K896" s="696" t="s">
        <v>3479</v>
      </c>
      <c r="L896" s="699">
        <v>41.83</v>
      </c>
      <c r="M896" s="699">
        <v>167.32</v>
      </c>
      <c r="N896" s="696">
        <v>4</v>
      </c>
      <c r="O896" s="700">
        <v>3</v>
      </c>
      <c r="P896" s="699">
        <v>167.32</v>
      </c>
      <c r="Q896" s="701">
        <v>1</v>
      </c>
      <c r="R896" s="696">
        <v>4</v>
      </c>
      <c r="S896" s="701">
        <v>1</v>
      </c>
      <c r="T896" s="700">
        <v>3</v>
      </c>
      <c r="U896" s="702">
        <v>1</v>
      </c>
    </row>
    <row r="897" spans="1:21" ht="14.4" customHeight="1" x14ac:dyDescent="0.3">
      <c r="A897" s="695">
        <v>32</v>
      </c>
      <c r="B897" s="696" t="s">
        <v>554</v>
      </c>
      <c r="C897" s="696">
        <v>89301322</v>
      </c>
      <c r="D897" s="697" t="s">
        <v>4685</v>
      </c>
      <c r="E897" s="698" t="s">
        <v>3279</v>
      </c>
      <c r="F897" s="696" t="s">
        <v>3257</v>
      </c>
      <c r="G897" s="696" t="s">
        <v>3346</v>
      </c>
      <c r="H897" s="696" t="s">
        <v>555</v>
      </c>
      <c r="I897" s="696" t="s">
        <v>3347</v>
      </c>
      <c r="J897" s="696" t="s">
        <v>3348</v>
      </c>
      <c r="K897" s="696" t="s">
        <v>3170</v>
      </c>
      <c r="L897" s="699">
        <v>0</v>
      </c>
      <c r="M897" s="699">
        <v>0</v>
      </c>
      <c r="N897" s="696">
        <v>3</v>
      </c>
      <c r="O897" s="700">
        <v>0.5</v>
      </c>
      <c r="P897" s="699"/>
      <c r="Q897" s="701"/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32</v>
      </c>
      <c r="B898" s="696" t="s">
        <v>554</v>
      </c>
      <c r="C898" s="696">
        <v>89301322</v>
      </c>
      <c r="D898" s="697" t="s">
        <v>4685</v>
      </c>
      <c r="E898" s="698" t="s">
        <v>3279</v>
      </c>
      <c r="F898" s="696" t="s">
        <v>3257</v>
      </c>
      <c r="G898" s="696" t="s">
        <v>3346</v>
      </c>
      <c r="H898" s="696" t="s">
        <v>555</v>
      </c>
      <c r="I898" s="696" t="s">
        <v>3608</v>
      </c>
      <c r="J898" s="696" t="s">
        <v>3609</v>
      </c>
      <c r="K898" s="696" t="s">
        <v>3610</v>
      </c>
      <c r="L898" s="699">
        <v>61.29</v>
      </c>
      <c r="M898" s="699">
        <v>245.16</v>
      </c>
      <c r="N898" s="696">
        <v>4</v>
      </c>
      <c r="O898" s="700">
        <v>2.5</v>
      </c>
      <c r="P898" s="699">
        <v>122.58</v>
      </c>
      <c r="Q898" s="701">
        <v>0.5</v>
      </c>
      <c r="R898" s="696">
        <v>2</v>
      </c>
      <c r="S898" s="701">
        <v>0.5</v>
      </c>
      <c r="T898" s="700">
        <v>1</v>
      </c>
      <c r="U898" s="702">
        <v>0.4</v>
      </c>
    </row>
    <row r="899" spans="1:21" ht="14.4" customHeight="1" x14ac:dyDescent="0.3">
      <c r="A899" s="695">
        <v>32</v>
      </c>
      <c r="B899" s="696" t="s">
        <v>554</v>
      </c>
      <c r="C899" s="696">
        <v>89301322</v>
      </c>
      <c r="D899" s="697" t="s">
        <v>4685</v>
      </c>
      <c r="E899" s="698" t="s">
        <v>3279</v>
      </c>
      <c r="F899" s="696" t="s">
        <v>3257</v>
      </c>
      <c r="G899" s="696" t="s">
        <v>3346</v>
      </c>
      <c r="H899" s="696" t="s">
        <v>555</v>
      </c>
      <c r="I899" s="696" t="s">
        <v>3613</v>
      </c>
      <c r="J899" s="696" t="s">
        <v>3348</v>
      </c>
      <c r="K899" s="696" t="s">
        <v>3614</v>
      </c>
      <c r="L899" s="699">
        <v>34.31</v>
      </c>
      <c r="M899" s="699">
        <v>171.55</v>
      </c>
      <c r="N899" s="696">
        <v>5</v>
      </c>
      <c r="O899" s="700">
        <v>1.5</v>
      </c>
      <c r="P899" s="699">
        <v>34.31</v>
      </c>
      <c r="Q899" s="701">
        <v>0.2</v>
      </c>
      <c r="R899" s="696">
        <v>1</v>
      </c>
      <c r="S899" s="701">
        <v>0.2</v>
      </c>
      <c r="T899" s="700">
        <v>0.5</v>
      </c>
      <c r="U899" s="702">
        <v>0.33333333333333331</v>
      </c>
    </row>
    <row r="900" spans="1:21" ht="14.4" customHeight="1" x14ac:dyDescent="0.3">
      <c r="A900" s="695">
        <v>32</v>
      </c>
      <c r="B900" s="696" t="s">
        <v>554</v>
      </c>
      <c r="C900" s="696">
        <v>89301322</v>
      </c>
      <c r="D900" s="697" t="s">
        <v>4685</v>
      </c>
      <c r="E900" s="698" t="s">
        <v>3279</v>
      </c>
      <c r="F900" s="696" t="s">
        <v>3257</v>
      </c>
      <c r="G900" s="696" t="s">
        <v>4139</v>
      </c>
      <c r="H900" s="696" t="s">
        <v>555</v>
      </c>
      <c r="I900" s="696" t="s">
        <v>4140</v>
      </c>
      <c r="J900" s="696" t="s">
        <v>4141</v>
      </c>
      <c r="K900" s="696" t="s">
        <v>4142</v>
      </c>
      <c r="L900" s="699">
        <v>0</v>
      </c>
      <c r="M900" s="699">
        <v>0</v>
      </c>
      <c r="N900" s="696">
        <v>13</v>
      </c>
      <c r="O900" s="700">
        <v>4</v>
      </c>
      <c r="P900" s="699">
        <v>0</v>
      </c>
      <c r="Q900" s="701"/>
      <c r="R900" s="696">
        <v>13</v>
      </c>
      <c r="S900" s="701">
        <v>1</v>
      </c>
      <c r="T900" s="700">
        <v>4</v>
      </c>
      <c r="U900" s="702">
        <v>1</v>
      </c>
    </row>
    <row r="901" spans="1:21" ht="14.4" customHeight="1" x14ac:dyDescent="0.3">
      <c r="A901" s="695">
        <v>32</v>
      </c>
      <c r="B901" s="696" t="s">
        <v>554</v>
      </c>
      <c r="C901" s="696">
        <v>89301322</v>
      </c>
      <c r="D901" s="697" t="s">
        <v>4685</v>
      </c>
      <c r="E901" s="698" t="s">
        <v>3279</v>
      </c>
      <c r="F901" s="696" t="s">
        <v>3257</v>
      </c>
      <c r="G901" s="696" t="s">
        <v>4139</v>
      </c>
      <c r="H901" s="696" t="s">
        <v>555</v>
      </c>
      <c r="I901" s="696" t="s">
        <v>4143</v>
      </c>
      <c r="J901" s="696" t="s">
        <v>4141</v>
      </c>
      <c r="K901" s="696" t="s">
        <v>4142</v>
      </c>
      <c r="L901" s="699">
        <v>0</v>
      </c>
      <c r="M901" s="699">
        <v>0</v>
      </c>
      <c r="N901" s="696">
        <v>8</v>
      </c>
      <c r="O901" s="700">
        <v>2</v>
      </c>
      <c r="P901" s="699">
        <v>0</v>
      </c>
      <c r="Q901" s="701"/>
      <c r="R901" s="696">
        <v>8</v>
      </c>
      <c r="S901" s="701">
        <v>1</v>
      </c>
      <c r="T901" s="700">
        <v>2</v>
      </c>
      <c r="U901" s="702">
        <v>1</v>
      </c>
    </row>
    <row r="902" spans="1:21" ht="14.4" customHeight="1" x14ac:dyDescent="0.3">
      <c r="A902" s="695">
        <v>32</v>
      </c>
      <c r="B902" s="696" t="s">
        <v>554</v>
      </c>
      <c r="C902" s="696">
        <v>89301322</v>
      </c>
      <c r="D902" s="697" t="s">
        <v>4685</v>
      </c>
      <c r="E902" s="698" t="s">
        <v>3279</v>
      </c>
      <c r="F902" s="696" t="s">
        <v>3257</v>
      </c>
      <c r="G902" s="696" t="s">
        <v>3442</v>
      </c>
      <c r="H902" s="696" t="s">
        <v>555</v>
      </c>
      <c r="I902" s="696" t="s">
        <v>1529</v>
      </c>
      <c r="J902" s="696" t="s">
        <v>3443</v>
      </c>
      <c r="K902" s="696" t="s">
        <v>3444</v>
      </c>
      <c r="L902" s="699">
        <v>6196.71</v>
      </c>
      <c r="M902" s="699">
        <v>12393.42</v>
      </c>
      <c r="N902" s="696">
        <v>2</v>
      </c>
      <c r="O902" s="700">
        <v>0.5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32</v>
      </c>
      <c r="B903" s="696" t="s">
        <v>554</v>
      </c>
      <c r="C903" s="696">
        <v>89301322</v>
      </c>
      <c r="D903" s="697" t="s">
        <v>4685</v>
      </c>
      <c r="E903" s="698" t="s">
        <v>3279</v>
      </c>
      <c r="F903" s="696" t="s">
        <v>3257</v>
      </c>
      <c r="G903" s="696" t="s">
        <v>3349</v>
      </c>
      <c r="H903" s="696" t="s">
        <v>555</v>
      </c>
      <c r="I903" s="696" t="s">
        <v>814</v>
      </c>
      <c r="J903" s="696" t="s">
        <v>3350</v>
      </c>
      <c r="K903" s="696" t="s">
        <v>3351</v>
      </c>
      <c r="L903" s="699">
        <v>91.14</v>
      </c>
      <c r="M903" s="699">
        <v>637.98</v>
      </c>
      <c r="N903" s="696">
        <v>7</v>
      </c>
      <c r="O903" s="700">
        <v>1</v>
      </c>
      <c r="P903" s="699">
        <v>637.98</v>
      </c>
      <c r="Q903" s="701">
        <v>1</v>
      </c>
      <c r="R903" s="696">
        <v>7</v>
      </c>
      <c r="S903" s="701">
        <v>1</v>
      </c>
      <c r="T903" s="700">
        <v>1</v>
      </c>
      <c r="U903" s="702">
        <v>1</v>
      </c>
    </row>
    <row r="904" spans="1:21" ht="14.4" customHeight="1" x14ac:dyDescent="0.3">
      <c r="A904" s="695">
        <v>32</v>
      </c>
      <c r="B904" s="696" t="s">
        <v>554</v>
      </c>
      <c r="C904" s="696">
        <v>89301322</v>
      </c>
      <c r="D904" s="697" t="s">
        <v>4685</v>
      </c>
      <c r="E904" s="698" t="s">
        <v>3279</v>
      </c>
      <c r="F904" s="696" t="s">
        <v>3257</v>
      </c>
      <c r="G904" s="696" t="s">
        <v>4144</v>
      </c>
      <c r="H904" s="696" t="s">
        <v>555</v>
      </c>
      <c r="I904" s="696" t="s">
        <v>4145</v>
      </c>
      <c r="J904" s="696" t="s">
        <v>4146</v>
      </c>
      <c r="K904" s="696" t="s">
        <v>4147</v>
      </c>
      <c r="L904" s="699">
        <v>37.68</v>
      </c>
      <c r="M904" s="699">
        <v>113.03999999999999</v>
      </c>
      <c r="N904" s="696">
        <v>3</v>
      </c>
      <c r="O904" s="700">
        <v>0.5</v>
      </c>
      <c r="P904" s="699"/>
      <c r="Q904" s="701">
        <v>0</v>
      </c>
      <c r="R904" s="696"/>
      <c r="S904" s="701">
        <v>0</v>
      </c>
      <c r="T904" s="700"/>
      <c r="U904" s="702">
        <v>0</v>
      </c>
    </row>
    <row r="905" spans="1:21" ht="14.4" customHeight="1" x14ac:dyDescent="0.3">
      <c r="A905" s="695">
        <v>32</v>
      </c>
      <c r="B905" s="696" t="s">
        <v>554</v>
      </c>
      <c r="C905" s="696">
        <v>89301322</v>
      </c>
      <c r="D905" s="697" t="s">
        <v>4685</v>
      </c>
      <c r="E905" s="698" t="s">
        <v>3279</v>
      </c>
      <c r="F905" s="696" t="s">
        <v>3257</v>
      </c>
      <c r="G905" s="696" t="s">
        <v>3446</v>
      </c>
      <c r="H905" s="696" t="s">
        <v>555</v>
      </c>
      <c r="I905" s="696" t="s">
        <v>687</v>
      </c>
      <c r="J905" s="696" t="s">
        <v>688</v>
      </c>
      <c r="K905" s="696" t="s">
        <v>3447</v>
      </c>
      <c r="L905" s="699">
        <v>709.97</v>
      </c>
      <c r="M905" s="699">
        <v>1419.94</v>
      </c>
      <c r="N905" s="696">
        <v>2</v>
      </c>
      <c r="O905" s="700">
        <v>1</v>
      </c>
      <c r="P905" s="699">
        <v>709.97</v>
      </c>
      <c r="Q905" s="701">
        <v>0.5</v>
      </c>
      <c r="R905" s="696">
        <v>1</v>
      </c>
      <c r="S905" s="701">
        <v>0.5</v>
      </c>
      <c r="T905" s="700">
        <v>0.5</v>
      </c>
      <c r="U905" s="702">
        <v>0.5</v>
      </c>
    </row>
    <row r="906" spans="1:21" ht="14.4" customHeight="1" x14ac:dyDescent="0.3">
      <c r="A906" s="695">
        <v>32</v>
      </c>
      <c r="B906" s="696" t="s">
        <v>554</v>
      </c>
      <c r="C906" s="696">
        <v>89301322</v>
      </c>
      <c r="D906" s="697" t="s">
        <v>4685</v>
      </c>
      <c r="E906" s="698" t="s">
        <v>3279</v>
      </c>
      <c r="F906" s="696" t="s">
        <v>3257</v>
      </c>
      <c r="G906" s="696" t="s">
        <v>3446</v>
      </c>
      <c r="H906" s="696" t="s">
        <v>555</v>
      </c>
      <c r="I906" s="696" t="s">
        <v>4148</v>
      </c>
      <c r="J906" s="696" t="s">
        <v>688</v>
      </c>
      <c r="K906" s="696" t="s">
        <v>4149</v>
      </c>
      <c r="L906" s="699">
        <v>0</v>
      </c>
      <c r="M906" s="699">
        <v>0</v>
      </c>
      <c r="N906" s="696">
        <v>1</v>
      </c>
      <c r="O906" s="700">
        <v>0.5</v>
      </c>
      <c r="P906" s="699"/>
      <c r="Q906" s="701"/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32</v>
      </c>
      <c r="B907" s="696" t="s">
        <v>554</v>
      </c>
      <c r="C907" s="696">
        <v>89301322</v>
      </c>
      <c r="D907" s="697" t="s">
        <v>4685</v>
      </c>
      <c r="E907" s="698" t="s">
        <v>3279</v>
      </c>
      <c r="F907" s="696" t="s">
        <v>3257</v>
      </c>
      <c r="G907" s="696" t="s">
        <v>3405</v>
      </c>
      <c r="H907" s="696" t="s">
        <v>555</v>
      </c>
      <c r="I907" s="696" t="s">
        <v>926</v>
      </c>
      <c r="J907" s="696" t="s">
        <v>2365</v>
      </c>
      <c r="K907" s="696" t="s">
        <v>3406</v>
      </c>
      <c r="L907" s="699">
        <v>0</v>
      </c>
      <c r="M907" s="699">
        <v>0</v>
      </c>
      <c r="N907" s="696">
        <v>11</v>
      </c>
      <c r="O907" s="700">
        <v>3</v>
      </c>
      <c r="P907" s="699">
        <v>0</v>
      </c>
      <c r="Q907" s="701"/>
      <c r="R907" s="696">
        <v>6</v>
      </c>
      <c r="S907" s="701">
        <v>0.54545454545454541</v>
      </c>
      <c r="T907" s="700">
        <v>2</v>
      </c>
      <c r="U907" s="702">
        <v>0.66666666666666663</v>
      </c>
    </row>
    <row r="908" spans="1:21" ht="14.4" customHeight="1" x14ac:dyDescent="0.3">
      <c r="A908" s="695">
        <v>32</v>
      </c>
      <c r="B908" s="696" t="s">
        <v>554</v>
      </c>
      <c r="C908" s="696">
        <v>89301322</v>
      </c>
      <c r="D908" s="697" t="s">
        <v>4685</v>
      </c>
      <c r="E908" s="698" t="s">
        <v>3279</v>
      </c>
      <c r="F908" s="696" t="s">
        <v>3257</v>
      </c>
      <c r="G908" s="696" t="s">
        <v>3405</v>
      </c>
      <c r="H908" s="696" t="s">
        <v>555</v>
      </c>
      <c r="I908" s="696" t="s">
        <v>699</v>
      </c>
      <c r="J908" s="696" t="s">
        <v>700</v>
      </c>
      <c r="K908" s="696" t="s">
        <v>701</v>
      </c>
      <c r="L908" s="699">
        <v>33.79</v>
      </c>
      <c r="M908" s="699">
        <v>912.33</v>
      </c>
      <c r="N908" s="696">
        <v>27</v>
      </c>
      <c r="O908" s="700">
        <v>2.5</v>
      </c>
      <c r="P908" s="699">
        <v>337.9</v>
      </c>
      <c r="Q908" s="701">
        <v>0.37037037037037035</v>
      </c>
      <c r="R908" s="696">
        <v>10</v>
      </c>
      <c r="S908" s="701">
        <v>0.37037037037037035</v>
      </c>
      <c r="T908" s="700">
        <v>1</v>
      </c>
      <c r="U908" s="702">
        <v>0.4</v>
      </c>
    </row>
    <row r="909" spans="1:21" ht="14.4" customHeight="1" x14ac:dyDescent="0.3">
      <c r="A909" s="695">
        <v>32</v>
      </c>
      <c r="B909" s="696" t="s">
        <v>554</v>
      </c>
      <c r="C909" s="696">
        <v>89301322</v>
      </c>
      <c r="D909" s="697" t="s">
        <v>4685</v>
      </c>
      <c r="E909" s="698" t="s">
        <v>3279</v>
      </c>
      <c r="F909" s="696" t="s">
        <v>3257</v>
      </c>
      <c r="G909" s="696" t="s">
        <v>4150</v>
      </c>
      <c r="H909" s="696" t="s">
        <v>555</v>
      </c>
      <c r="I909" s="696" t="s">
        <v>875</v>
      </c>
      <c r="J909" s="696" t="s">
        <v>876</v>
      </c>
      <c r="K909" s="696" t="s">
        <v>877</v>
      </c>
      <c r="L909" s="699">
        <v>0</v>
      </c>
      <c r="M909" s="699">
        <v>0</v>
      </c>
      <c r="N909" s="696">
        <v>3</v>
      </c>
      <c r="O909" s="700">
        <v>1.5</v>
      </c>
      <c r="P909" s="699">
        <v>0</v>
      </c>
      <c r="Q909" s="701"/>
      <c r="R909" s="696">
        <v>1</v>
      </c>
      <c r="S909" s="701">
        <v>0.33333333333333331</v>
      </c>
      <c r="T909" s="700">
        <v>0.5</v>
      </c>
      <c r="U909" s="702">
        <v>0.33333333333333331</v>
      </c>
    </row>
    <row r="910" spans="1:21" ht="14.4" customHeight="1" x14ac:dyDescent="0.3">
      <c r="A910" s="695">
        <v>32</v>
      </c>
      <c r="B910" s="696" t="s">
        <v>554</v>
      </c>
      <c r="C910" s="696">
        <v>89301322</v>
      </c>
      <c r="D910" s="697" t="s">
        <v>4685</v>
      </c>
      <c r="E910" s="698" t="s">
        <v>3279</v>
      </c>
      <c r="F910" s="696" t="s">
        <v>3257</v>
      </c>
      <c r="G910" s="696" t="s">
        <v>3842</v>
      </c>
      <c r="H910" s="696" t="s">
        <v>1626</v>
      </c>
      <c r="I910" s="696" t="s">
        <v>4151</v>
      </c>
      <c r="J910" s="696" t="s">
        <v>1717</v>
      </c>
      <c r="K910" s="696" t="s">
        <v>4152</v>
      </c>
      <c r="L910" s="699">
        <v>0</v>
      </c>
      <c r="M910" s="699">
        <v>0</v>
      </c>
      <c r="N910" s="696">
        <v>1</v>
      </c>
      <c r="O910" s="700">
        <v>0.5</v>
      </c>
      <c r="P910" s="699">
        <v>0</v>
      </c>
      <c r="Q910" s="701"/>
      <c r="R910" s="696">
        <v>1</v>
      </c>
      <c r="S910" s="701">
        <v>1</v>
      </c>
      <c r="T910" s="700">
        <v>0.5</v>
      </c>
      <c r="U910" s="702">
        <v>1</v>
      </c>
    </row>
    <row r="911" spans="1:21" ht="14.4" customHeight="1" x14ac:dyDescent="0.3">
      <c r="A911" s="695">
        <v>32</v>
      </c>
      <c r="B911" s="696" t="s">
        <v>554</v>
      </c>
      <c r="C911" s="696">
        <v>89301322</v>
      </c>
      <c r="D911" s="697" t="s">
        <v>4685</v>
      </c>
      <c r="E911" s="698" t="s">
        <v>3279</v>
      </c>
      <c r="F911" s="696" t="s">
        <v>3257</v>
      </c>
      <c r="G911" s="696" t="s">
        <v>3355</v>
      </c>
      <c r="H911" s="696" t="s">
        <v>555</v>
      </c>
      <c r="I911" s="696" t="s">
        <v>853</v>
      </c>
      <c r="J911" s="696" t="s">
        <v>3746</v>
      </c>
      <c r="K911" s="696" t="s">
        <v>3747</v>
      </c>
      <c r="L911" s="699">
        <v>0</v>
      </c>
      <c r="M911" s="699">
        <v>0</v>
      </c>
      <c r="N911" s="696">
        <v>5</v>
      </c>
      <c r="O911" s="700">
        <v>1.5</v>
      </c>
      <c r="P911" s="699"/>
      <c r="Q911" s="701"/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32</v>
      </c>
      <c r="B912" s="696" t="s">
        <v>554</v>
      </c>
      <c r="C912" s="696">
        <v>89301322</v>
      </c>
      <c r="D912" s="697" t="s">
        <v>4685</v>
      </c>
      <c r="E912" s="698" t="s">
        <v>3279</v>
      </c>
      <c r="F912" s="696" t="s">
        <v>3257</v>
      </c>
      <c r="G912" s="696" t="s">
        <v>3355</v>
      </c>
      <c r="H912" s="696" t="s">
        <v>555</v>
      </c>
      <c r="I912" s="696" t="s">
        <v>901</v>
      </c>
      <c r="J912" s="696" t="s">
        <v>902</v>
      </c>
      <c r="K912" s="696" t="s">
        <v>3625</v>
      </c>
      <c r="L912" s="699">
        <v>0</v>
      </c>
      <c r="M912" s="699">
        <v>0</v>
      </c>
      <c r="N912" s="696">
        <v>3</v>
      </c>
      <c r="O912" s="700">
        <v>1</v>
      </c>
      <c r="P912" s="699"/>
      <c r="Q912" s="701"/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32</v>
      </c>
      <c r="B913" s="696" t="s">
        <v>554</v>
      </c>
      <c r="C913" s="696">
        <v>89301322</v>
      </c>
      <c r="D913" s="697" t="s">
        <v>4685</v>
      </c>
      <c r="E913" s="698" t="s">
        <v>3279</v>
      </c>
      <c r="F913" s="696" t="s">
        <v>3257</v>
      </c>
      <c r="G913" s="696" t="s">
        <v>3997</v>
      </c>
      <c r="H913" s="696" t="s">
        <v>555</v>
      </c>
      <c r="I913" s="696" t="s">
        <v>3998</v>
      </c>
      <c r="J913" s="696" t="s">
        <v>3999</v>
      </c>
      <c r="K913" s="696" t="s">
        <v>4000</v>
      </c>
      <c r="L913" s="699">
        <v>242.93</v>
      </c>
      <c r="M913" s="699">
        <v>242.93</v>
      </c>
      <c r="N913" s="696">
        <v>1</v>
      </c>
      <c r="O913" s="700">
        <v>0.5</v>
      </c>
      <c r="P913" s="699">
        <v>242.93</v>
      </c>
      <c r="Q913" s="701">
        <v>1</v>
      </c>
      <c r="R913" s="696">
        <v>1</v>
      </c>
      <c r="S913" s="701">
        <v>1</v>
      </c>
      <c r="T913" s="700">
        <v>0.5</v>
      </c>
      <c r="U913" s="702">
        <v>1</v>
      </c>
    </row>
    <row r="914" spans="1:21" ht="14.4" customHeight="1" x14ac:dyDescent="0.3">
      <c r="A914" s="695">
        <v>32</v>
      </c>
      <c r="B914" s="696" t="s">
        <v>554</v>
      </c>
      <c r="C914" s="696">
        <v>89301322</v>
      </c>
      <c r="D914" s="697" t="s">
        <v>4685</v>
      </c>
      <c r="E914" s="698" t="s">
        <v>3279</v>
      </c>
      <c r="F914" s="696" t="s">
        <v>3257</v>
      </c>
      <c r="G914" s="696" t="s">
        <v>3626</v>
      </c>
      <c r="H914" s="696" t="s">
        <v>555</v>
      </c>
      <c r="I914" s="696" t="s">
        <v>2544</v>
      </c>
      <c r="J914" s="696" t="s">
        <v>2545</v>
      </c>
      <c r="K914" s="696" t="s">
        <v>2546</v>
      </c>
      <c r="L914" s="699">
        <v>1172.22</v>
      </c>
      <c r="M914" s="699">
        <v>2344.44</v>
      </c>
      <c r="N914" s="696">
        <v>2</v>
      </c>
      <c r="O914" s="700">
        <v>1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32</v>
      </c>
      <c r="B915" s="696" t="s">
        <v>554</v>
      </c>
      <c r="C915" s="696">
        <v>89301322</v>
      </c>
      <c r="D915" s="697" t="s">
        <v>4685</v>
      </c>
      <c r="E915" s="698" t="s">
        <v>3279</v>
      </c>
      <c r="F915" s="696" t="s">
        <v>3257</v>
      </c>
      <c r="G915" s="696" t="s">
        <v>3626</v>
      </c>
      <c r="H915" s="696" t="s">
        <v>555</v>
      </c>
      <c r="I915" s="696" t="s">
        <v>4153</v>
      </c>
      <c r="J915" s="696" t="s">
        <v>4154</v>
      </c>
      <c r="K915" s="696" t="s">
        <v>4155</v>
      </c>
      <c r="L915" s="699">
        <v>0</v>
      </c>
      <c r="M915" s="699">
        <v>0</v>
      </c>
      <c r="N915" s="696">
        <v>1</v>
      </c>
      <c r="O915" s="700">
        <v>0.5</v>
      </c>
      <c r="P915" s="699"/>
      <c r="Q915" s="701"/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32</v>
      </c>
      <c r="B916" s="696" t="s">
        <v>554</v>
      </c>
      <c r="C916" s="696">
        <v>89301322</v>
      </c>
      <c r="D916" s="697" t="s">
        <v>4685</v>
      </c>
      <c r="E916" s="698" t="s">
        <v>3279</v>
      </c>
      <c r="F916" s="696" t="s">
        <v>3257</v>
      </c>
      <c r="G916" s="696" t="s">
        <v>3517</v>
      </c>
      <c r="H916" s="696" t="s">
        <v>555</v>
      </c>
      <c r="I916" s="696" t="s">
        <v>4156</v>
      </c>
      <c r="J916" s="696" t="s">
        <v>4157</v>
      </c>
      <c r="K916" s="696" t="s">
        <v>4158</v>
      </c>
      <c r="L916" s="699">
        <v>179.44</v>
      </c>
      <c r="M916" s="699">
        <v>358.88</v>
      </c>
      <c r="N916" s="696">
        <v>2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32</v>
      </c>
      <c r="B917" s="696" t="s">
        <v>554</v>
      </c>
      <c r="C917" s="696">
        <v>89301322</v>
      </c>
      <c r="D917" s="697" t="s">
        <v>4685</v>
      </c>
      <c r="E917" s="698" t="s">
        <v>3279</v>
      </c>
      <c r="F917" s="696" t="s">
        <v>3257</v>
      </c>
      <c r="G917" s="696" t="s">
        <v>3450</v>
      </c>
      <c r="H917" s="696" t="s">
        <v>1626</v>
      </c>
      <c r="I917" s="696" t="s">
        <v>1678</v>
      </c>
      <c r="J917" s="696" t="s">
        <v>1679</v>
      </c>
      <c r="K917" s="696" t="s">
        <v>582</v>
      </c>
      <c r="L917" s="699">
        <v>38.130000000000003</v>
      </c>
      <c r="M917" s="699">
        <v>76.260000000000005</v>
      </c>
      <c r="N917" s="696">
        <v>2</v>
      </c>
      <c r="O917" s="700">
        <v>0.5</v>
      </c>
      <c r="P917" s="699">
        <v>76.260000000000005</v>
      </c>
      <c r="Q917" s="701">
        <v>1</v>
      </c>
      <c r="R917" s="696">
        <v>2</v>
      </c>
      <c r="S917" s="701">
        <v>1</v>
      </c>
      <c r="T917" s="700">
        <v>0.5</v>
      </c>
      <c r="U917" s="702">
        <v>1</v>
      </c>
    </row>
    <row r="918" spans="1:21" ht="14.4" customHeight="1" x14ac:dyDescent="0.3">
      <c r="A918" s="695">
        <v>32</v>
      </c>
      <c r="B918" s="696" t="s">
        <v>554</v>
      </c>
      <c r="C918" s="696">
        <v>89301322</v>
      </c>
      <c r="D918" s="697" t="s">
        <v>4685</v>
      </c>
      <c r="E918" s="698" t="s">
        <v>3279</v>
      </c>
      <c r="F918" s="696" t="s">
        <v>3257</v>
      </c>
      <c r="G918" s="696" t="s">
        <v>3450</v>
      </c>
      <c r="H918" s="696" t="s">
        <v>1626</v>
      </c>
      <c r="I918" s="696" t="s">
        <v>3753</v>
      </c>
      <c r="J918" s="696" t="s">
        <v>3754</v>
      </c>
      <c r="K918" s="696" t="s">
        <v>3755</v>
      </c>
      <c r="L918" s="699">
        <v>254.23</v>
      </c>
      <c r="M918" s="699">
        <v>508.46</v>
      </c>
      <c r="N918" s="696">
        <v>2</v>
      </c>
      <c r="O918" s="700">
        <v>0.5</v>
      </c>
      <c r="P918" s="699">
        <v>508.46</v>
      </c>
      <c r="Q918" s="701">
        <v>1</v>
      </c>
      <c r="R918" s="696">
        <v>2</v>
      </c>
      <c r="S918" s="701">
        <v>1</v>
      </c>
      <c r="T918" s="700">
        <v>0.5</v>
      </c>
      <c r="U918" s="702">
        <v>1</v>
      </c>
    </row>
    <row r="919" spans="1:21" ht="14.4" customHeight="1" x14ac:dyDescent="0.3">
      <c r="A919" s="695">
        <v>32</v>
      </c>
      <c r="B919" s="696" t="s">
        <v>554</v>
      </c>
      <c r="C919" s="696">
        <v>89301322</v>
      </c>
      <c r="D919" s="697" t="s">
        <v>4685</v>
      </c>
      <c r="E919" s="698" t="s">
        <v>3279</v>
      </c>
      <c r="F919" s="696" t="s">
        <v>3257</v>
      </c>
      <c r="G919" s="696" t="s">
        <v>3630</v>
      </c>
      <c r="H919" s="696" t="s">
        <v>555</v>
      </c>
      <c r="I919" s="696" t="s">
        <v>879</v>
      </c>
      <c r="J919" s="696" t="s">
        <v>3631</v>
      </c>
      <c r="K919" s="696" t="s">
        <v>3632</v>
      </c>
      <c r="L919" s="699">
        <v>56.01</v>
      </c>
      <c r="M919" s="699">
        <v>56.01</v>
      </c>
      <c r="N919" s="696">
        <v>1</v>
      </c>
      <c r="O919" s="700">
        <v>1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32</v>
      </c>
      <c r="B920" s="696" t="s">
        <v>554</v>
      </c>
      <c r="C920" s="696">
        <v>89301322</v>
      </c>
      <c r="D920" s="697" t="s">
        <v>4685</v>
      </c>
      <c r="E920" s="698" t="s">
        <v>3279</v>
      </c>
      <c r="F920" s="696" t="s">
        <v>3257</v>
      </c>
      <c r="G920" s="696" t="s">
        <v>3451</v>
      </c>
      <c r="H920" s="696" t="s">
        <v>555</v>
      </c>
      <c r="I920" s="696" t="s">
        <v>4159</v>
      </c>
      <c r="J920" s="696" t="s">
        <v>4160</v>
      </c>
      <c r="K920" s="696" t="s">
        <v>4161</v>
      </c>
      <c r="L920" s="699">
        <v>200.07</v>
      </c>
      <c r="M920" s="699">
        <v>200.07</v>
      </c>
      <c r="N920" s="696">
        <v>1</v>
      </c>
      <c r="O920" s="700">
        <v>0.5</v>
      </c>
      <c r="P920" s="699">
        <v>200.07</v>
      </c>
      <c r="Q920" s="701">
        <v>1</v>
      </c>
      <c r="R920" s="696">
        <v>1</v>
      </c>
      <c r="S920" s="701">
        <v>1</v>
      </c>
      <c r="T920" s="700">
        <v>0.5</v>
      </c>
      <c r="U920" s="702">
        <v>1</v>
      </c>
    </row>
    <row r="921" spans="1:21" ht="14.4" customHeight="1" x14ac:dyDescent="0.3">
      <c r="A921" s="695">
        <v>32</v>
      </c>
      <c r="B921" s="696" t="s">
        <v>554</v>
      </c>
      <c r="C921" s="696">
        <v>89301322</v>
      </c>
      <c r="D921" s="697" t="s">
        <v>4685</v>
      </c>
      <c r="E921" s="698" t="s">
        <v>3279</v>
      </c>
      <c r="F921" s="696" t="s">
        <v>3257</v>
      </c>
      <c r="G921" s="696" t="s">
        <v>3451</v>
      </c>
      <c r="H921" s="696" t="s">
        <v>555</v>
      </c>
      <c r="I921" s="696" t="s">
        <v>4162</v>
      </c>
      <c r="J921" s="696" t="s">
        <v>735</v>
      </c>
      <c r="K921" s="696" t="s">
        <v>4163</v>
      </c>
      <c r="L921" s="699">
        <v>83.56</v>
      </c>
      <c r="M921" s="699">
        <v>83.56</v>
      </c>
      <c r="N921" s="696">
        <v>1</v>
      </c>
      <c r="O921" s="700">
        <v>1</v>
      </c>
      <c r="P921" s="699"/>
      <c r="Q921" s="701">
        <v>0</v>
      </c>
      <c r="R921" s="696"/>
      <c r="S921" s="701">
        <v>0</v>
      </c>
      <c r="T921" s="700"/>
      <c r="U921" s="702">
        <v>0</v>
      </c>
    </row>
    <row r="922" spans="1:21" ht="14.4" customHeight="1" x14ac:dyDescent="0.3">
      <c r="A922" s="695">
        <v>32</v>
      </c>
      <c r="B922" s="696" t="s">
        <v>554</v>
      </c>
      <c r="C922" s="696">
        <v>89301322</v>
      </c>
      <c r="D922" s="697" t="s">
        <v>4685</v>
      </c>
      <c r="E922" s="698" t="s">
        <v>3279</v>
      </c>
      <c r="F922" s="696" t="s">
        <v>3257</v>
      </c>
      <c r="G922" s="696" t="s">
        <v>3451</v>
      </c>
      <c r="H922" s="696" t="s">
        <v>555</v>
      </c>
      <c r="I922" s="696" t="s">
        <v>734</v>
      </c>
      <c r="J922" s="696" t="s">
        <v>735</v>
      </c>
      <c r="K922" s="696" t="s">
        <v>4164</v>
      </c>
      <c r="L922" s="699">
        <v>23.4</v>
      </c>
      <c r="M922" s="699">
        <v>23.4</v>
      </c>
      <c r="N922" s="696">
        <v>1</v>
      </c>
      <c r="O922" s="700">
        <v>1</v>
      </c>
      <c r="P922" s="699">
        <v>23.4</v>
      </c>
      <c r="Q922" s="701">
        <v>1</v>
      </c>
      <c r="R922" s="696">
        <v>1</v>
      </c>
      <c r="S922" s="701">
        <v>1</v>
      </c>
      <c r="T922" s="700">
        <v>1</v>
      </c>
      <c r="U922" s="702">
        <v>1</v>
      </c>
    </row>
    <row r="923" spans="1:21" ht="14.4" customHeight="1" x14ac:dyDescent="0.3">
      <c r="A923" s="695">
        <v>32</v>
      </c>
      <c r="B923" s="696" t="s">
        <v>554</v>
      </c>
      <c r="C923" s="696">
        <v>89301322</v>
      </c>
      <c r="D923" s="697" t="s">
        <v>4685</v>
      </c>
      <c r="E923" s="698" t="s">
        <v>3279</v>
      </c>
      <c r="F923" s="696" t="s">
        <v>3257</v>
      </c>
      <c r="G923" s="696" t="s">
        <v>3451</v>
      </c>
      <c r="H923" s="696" t="s">
        <v>555</v>
      </c>
      <c r="I923" s="696" t="s">
        <v>4165</v>
      </c>
      <c r="J923" s="696" t="s">
        <v>1104</v>
      </c>
      <c r="K923" s="696" t="s">
        <v>4166</v>
      </c>
      <c r="L923" s="699">
        <v>0</v>
      </c>
      <c r="M923" s="699">
        <v>0</v>
      </c>
      <c r="N923" s="696">
        <v>2</v>
      </c>
      <c r="O923" s="700">
        <v>0.5</v>
      </c>
      <c r="P923" s="699">
        <v>0</v>
      </c>
      <c r="Q923" s="701"/>
      <c r="R923" s="696">
        <v>2</v>
      </c>
      <c r="S923" s="701">
        <v>1</v>
      </c>
      <c r="T923" s="700">
        <v>0.5</v>
      </c>
      <c r="U923" s="702">
        <v>1</v>
      </c>
    </row>
    <row r="924" spans="1:21" ht="14.4" customHeight="1" x14ac:dyDescent="0.3">
      <c r="A924" s="695">
        <v>32</v>
      </c>
      <c r="B924" s="696" t="s">
        <v>554</v>
      </c>
      <c r="C924" s="696">
        <v>89301322</v>
      </c>
      <c r="D924" s="697" t="s">
        <v>4685</v>
      </c>
      <c r="E924" s="698" t="s">
        <v>3279</v>
      </c>
      <c r="F924" s="696" t="s">
        <v>3257</v>
      </c>
      <c r="G924" s="696" t="s">
        <v>3451</v>
      </c>
      <c r="H924" s="696" t="s">
        <v>555</v>
      </c>
      <c r="I924" s="696" t="s">
        <v>4167</v>
      </c>
      <c r="J924" s="696" t="s">
        <v>4168</v>
      </c>
      <c r="K924" s="696" t="s">
        <v>3638</v>
      </c>
      <c r="L924" s="699">
        <v>149.62</v>
      </c>
      <c r="M924" s="699">
        <v>149.62</v>
      </c>
      <c r="N924" s="696">
        <v>1</v>
      </c>
      <c r="O924" s="700">
        <v>0.5</v>
      </c>
      <c r="P924" s="699">
        <v>149.62</v>
      </c>
      <c r="Q924" s="701">
        <v>1</v>
      </c>
      <c r="R924" s="696">
        <v>1</v>
      </c>
      <c r="S924" s="701">
        <v>1</v>
      </c>
      <c r="T924" s="700">
        <v>0.5</v>
      </c>
      <c r="U924" s="702">
        <v>1</v>
      </c>
    </row>
    <row r="925" spans="1:21" ht="14.4" customHeight="1" x14ac:dyDescent="0.3">
      <c r="A925" s="695">
        <v>32</v>
      </c>
      <c r="B925" s="696" t="s">
        <v>554</v>
      </c>
      <c r="C925" s="696">
        <v>89301322</v>
      </c>
      <c r="D925" s="697" t="s">
        <v>4685</v>
      </c>
      <c r="E925" s="698" t="s">
        <v>3279</v>
      </c>
      <c r="F925" s="696" t="s">
        <v>3257</v>
      </c>
      <c r="G925" s="696" t="s">
        <v>3451</v>
      </c>
      <c r="H925" s="696" t="s">
        <v>555</v>
      </c>
      <c r="I925" s="696" t="s">
        <v>4169</v>
      </c>
      <c r="J925" s="696" t="s">
        <v>3855</v>
      </c>
      <c r="K925" s="696" t="s">
        <v>3856</v>
      </c>
      <c r="L925" s="699">
        <v>0</v>
      </c>
      <c r="M925" s="699">
        <v>0</v>
      </c>
      <c r="N925" s="696">
        <v>1</v>
      </c>
      <c r="O925" s="700">
        <v>0.5</v>
      </c>
      <c r="P925" s="699">
        <v>0</v>
      </c>
      <c r="Q925" s="701"/>
      <c r="R925" s="696">
        <v>1</v>
      </c>
      <c r="S925" s="701">
        <v>1</v>
      </c>
      <c r="T925" s="700">
        <v>0.5</v>
      </c>
      <c r="U925" s="702">
        <v>1</v>
      </c>
    </row>
    <row r="926" spans="1:21" ht="14.4" customHeight="1" x14ac:dyDescent="0.3">
      <c r="A926" s="695">
        <v>32</v>
      </c>
      <c r="B926" s="696" t="s">
        <v>554</v>
      </c>
      <c r="C926" s="696">
        <v>89301322</v>
      </c>
      <c r="D926" s="697" t="s">
        <v>4685</v>
      </c>
      <c r="E926" s="698" t="s">
        <v>3279</v>
      </c>
      <c r="F926" s="696" t="s">
        <v>3257</v>
      </c>
      <c r="G926" s="696" t="s">
        <v>3454</v>
      </c>
      <c r="H926" s="696" t="s">
        <v>1626</v>
      </c>
      <c r="I926" s="696" t="s">
        <v>1772</v>
      </c>
      <c r="J926" s="696" t="s">
        <v>589</v>
      </c>
      <c r="K926" s="696" t="s">
        <v>1773</v>
      </c>
      <c r="L926" s="699">
        <v>418.37</v>
      </c>
      <c r="M926" s="699">
        <v>418.37</v>
      </c>
      <c r="N926" s="696">
        <v>1</v>
      </c>
      <c r="O926" s="700">
        <v>0.5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32</v>
      </c>
      <c r="B927" s="696" t="s">
        <v>554</v>
      </c>
      <c r="C927" s="696">
        <v>89301322</v>
      </c>
      <c r="D927" s="697" t="s">
        <v>4685</v>
      </c>
      <c r="E927" s="698" t="s">
        <v>3279</v>
      </c>
      <c r="F927" s="696" t="s">
        <v>3257</v>
      </c>
      <c r="G927" s="696" t="s">
        <v>3293</v>
      </c>
      <c r="H927" s="696" t="s">
        <v>1626</v>
      </c>
      <c r="I927" s="696" t="s">
        <v>1755</v>
      </c>
      <c r="J927" s="696" t="s">
        <v>1656</v>
      </c>
      <c r="K927" s="696" t="s">
        <v>1756</v>
      </c>
      <c r="L927" s="699">
        <v>468.96</v>
      </c>
      <c r="M927" s="699">
        <v>5158.5599999999995</v>
      </c>
      <c r="N927" s="696">
        <v>11</v>
      </c>
      <c r="O927" s="700">
        <v>3</v>
      </c>
      <c r="P927" s="699">
        <v>5158.5599999999995</v>
      </c>
      <c r="Q927" s="701">
        <v>1</v>
      </c>
      <c r="R927" s="696">
        <v>11</v>
      </c>
      <c r="S927" s="701">
        <v>1</v>
      </c>
      <c r="T927" s="700">
        <v>3</v>
      </c>
      <c r="U927" s="702">
        <v>1</v>
      </c>
    </row>
    <row r="928" spans="1:21" ht="14.4" customHeight="1" x14ac:dyDescent="0.3">
      <c r="A928" s="695">
        <v>32</v>
      </c>
      <c r="B928" s="696" t="s">
        <v>554</v>
      </c>
      <c r="C928" s="696">
        <v>89301322</v>
      </c>
      <c r="D928" s="697" t="s">
        <v>4685</v>
      </c>
      <c r="E928" s="698" t="s">
        <v>3279</v>
      </c>
      <c r="F928" s="696" t="s">
        <v>3257</v>
      </c>
      <c r="G928" s="696" t="s">
        <v>3293</v>
      </c>
      <c r="H928" s="696" t="s">
        <v>1626</v>
      </c>
      <c r="I928" s="696" t="s">
        <v>1758</v>
      </c>
      <c r="J928" s="696" t="s">
        <v>1656</v>
      </c>
      <c r="K928" s="696" t="s">
        <v>1759</v>
      </c>
      <c r="L928" s="699">
        <v>625.29</v>
      </c>
      <c r="M928" s="699">
        <v>5002.32</v>
      </c>
      <c r="N928" s="696">
        <v>8</v>
      </c>
      <c r="O928" s="700">
        <v>2</v>
      </c>
      <c r="P928" s="699">
        <v>3126.45</v>
      </c>
      <c r="Q928" s="701">
        <v>0.625</v>
      </c>
      <c r="R928" s="696">
        <v>5</v>
      </c>
      <c r="S928" s="701">
        <v>0.625</v>
      </c>
      <c r="T928" s="700">
        <v>1.5</v>
      </c>
      <c r="U928" s="702">
        <v>0.75</v>
      </c>
    </row>
    <row r="929" spans="1:21" ht="14.4" customHeight="1" x14ac:dyDescent="0.3">
      <c r="A929" s="695">
        <v>32</v>
      </c>
      <c r="B929" s="696" t="s">
        <v>554</v>
      </c>
      <c r="C929" s="696">
        <v>89301322</v>
      </c>
      <c r="D929" s="697" t="s">
        <v>4685</v>
      </c>
      <c r="E929" s="698" t="s">
        <v>3279</v>
      </c>
      <c r="F929" s="696" t="s">
        <v>3257</v>
      </c>
      <c r="G929" s="696" t="s">
        <v>3293</v>
      </c>
      <c r="H929" s="696" t="s">
        <v>1626</v>
      </c>
      <c r="I929" s="696" t="s">
        <v>1655</v>
      </c>
      <c r="J929" s="696" t="s">
        <v>1656</v>
      </c>
      <c r="K929" s="696" t="s">
        <v>1657</v>
      </c>
      <c r="L929" s="699">
        <v>937.93</v>
      </c>
      <c r="M929" s="699">
        <v>937.93</v>
      </c>
      <c r="N929" s="696">
        <v>1</v>
      </c>
      <c r="O929" s="700">
        <v>0.5</v>
      </c>
      <c r="P929" s="699">
        <v>937.93</v>
      </c>
      <c r="Q929" s="701">
        <v>1</v>
      </c>
      <c r="R929" s="696">
        <v>1</v>
      </c>
      <c r="S929" s="701">
        <v>1</v>
      </c>
      <c r="T929" s="700">
        <v>0.5</v>
      </c>
      <c r="U929" s="702">
        <v>1</v>
      </c>
    </row>
    <row r="930" spans="1:21" ht="14.4" customHeight="1" x14ac:dyDescent="0.3">
      <c r="A930" s="695">
        <v>32</v>
      </c>
      <c r="B930" s="696" t="s">
        <v>554</v>
      </c>
      <c r="C930" s="696">
        <v>89301322</v>
      </c>
      <c r="D930" s="697" t="s">
        <v>4685</v>
      </c>
      <c r="E930" s="698" t="s">
        <v>3279</v>
      </c>
      <c r="F930" s="696" t="s">
        <v>3257</v>
      </c>
      <c r="G930" s="696" t="s">
        <v>3293</v>
      </c>
      <c r="H930" s="696" t="s">
        <v>1626</v>
      </c>
      <c r="I930" s="696" t="s">
        <v>2936</v>
      </c>
      <c r="J930" s="696" t="s">
        <v>1702</v>
      </c>
      <c r="K930" s="696" t="s">
        <v>2665</v>
      </c>
      <c r="L930" s="699">
        <v>2916.16</v>
      </c>
      <c r="M930" s="699">
        <v>14580.8</v>
      </c>
      <c r="N930" s="696">
        <v>5</v>
      </c>
      <c r="O930" s="700">
        <v>1.5</v>
      </c>
      <c r="P930" s="699">
        <v>14580.8</v>
      </c>
      <c r="Q930" s="701">
        <v>1</v>
      </c>
      <c r="R930" s="696">
        <v>5</v>
      </c>
      <c r="S930" s="701">
        <v>1</v>
      </c>
      <c r="T930" s="700">
        <v>1.5</v>
      </c>
      <c r="U930" s="702">
        <v>1</v>
      </c>
    </row>
    <row r="931" spans="1:21" ht="14.4" customHeight="1" x14ac:dyDescent="0.3">
      <c r="A931" s="695">
        <v>32</v>
      </c>
      <c r="B931" s="696" t="s">
        <v>554</v>
      </c>
      <c r="C931" s="696">
        <v>89301322</v>
      </c>
      <c r="D931" s="697" t="s">
        <v>4685</v>
      </c>
      <c r="E931" s="698" t="s">
        <v>3279</v>
      </c>
      <c r="F931" s="696" t="s">
        <v>3257</v>
      </c>
      <c r="G931" s="696" t="s">
        <v>3635</v>
      </c>
      <c r="H931" s="696" t="s">
        <v>555</v>
      </c>
      <c r="I931" s="696" t="s">
        <v>3636</v>
      </c>
      <c r="J931" s="696" t="s">
        <v>3637</v>
      </c>
      <c r="K931" s="696" t="s">
        <v>3638</v>
      </c>
      <c r="L931" s="699">
        <v>140.59</v>
      </c>
      <c r="M931" s="699">
        <v>281.18</v>
      </c>
      <c r="N931" s="696">
        <v>2</v>
      </c>
      <c r="O931" s="700">
        <v>0.5</v>
      </c>
      <c r="P931" s="699"/>
      <c r="Q931" s="701">
        <v>0</v>
      </c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32</v>
      </c>
      <c r="B932" s="696" t="s">
        <v>554</v>
      </c>
      <c r="C932" s="696">
        <v>89301322</v>
      </c>
      <c r="D932" s="697" t="s">
        <v>4685</v>
      </c>
      <c r="E932" s="698" t="s">
        <v>3279</v>
      </c>
      <c r="F932" s="696" t="s">
        <v>3257</v>
      </c>
      <c r="G932" s="696" t="s">
        <v>4170</v>
      </c>
      <c r="H932" s="696" t="s">
        <v>555</v>
      </c>
      <c r="I932" s="696" t="s">
        <v>4171</v>
      </c>
      <c r="J932" s="696" t="s">
        <v>4172</v>
      </c>
      <c r="K932" s="696" t="s">
        <v>4173</v>
      </c>
      <c r="L932" s="699">
        <v>0</v>
      </c>
      <c r="M932" s="699">
        <v>0</v>
      </c>
      <c r="N932" s="696">
        <v>1</v>
      </c>
      <c r="O932" s="700">
        <v>1</v>
      </c>
      <c r="P932" s="699"/>
      <c r="Q932" s="701"/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32</v>
      </c>
      <c r="B933" s="696" t="s">
        <v>554</v>
      </c>
      <c r="C933" s="696">
        <v>89301322</v>
      </c>
      <c r="D933" s="697" t="s">
        <v>4685</v>
      </c>
      <c r="E933" s="698" t="s">
        <v>3279</v>
      </c>
      <c r="F933" s="696" t="s">
        <v>3257</v>
      </c>
      <c r="G933" s="696" t="s">
        <v>3639</v>
      </c>
      <c r="H933" s="696" t="s">
        <v>555</v>
      </c>
      <c r="I933" s="696" t="s">
        <v>2893</v>
      </c>
      <c r="J933" s="696" t="s">
        <v>1644</v>
      </c>
      <c r="K933" s="696" t="s">
        <v>4174</v>
      </c>
      <c r="L933" s="699">
        <v>96.63</v>
      </c>
      <c r="M933" s="699">
        <v>289.89</v>
      </c>
      <c r="N933" s="696">
        <v>3</v>
      </c>
      <c r="O933" s="700">
        <v>1</v>
      </c>
      <c r="P933" s="699"/>
      <c r="Q933" s="701">
        <v>0</v>
      </c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32</v>
      </c>
      <c r="B934" s="696" t="s">
        <v>554</v>
      </c>
      <c r="C934" s="696">
        <v>89301322</v>
      </c>
      <c r="D934" s="697" t="s">
        <v>4685</v>
      </c>
      <c r="E934" s="698" t="s">
        <v>3279</v>
      </c>
      <c r="F934" s="696" t="s">
        <v>3257</v>
      </c>
      <c r="G934" s="696" t="s">
        <v>3359</v>
      </c>
      <c r="H934" s="696" t="s">
        <v>1626</v>
      </c>
      <c r="I934" s="696" t="s">
        <v>2021</v>
      </c>
      <c r="J934" s="696" t="s">
        <v>2022</v>
      </c>
      <c r="K934" s="696" t="s">
        <v>3143</v>
      </c>
      <c r="L934" s="699">
        <v>69.86</v>
      </c>
      <c r="M934" s="699">
        <v>69.86</v>
      </c>
      <c r="N934" s="696">
        <v>1</v>
      </c>
      <c r="O934" s="700">
        <v>0.5</v>
      </c>
      <c r="P934" s="699"/>
      <c r="Q934" s="701">
        <v>0</v>
      </c>
      <c r="R934" s="696"/>
      <c r="S934" s="701">
        <v>0</v>
      </c>
      <c r="T934" s="700"/>
      <c r="U934" s="702">
        <v>0</v>
      </c>
    </row>
    <row r="935" spans="1:21" ht="14.4" customHeight="1" x14ac:dyDescent="0.3">
      <c r="A935" s="695">
        <v>32</v>
      </c>
      <c r="B935" s="696" t="s">
        <v>554</v>
      </c>
      <c r="C935" s="696">
        <v>89301322</v>
      </c>
      <c r="D935" s="697" t="s">
        <v>4685</v>
      </c>
      <c r="E935" s="698" t="s">
        <v>3279</v>
      </c>
      <c r="F935" s="696" t="s">
        <v>3257</v>
      </c>
      <c r="G935" s="696" t="s">
        <v>4175</v>
      </c>
      <c r="H935" s="696" t="s">
        <v>555</v>
      </c>
      <c r="I935" s="696" t="s">
        <v>4176</v>
      </c>
      <c r="J935" s="696" t="s">
        <v>4177</v>
      </c>
      <c r="K935" s="696" t="s">
        <v>2591</v>
      </c>
      <c r="L935" s="699">
        <v>63.65</v>
      </c>
      <c r="M935" s="699">
        <v>127.3</v>
      </c>
      <c r="N935" s="696">
        <v>2</v>
      </c>
      <c r="O935" s="700">
        <v>1</v>
      </c>
      <c r="P935" s="699">
        <v>127.3</v>
      </c>
      <c r="Q935" s="701">
        <v>1</v>
      </c>
      <c r="R935" s="696">
        <v>2</v>
      </c>
      <c r="S935" s="701">
        <v>1</v>
      </c>
      <c r="T935" s="700">
        <v>1</v>
      </c>
      <c r="U935" s="702">
        <v>1</v>
      </c>
    </row>
    <row r="936" spans="1:21" ht="14.4" customHeight="1" x14ac:dyDescent="0.3">
      <c r="A936" s="695">
        <v>32</v>
      </c>
      <c r="B936" s="696" t="s">
        <v>554</v>
      </c>
      <c r="C936" s="696">
        <v>89301322</v>
      </c>
      <c r="D936" s="697" t="s">
        <v>4685</v>
      </c>
      <c r="E936" s="698" t="s">
        <v>3279</v>
      </c>
      <c r="F936" s="696" t="s">
        <v>3257</v>
      </c>
      <c r="G936" s="696" t="s">
        <v>3294</v>
      </c>
      <c r="H936" s="696" t="s">
        <v>555</v>
      </c>
      <c r="I936" s="696" t="s">
        <v>4178</v>
      </c>
      <c r="J936" s="696" t="s">
        <v>4179</v>
      </c>
      <c r="K936" s="696" t="s">
        <v>4180</v>
      </c>
      <c r="L936" s="699">
        <v>349.88</v>
      </c>
      <c r="M936" s="699">
        <v>699.76</v>
      </c>
      <c r="N936" s="696">
        <v>2</v>
      </c>
      <c r="O936" s="700">
        <v>1</v>
      </c>
      <c r="P936" s="699">
        <v>349.88</v>
      </c>
      <c r="Q936" s="701">
        <v>0.5</v>
      </c>
      <c r="R936" s="696">
        <v>1</v>
      </c>
      <c r="S936" s="701">
        <v>0.5</v>
      </c>
      <c r="T936" s="700">
        <v>0.5</v>
      </c>
      <c r="U936" s="702">
        <v>0.5</v>
      </c>
    </row>
    <row r="937" spans="1:21" ht="14.4" customHeight="1" x14ac:dyDescent="0.3">
      <c r="A937" s="695">
        <v>32</v>
      </c>
      <c r="B937" s="696" t="s">
        <v>554</v>
      </c>
      <c r="C937" s="696">
        <v>89301322</v>
      </c>
      <c r="D937" s="697" t="s">
        <v>4685</v>
      </c>
      <c r="E937" s="698" t="s">
        <v>3279</v>
      </c>
      <c r="F937" s="696" t="s">
        <v>3257</v>
      </c>
      <c r="G937" s="696" t="s">
        <v>3294</v>
      </c>
      <c r="H937" s="696" t="s">
        <v>555</v>
      </c>
      <c r="I937" s="696" t="s">
        <v>3295</v>
      </c>
      <c r="J937" s="696" t="s">
        <v>3296</v>
      </c>
      <c r="K937" s="696" t="s">
        <v>720</v>
      </c>
      <c r="L937" s="699">
        <v>314.89999999999998</v>
      </c>
      <c r="M937" s="699">
        <v>1574.5</v>
      </c>
      <c r="N937" s="696">
        <v>5</v>
      </c>
      <c r="O937" s="700">
        <v>2.5</v>
      </c>
      <c r="P937" s="699">
        <v>1259.5999999999999</v>
      </c>
      <c r="Q937" s="701">
        <v>0.79999999999999993</v>
      </c>
      <c r="R937" s="696">
        <v>4</v>
      </c>
      <c r="S937" s="701">
        <v>0.8</v>
      </c>
      <c r="T937" s="700">
        <v>2</v>
      </c>
      <c r="U937" s="702">
        <v>0.8</v>
      </c>
    </row>
    <row r="938" spans="1:21" ht="14.4" customHeight="1" x14ac:dyDescent="0.3">
      <c r="A938" s="695">
        <v>32</v>
      </c>
      <c r="B938" s="696" t="s">
        <v>554</v>
      </c>
      <c r="C938" s="696">
        <v>89301322</v>
      </c>
      <c r="D938" s="697" t="s">
        <v>4685</v>
      </c>
      <c r="E938" s="698" t="s">
        <v>3279</v>
      </c>
      <c r="F938" s="696" t="s">
        <v>3257</v>
      </c>
      <c r="G938" s="696" t="s">
        <v>3294</v>
      </c>
      <c r="H938" s="696" t="s">
        <v>555</v>
      </c>
      <c r="I938" s="696" t="s">
        <v>3377</v>
      </c>
      <c r="J938" s="696" t="s">
        <v>719</v>
      </c>
      <c r="K938" s="696" t="s">
        <v>3378</v>
      </c>
      <c r="L938" s="699">
        <v>97.97</v>
      </c>
      <c r="M938" s="699">
        <v>195.94</v>
      </c>
      <c r="N938" s="696">
        <v>2</v>
      </c>
      <c r="O938" s="700">
        <v>1</v>
      </c>
      <c r="P938" s="699"/>
      <c r="Q938" s="701">
        <v>0</v>
      </c>
      <c r="R938" s="696"/>
      <c r="S938" s="701">
        <v>0</v>
      </c>
      <c r="T938" s="700"/>
      <c r="U938" s="702">
        <v>0</v>
      </c>
    </row>
    <row r="939" spans="1:21" ht="14.4" customHeight="1" x14ac:dyDescent="0.3">
      <c r="A939" s="695">
        <v>32</v>
      </c>
      <c r="B939" s="696" t="s">
        <v>554</v>
      </c>
      <c r="C939" s="696">
        <v>89301322</v>
      </c>
      <c r="D939" s="697" t="s">
        <v>4685</v>
      </c>
      <c r="E939" s="698" t="s">
        <v>3279</v>
      </c>
      <c r="F939" s="696" t="s">
        <v>3257</v>
      </c>
      <c r="G939" s="696" t="s">
        <v>3294</v>
      </c>
      <c r="H939" s="696" t="s">
        <v>555</v>
      </c>
      <c r="I939" s="696" t="s">
        <v>718</v>
      </c>
      <c r="J939" s="696" t="s">
        <v>719</v>
      </c>
      <c r="K939" s="696" t="s">
        <v>3362</v>
      </c>
      <c r="L939" s="699">
        <v>314.89999999999998</v>
      </c>
      <c r="M939" s="699">
        <v>4093.7000000000003</v>
      </c>
      <c r="N939" s="696">
        <v>13</v>
      </c>
      <c r="O939" s="700">
        <v>7</v>
      </c>
      <c r="P939" s="699">
        <v>2519.2000000000003</v>
      </c>
      <c r="Q939" s="701">
        <v>0.61538461538461542</v>
      </c>
      <c r="R939" s="696">
        <v>8</v>
      </c>
      <c r="S939" s="701">
        <v>0.61538461538461542</v>
      </c>
      <c r="T939" s="700">
        <v>4.5</v>
      </c>
      <c r="U939" s="702">
        <v>0.6428571428571429</v>
      </c>
    </row>
    <row r="940" spans="1:21" ht="14.4" customHeight="1" x14ac:dyDescent="0.3">
      <c r="A940" s="695">
        <v>32</v>
      </c>
      <c r="B940" s="696" t="s">
        <v>554</v>
      </c>
      <c r="C940" s="696">
        <v>89301322</v>
      </c>
      <c r="D940" s="697" t="s">
        <v>4685</v>
      </c>
      <c r="E940" s="698" t="s">
        <v>3279</v>
      </c>
      <c r="F940" s="696" t="s">
        <v>3257</v>
      </c>
      <c r="G940" s="696" t="s">
        <v>3409</v>
      </c>
      <c r="H940" s="696" t="s">
        <v>1626</v>
      </c>
      <c r="I940" s="696" t="s">
        <v>1765</v>
      </c>
      <c r="J940" s="696" t="s">
        <v>1766</v>
      </c>
      <c r="K940" s="696" t="s">
        <v>1767</v>
      </c>
      <c r="L940" s="699">
        <v>497.4</v>
      </c>
      <c r="M940" s="699">
        <v>994.8</v>
      </c>
      <c r="N940" s="696">
        <v>2</v>
      </c>
      <c r="O940" s="700">
        <v>1</v>
      </c>
      <c r="P940" s="699">
        <v>994.8</v>
      </c>
      <c r="Q940" s="701">
        <v>1</v>
      </c>
      <c r="R940" s="696">
        <v>2</v>
      </c>
      <c r="S940" s="701">
        <v>1</v>
      </c>
      <c r="T940" s="700">
        <v>1</v>
      </c>
      <c r="U940" s="702">
        <v>1</v>
      </c>
    </row>
    <row r="941" spans="1:21" ht="14.4" customHeight="1" x14ac:dyDescent="0.3">
      <c r="A941" s="695">
        <v>32</v>
      </c>
      <c r="B941" s="696" t="s">
        <v>554</v>
      </c>
      <c r="C941" s="696">
        <v>89301322</v>
      </c>
      <c r="D941" s="697" t="s">
        <v>4685</v>
      </c>
      <c r="E941" s="698" t="s">
        <v>3279</v>
      </c>
      <c r="F941" s="696" t="s">
        <v>3257</v>
      </c>
      <c r="G941" s="696" t="s">
        <v>3409</v>
      </c>
      <c r="H941" s="696" t="s">
        <v>1626</v>
      </c>
      <c r="I941" s="696" t="s">
        <v>2745</v>
      </c>
      <c r="J941" s="696" t="s">
        <v>2746</v>
      </c>
      <c r="K941" s="696" t="s">
        <v>3214</v>
      </c>
      <c r="L941" s="699">
        <v>1359.61</v>
      </c>
      <c r="M941" s="699">
        <v>10876.88</v>
      </c>
      <c r="N941" s="696">
        <v>8</v>
      </c>
      <c r="O941" s="700">
        <v>5</v>
      </c>
      <c r="P941" s="699">
        <v>9517.2699999999986</v>
      </c>
      <c r="Q941" s="701">
        <v>0.87499999999999989</v>
      </c>
      <c r="R941" s="696">
        <v>7</v>
      </c>
      <c r="S941" s="701">
        <v>0.875</v>
      </c>
      <c r="T941" s="700">
        <v>4.5</v>
      </c>
      <c r="U941" s="702">
        <v>0.9</v>
      </c>
    </row>
    <row r="942" spans="1:21" ht="14.4" customHeight="1" x14ac:dyDescent="0.3">
      <c r="A942" s="695">
        <v>32</v>
      </c>
      <c r="B942" s="696" t="s">
        <v>554</v>
      </c>
      <c r="C942" s="696">
        <v>89301322</v>
      </c>
      <c r="D942" s="697" t="s">
        <v>4685</v>
      </c>
      <c r="E942" s="698" t="s">
        <v>3279</v>
      </c>
      <c r="F942" s="696" t="s">
        <v>3257</v>
      </c>
      <c r="G942" s="696" t="s">
        <v>4181</v>
      </c>
      <c r="H942" s="696" t="s">
        <v>555</v>
      </c>
      <c r="I942" s="696" t="s">
        <v>4182</v>
      </c>
      <c r="J942" s="696" t="s">
        <v>4183</v>
      </c>
      <c r="K942" s="696" t="s">
        <v>3692</v>
      </c>
      <c r="L942" s="699">
        <v>0</v>
      </c>
      <c r="M942" s="699">
        <v>0</v>
      </c>
      <c r="N942" s="696">
        <v>1</v>
      </c>
      <c r="O942" s="700">
        <v>0.5</v>
      </c>
      <c r="P942" s="699"/>
      <c r="Q942" s="701"/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32</v>
      </c>
      <c r="B943" s="696" t="s">
        <v>554</v>
      </c>
      <c r="C943" s="696">
        <v>89301322</v>
      </c>
      <c r="D943" s="697" t="s">
        <v>4685</v>
      </c>
      <c r="E943" s="698" t="s">
        <v>3279</v>
      </c>
      <c r="F943" s="696" t="s">
        <v>3257</v>
      </c>
      <c r="G943" s="696" t="s">
        <v>3480</v>
      </c>
      <c r="H943" s="696" t="s">
        <v>1626</v>
      </c>
      <c r="I943" s="696" t="s">
        <v>4184</v>
      </c>
      <c r="J943" s="696" t="s">
        <v>1690</v>
      </c>
      <c r="K943" s="696" t="s">
        <v>4095</v>
      </c>
      <c r="L943" s="699">
        <v>0</v>
      </c>
      <c r="M943" s="699">
        <v>0</v>
      </c>
      <c r="N943" s="696">
        <v>1</v>
      </c>
      <c r="O943" s="700">
        <v>0.5</v>
      </c>
      <c r="P943" s="699">
        <v>0</v>
      </c>
      <c r="Q943" s="701"/>
      <c r="R943" s="696">
        <v>1</v>
      </c>
      <c r="S943" s="701">
        <v>1</v>
      </c>
      <c r="T943" s="700">
        <v>0.5</v>
      </c>
      <c r="U943" s="702">
        <v>1</v>
      </c>
    </row>
    <row r="944" spans="1:21" ht="14.4" customHeight="1" x14ac:dyDescent="0.3">
      <c r="A944" s="695">
        <v>32</v>
      </c>
      <c r="B944" s="696" t="s">
        <v>554</v>
      </c>
      <c r="C944" s="696">
        <v>89301322</v>
      </c>
      <c r="D944" s="697" t="s">
        <v>4685</v>
      </c>
      <c r="E944" s="698" t="s">
        <v>3279</v>
      </c>
      <c r="F944" s="696" t="s">
        <v>3257</v>
      </c>
      <c r="G944" s="696" t="s">
        <v>3480</v>
      </c>
      <c r="H944" s="696" t="s">
        <v>555</v>
      </c>
      <c r="I944" s="696" t="s">
        <v>4185</v>
      </c>
      <c r="J944" s="696" t="s">
        <v>4186</v>
      </c>
      <c r="K944" s="696" t="s">
        <v>4187</v>
      </c>
      <c r="L944" s="699">
        <v>0</v>
      </c>
      <c r="M944" s="699">
        <v>0</v>
      </c>
      <c r="N944" s="696">
        <v>2</v>
      </c>
      <c r="O944" s="700">
        <v>0.5</v>
      </c>
      <c r="P944" s="699"/>
      <c r="Q944" s="701"/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32</v>
      </c>
      <c r="B945" s="696" t="s">
        <v>554</v>
      </c>
      <c r="C945" s="696">
        <v>89301322</v>
      </c>
      <c r="D945" s="697" t="s">
        <v>4685</v>
      </c>
      <c r="E945" s="698" t="s">
        <v>3279</v>
      </c>
      <c r="F945" s="696" t="s">
        <v>3257</v>
      </c>
      <c r="G945" s="696" t="s">
        <v>3455</v>
      </c>
      <c r="H945" s="696" t="s">
        <v>555</v>
      </c>
      <c r="I945" s="696" t="s">
        <v>2301</v>
      </c>
      <c r="J945" s="696" t="s">
        <v>952</v>
      </c>
      <c r="K945" s="696" t="s">
        <v>2302</v>
      </c>
      <c r="L945" s="699">
        <v>202.25</v>
      </c>
      <c r="M945" s="699">
        <v>202.25</v>
      </c>
      <c r="N945" s="696">
        <v>1</v>
      </c>
      <c r="O945" s="700">
        <v>0.5</v>
      </c>
      <c r="P945" s="699">
        <v>202.25</v>
      </c>
      <c r="Q945" s="701">
        <v>1</v>
      </c>
      <c r="R945" s="696">
        <v>1</v>
      </c>
      <c r="S945" s="701">
        <v>1</v>
      </c>
      <c r="T945" s="700">
        <v>0.5</v>
      </c>
      <c r="U945" s="702">
        <v>1</v>
      </c>
    </row>
    <row r="946" spans="1:21" ht="14.4" customHeight="1" x14ac:dyDescent="0.3">
      <c r="A946" s="695">
        <v>32</v>
      </c>
      <c r="B946" s="696" t="s">
        <v>554</v>
      </c>
      <c r="C946" s="696">
        <v>89301322</v>
      </c>
      <c r="D946" s="697" t="s">
        <v>4685</v>
      </c>
      <c r="E946" s="698" t="s">
        <v>3279</v>
      </c>
      <c r="F946" s="696" t="s">
        <v>3257</v>
      </c>
      <c r="G946" s="696" t="s">
        <v>3455</v>
      </c>
      <c r="H946" s="696" t="s">
        <v>1626</v>
      </c>
      <c r="I946" s="696" t="s">
        <v>1730</v>
      </c>
      <c r="J946" s="696" t="s">
        <v>1731</v>
      </c>
      <c r="K946" s="696" t="s">
        <v>582</v>
      </c>
      <c r="L946" s="699">
        <v>67.42</v>
      </c>
      <c r="M946" s="699">
        <v>202.26</v>
      </c>
      <c r="N946" s="696">
        <v>3</v>
      </c>
      <c r="O946" s="700">
        <v>0.5</v>
      </c>
      <c r="P946" s="699"/>
      <c r="Q946" s="701">
        <v>0</v>
      </c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32</v>
      </c>
      <c r="B947" s="696" t="s">
        <v>554</v>
      </c>
      <c r="C947" s="696">
        <v>89301322</v>
      </c>
      <c r="D947" s="697" t="s">
        <v>4685</v>
      </c>
      <c r="E947" s="698" t="s">
        <v>3279</v>
      </c>
      <c r="F947" s="696" t="s">
        <v>3257</v>
      </c>
      <c r="G947" s="696" t="s">
        <v>3297</v>
      </c>
      <c r="H947" s="696" t="s">
        <v>555</v>
      </c>
      <c r="I947" s="696" t="s">
        <v>611</v>
      </c>
      <c r="J947" s="696" t="s">
        <v>3777</v>
      </c>
      <c r="K947" s="696" t="s">
        <v>3557</v>
      </c>
      <c r="L947" s="699">
        <v>22.88</v>
      </c>
      <c r="M947" s="699">
        <v>297.44</v>
      </c>
      <c r="N947" s="696">
        <v>13</v>
      </c>
      <c r="O947" s="700">
        <v>2.5</v>
      </c>
      <c r="P947" s="699">
        <v>160.16</v>
      </c>
      <c r="Q947" s="701">
        <v>0.53846153846153844</v>
      </c>
      <c r="R947" s="696">
        <v>7</v>
      </c>
      <c r="S947" s="701">
        <v>0.53846153846153844</v>
      </c>
      <c r="T947" s="700">
        <v>1</v>
      </c>
      <c r="U947" s="702">
        <v>0.4</v>
      </c>
    </row>
    <row r="948" spans="1:21" ht="14.4" customHeight="1" x14ac:dyDescent="0.3">
      <c r="A948" s="695">
        <v>32</v>
      </c>
      <c r="B948" s="696" t="s">
        <v>554</v>
      </c>
      <c r="C948" s="696">
        <v>89301322</v>
      </c>
      <c r="D948" s="697" t="s">
        <v>4685</v>
      </c>
      <c r="E948" s="698" t="s">
        <v>3279</v>
      </c>
      <c r="F948" s="696" t="s">
        <v>3257</v>
      </c>
      <c r="G948" s="696" t="s">
        <v>3297</v>
      </c>
      <c r="H948" s="696" t="s">
        <v>555</v>
      </c>
      <c r="I948" s="696" t="s">
        <v>1137</v>
      </c>
      <c r="J948" s="696" t="s">
        <v>3298</v>
      </c>
      <c r="K948" s="696" t="s">
        <v>3299</v>
      </c>
      <c r="L948" s="699">
        <v>91.52</v>
      </c>
      <c r="M948" s="699">
        <v>1464.32</v>
      </c>
      <c r="N948" s="696">
        <v>16</v>
      </c>
      <c r="O948" s="700">
        <v>4.5</v>
      </c>
      <c r="P948" s="699">
        <v>732.16</v>
      </c>
      <c r="Q948" s="701">
        <v>0.5</v>
      </c>
      <c r="R948" s="696">
        <v>8</v>
      </c>
      <c r="S948" s="701">
        <v>0.5</v>
      </c>
      <c r="T948" s="700">
        <v>2.5</v>
      </c>
      <c r="U948" s="702">
        <v>0.55555555555555558</v>
      </c>
    </row>
    <row r="949" spans="1:21" ht="14.4" customHeight="1" x14ac:dyDescent="0.3">
      <c r="A949" s="695">
        <v>32</v>
      </c>
      <c r="B949" s="696" t="s">
        <v>554</v>
      </c>
      <c r="C949" s="696">
        <v>89301322</v>
      </c>
      <c r="D949" s="697" t="s">
        <v>4685</v>
      </c>
      <c r="E949" s="698" t="s">
        <v>3279</v>
      </c>
      <c r="F949" s="696" t="s">
        <v>3257</v>
      </c>
      <c r="G949" s="696" t="s">
        <v>4188</v>
      </c>
      <c r="H949" s="696" t="s">
        <v>1626</v>
      </c>
      <c r="I949" s="696" t="s">
        <v>4189</v>
      </c>
      <c r="J949" s="696" t="s">
        <v>2939</v>
      </c>
      <c r="K949" s="696" t="s">
        <v>3975</v>
      </c>
      <c r="L949" s="699">
        <v>140.03</v>
      </c>
      <c r="M949" s="699">
        <v>280.06</v>
      </c>
      <c r="N949" s="696">
        <v>2</v>
      </c>
      <c r="O949" s="700">
        <v>1</v>
      </c>
      <c r="P949" s="699"/>
      <c r="Q949" s="701">
        <v>0</v>
      </c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32</v>
      </c>
      <c r="B950" s="696" t="s">
        <v>554</v>
      </c>
      <c r="C950" s="696">
        <v>89301322</v>
      </c>
      <c r="D950" s="697" t="s">
        <v>4685</v>
      </c>
      <c r="E950" s="698" t="s">
        <v>3279</v>
      </c>
      <c r="F950" s="696" t="s">
        <v>3257</v>
      </c>
      <c r="G950" s="696" t="s">
        <v>3857</v>
      </c>
      <c r="H950" s="696" t="s">
        <v>555</v>
      </c>
      <c r="I950" s="696" t="s">
        <v>4190</v>
      </c>
      <c r="J950" s="696" t="s">
        <v>807</v>
      </c>
      <c r="K950" s="696" t="s">
        <v>2616</v>
      </c>
      <c r="L950" s="699">
        <v>0</v>
      </c>
      <c r="M950" s="699">
        <v>0</v>
      </c>
      <c r="N950" s="696">
        <v>2</v>
      </c>
      <c r="O950" s="700">
        <v>0.5</v>
      </c>
      <c r="P950" s="699">
        <v>0</v>
      </c>
      <c r="Q950" s="701"/>
      <c r="R950" s="696">
        <v>2</v>
      </c>
      <c r="S950" s="701">
        <v>1</v>
      </c>
      <c r="T950" s="700">
        <v>0.5</v>
      </c>
      <c r="U950" s="702">
        <v>1</v>
      </c>
    </row>
    <row r="951" spans="1:21" ht="14.4" customHeight="1" x14ac:dyDescent="0.3">
      <c r="A951" s="695">
        <v>32</v>
      </c>
      <c r="B951" s="696" t="s">
        <v>554</v>
      </c>
      <c r="C951" s="696">
        <v>89301322</v>
      </c>
      <c r="D951" s="697" t="s">
        <v>4685</v>
      </c>
      <c r="E951" s="698" t="s">
        <v>3279</v>
      </c>
      <c r="F951" s="696" t="s">
        <v>3257</v>
      </c>
      <c r="G951" s="696" t="s">
        <v>3483</v>
      </c>
      <c r="H951" s="696" t="s">
        <v>555</v>
      </c>
      <c r="I951" s="696" t="s">
        <v>967</v>
      </c>
      <c r="J951" s="696" t="s">
        <v>3484</v>
      </c>
      <c r="K951" s="696" t="s">
        <v>3299</v>
      </c>
      <c r="L951" s="699">
        <v>0</v>
      </c>
      <c r="M951" s="699">
        <v>0</v>
      </c>
      <c r="N951" s="696">
        <v>8</v>
      </c>
      <c r="O951" s="700">
        <v>1</v>
      </c>
      <c r="P951" s="699">
        <v>0</v>
      </c>
      <c r="Q951" s="701"/>
      <c r="R951" s="696">
        <v>8</v>
      </c>
      <c r="S951" s="701">
        <v>1</v>
      </c>
      <c r="T951" s="700">
        <v>1</v>
      </c>
      <c r="U951" s="702">
        <v>1</v>
      </c>
    </row>
    <row r="952" spans="1:21" ht="14.4" customHeight="1" x14ac:dyDescent="0.3">
      <c r="A952" s="695">
        <v>32</v>
      </c>
      <c r="B952" s="696" t="s">
        <v>554</v>
      </c>
      <c r="C952" s="696">
        <v>89301322</v>
      </c>
      <c r="D952" s="697" t="s">
        <v>4685</v>
      </c>
      <c r="E952" s="698" t="s">
        <v>3279</v>
      </c>
      <c r="F952" s="696" t="s">
        <v>3257</v>
      </c>
      <c r="G952" s="696" t="s">
        <v>4191</v>
      </c>
      <c r="H952" s="696" t="s">
        <v>555</v>
      </c>
      <c r="I952" s="696" t="s">
        <v>4192</v>
      </c>
      <c r="J952" s="696" t="s">
        <v>4193</v>
      </c>
      <c r="K952" s="696" t="s">
        <v>3970</v>
      </c>
      <c r="L952" s="699">
        <v>202.25</v>
      </c>
      <c r="M952" s="699">
        <v>202.25</v>
      </c>
      <c r="N952" s="696">
        <v>1</v>
      </c>
      <c r="O952" s="700">
        <v>1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32</v>
      </c>
      <c r="B953" s="696" t="s">
        <v>554</v>
      </c>
      <c r="C953" s="696">
        <v>89301322</v>
      </c>
      <c r="D953" s="697" t="s">
        <v>4685</v>
      </c>
      <c r="E953" s="698" t="s">
        <v>3279</v>
      </c>
      <c r="F953" s="696" t="s">
        <v>3257</v>
      </c>
      <c r="G953" s="696" t="s">
        <v>3781</v>
      </c>
      <c r="H953" s="696" t="s">
        <v>555</v>
      </c>
      <c r="I953" s="696" t="s">
        <v>3782</v>
      </c>
      <c r="J953" s="696" t="s">
        <v>3783</v>
      </c>
      <c r="K953" s="696" t="s">
        <v>3712</v>
      </c>
      <c r="L953" s="699">
        <v>1905.38</v>
      </c>
      <c r="M953" s="699">
        <v>1905.38</v>
      </c>
      <c r="N953" s="696">
        <v>1</v>
      </c>
      <c r="O953" s="700">
        <v>0.5</v>
      </c>
      <c r="P953" s="699"/>
      <c r="Q953" s="701">
        <v>0</v>
      </c>
      <c r="R953" s="696"/>
      <c r="S953" s="701">
        <v>0</v>
      </c>
      <c r="T953" s="700"/>
      <c r="U953" s="702">
        <v>0</v>
      </c>
    </row>
    <row r="954" spans="1:21" ht="14.4" customHeight="1" x14ac:dyDescent="0.3">
      <c r="A954" s="695">
        <v>32</v>
      </c>
      <c r="B954" s="696" t="s">
        <v>554</v>
      </c>
      <c r="C954" s="696">
        <v>89301322</v>
      </c>
      <c r="D954" s="697" t="s">
        <v>4685</v>
      </c>
      <c r="E954" s="698" t="s">
        <v>3279</v>
      </c>
      <c r="F954" s="696" t="s">
        <v>3257</v>
      </c>
      <c r="G954" s="696" t="s">
        <v>3417</v>
      </c>
      <c r="H954" s="696" t="s">
        <v>555</v>
      </c>
      <c r="I954" s="696" t="s">
        <v>3785</v>
      </c>
      <c r="J954" s="696" t="s">
        <v>3419</v>
      </c>
      <c r="K954" s="696" t="s">
        <v>3254</v>
      </c>
      <c r="L954" s="699">
        <v>0</v>
      </c>
      <c r="M954" s="699">
        <v>0</v>
      </c>
      <c r="N954" s="696">
        <v>5</v>
      </c>
      <c r="O954" s="700">
        <v>4</v>
      </c>
      <c r="P954" s="699">
        <v>0</v>
      </c>
      <c r="Q954" s="701"/>
      <c r="R954" s="696">
        <v>1</v>
      </c>
      <c r="S954" s="701">
        <v>0.2</v>
      </c>
      <c r="T954" s="700">
        <v>1</v>
      </c>
      <c r="U954" s="702">
        <v>0.25</v>
      </c>
    </row>
    <row r="955" spans="1:21" ht="14.4" customHeight="1" x14ac:dyDescent="0.3">
      <c r="A955" s="695">
        <v>32</v>
      </c>
      <c r="B955" s="696" t="s">
        <v>554</v>
      </c>
      <c r="C955" s="696">
        <v>89301322</v>
      </c>
      <c r="D955" s="697" t="s">
        <v>4685</v>
      </c>
      <c r="E955" s="698" t="s">
        <v>3279</v>
      </c>
      <c r="F955" s="696" t="s">
        <v>3257</v>
      </c>
      <c r="G955" s="696" t="s">
        <v>3417</v>
      </c>
      <c r="H955" s="696" t="s">
        <v>555</v>
      </c>
      <c r="I955" s="696" t="s">
        <v>3786</v>
      </c>
      <c r="J955" s="696" t="s">
        <v>3419</v>
      </c>
      <c r="K955" s="696" t="s">
        <v>3787</v>
      </c>
      <c r="L955" s="699">
        <v>224.25</v>
      </c>
      <c r="M955" s="699">
        <v>224.25</v>
      </c>
      <c r="N955" s="696">
        <v>1</v>
      </c>
      <c r="O955" s="700">
        <v>1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32</v>
      </c>
      <c r="B956" s="696" t="s">
        <v>554</v>
      </c>
      <c r="C956" s="696">
        <v>89301322</v>
      </c>
      <c r="D956" s="697" t="s">
        <v>4685</v>
      </c>
      <c r="E956" s="698" t="s">
        <v>3279</v>
      </c>
      <c r="F956" s="696" t="s">
        <v>3257</v>
      </c>
      <c r="G956" s="696" t="s">
        <v>3417</v>
      </c>
      <c r="H956" s="696" t="s">
        <v>555</v>
      </c>
      <c r="I956" s="696" t="s">
        <v>3659</v>
      </c>
      <c r="J956" s="696" t="s">
        <v>3660</v>
      </c>
      <c r="K956" s="696" t="s">
        <v>3661</v>
      </c>
      <c r="L956" s="699">
        <v>149.86000000000001</v>
      </c>
      <c r="M956" s="699">
        <v>149.86000000000001</v>
      </c>
      <c r="N956" s="696">
        <v>1</v>
      </c>
      <c r="O956" s="700">
        <v>0.5</v>
      </c>
      <c r="P956" s="699">
        <v>149.86000000000001</v>
      </c>
      <c r="Q956" s="701">
        <v>1</v>
      </c>
      <c r="R956" s="696">
        <v>1</v>
      </c>
      <c r="S956" s="701">
        <v>1</v>
      </c>
      <c r="T956" s="700">
        <v>0.5</v>
      </c>
      <c r="U956" s="702">
        <v>1</v>
      </c>
    </row>
    <row r="957" spans="1:21" ht="14.4" customHeight="1" x14ac:dyDescent="0.3">
      <c r="A957" s="695">
        <v>32</v>
      </c>
      <c r="B957" s="696" t="s">
        <v>554</v>
      </c>
      <c r="C957" s="696">
        <v>89301322</v>
      </c>
      <c r="D957" s="697" t="s">
        <v>4685</v>
      </c>
      <c r="E957" s="698" t="s">
        <v>3279</v>
      </c>
      <c r="F957" s="696" t="s">
        <v>3257</v>
      </c>
      <c r="G957" s="696" t="s">
        <v>3456</v>
      </c>
      <c r="H957" s="696" t="s">
        <v>555</v>
      </c>
      <c r="I957" s="696" t="s">
        <v>773</v>
      </c>
      <c r="J957" s="696" t="s">
        <v>3457</v>
      </c>
      <c r="K957" s="696" t="s">
        <v>3458</v>
      </c>
      <c r="L957" s="699">
        <v>0</v>
      </c>
      <c r="M957" s="699">
        <v>0</v>
      </c>
      <c r="N957" s="696">
        <v>1</v>
      </c>
      <c r="O957" s="700">
        <v>0.5</v>
      </c>
      <c r="P957" s="699">
        <v>0</v>
      </c>
      <c r="Q957" s="701"/>
      <c r="R957" s="696">
        <v>1</v>
      </c>
      <c r="S957" s="701">
        <v>1</v>
      </c>
      <c r="T957" s="700">
        <v>0.5</v>
      </c>
      <c r="U957" s="702">
        <v>1</v>
      </c>
    </row>
    <row r="958" spans="1:21" ht="14.4" customHeight="1" x14ac:dyDescent="0.3">
      <c r="A958" s="695">
        <v>32</v>
      </c>
      <c r="B958" s="696" t="s">
        <v>554</v>
      </c>
      <c r="C958" s="696">
        <v>89301322</v>
      </c>
      <c r="D958" s="697" t="s">
        <v>4685</v>
      </c>
      <c r="E958" s="698" t="s">
        <v>3279</v>
      </c>
      <c r="F958" s="696" t="s">
        <v>3257</v>
      </c>
      <c r="G958" s="696" t="s">
        <v>3365</v>
      </c>
      <c r="H958" s="696" t="s">
        <v>555</v>
      </c>
      <c r="I958" s="696" t="s">
        <v>3666</v>
      </c>
      <c r="J958" s="696" t="s">
        <v>1974</v>
      </c>
      <c r="K958" s="696" t="s">
        <v>3667</v>
      </c>
      <c r="L958" s="699">
        <v>23.46</v>
      </c>
      <c r="M958" s="699">
        <v>117.30000000000001</v>
      </c>
      <c r="N958" s="696">
        <v>5</v>
      </c>
      <c r="O958" s="700">
        <v>2</v>
      </c>
      <c r="P958" s="699">
        <v>117.30000000000001</v>
      </c>
      <c r="Q958" s="701">
        <v>1</v>
      </c>
      <c r="R958" s="696">
        <v>5</v>
      </c>
      <c r="S958" s="701">
        <v>1</v>
      </c>
      <c r="T958" s="700">
        <v>2</v>
      </c>
      <c r="U958" s="702">
        <v>1</v>
      </c>
    </row>
    <row r="959" spans="1:21" ht="14.4" customHeight="1" x14ac:dyDescent="0.3">
      <c r="A959" s="695">
        <v>32</v>
      </c>
      <c r="B959" s="696" t="s">
        <v>554</v>
      </c>
      <c r="C959" s="696">
        <v>89301322</v>
      </c>
      <c r="D959" s="697" t="s">
        <v>4685</v>
      </c>
      <c r="E959" s="698" t="s">
        <v>3279</v>
      </c>
      <c r="F959" s="696" t="s">
        <v>3257</v>
      </c>
      <c r="G959" s="696" t="s">
        <v>3365</v>
      </c>
      <c r="H959" s="696" t="s">
        <v>555</v>
      </c>
      <c r="I959" s="696" t="s">
        <v>1913</v>
      </c>
      <c r="J959" s="696" t="s">
        <v>1914</v>
      </c>
      <c r="K959" s="696" t="s">
        <v>3667</v>
      </c>
      <c r="L959" s="699">
        <v>23.46</v>
      </c>
      <c r="M959" s="699">
        <v>46.92</v>
      </c>
      <c r="N959" s="696">
        <v>2</v>
      </c>
      <c r="O959" s="700">
        <v>0.5</v>
      </c>
      <c r="P959" s="699">
        <v>46.92</v>
      </c>
      <c r="Q959" s="701">
        <v>1</v>
      </c>
      <c r="R959" s="696">
        <v>2</v>
      </c>
      <c r="S959" s="701">
        <v>1</v>
      </c>
      <c r="T959" s="700">
        <v>0.5</v>
      </c>
      <c r="U959" s="702">
        <v>1</v>
      </c>
    </row>
    <row r="960" spans="1:21" ht="14.4" customHeight="1" x14ac:dyDescent="0.3">
      <c r="A960" s="695">
        <v>32</v>
      </c>
      <c r="B960" s="696" t="s">
        <v>554</v>
      </c>
      <c r="C960" s="696">
        <v>89301322</v>
      </c>
      <c r="D960" s="697" t="s">
        <v>4685</v>
      </c>
      <c r="E960" s="698" t="s">
        <v>3279</v>
      </c>
      <c r="F960" s="696" t="s">
        <v>3257</v>
      </c>
      <c r="G960" s="696" t="s">
        <v>3365</v>
      </c>
      <c r="H960" s="696" t="s">
        <v>555</v>
      </c>
      <c r="I960" s="696" t="s">
        <v>3531</v>
      </c>
      <c r="J960" s="696" t="s">
        <v>1963</v>
      </c>
      <c r="K960" s="696" t="s">
        <v>3532</v>
      </c>
      <c r="L960" s="699">
        <v>26.77</v>
      </c>
      <c r="M960" s="699">
        <v>374.78000000000003</v>
      </c>
      <c r="N960" s="696">
        <v>14</v>
      </c>
      <c r="O960" s="700">
        <v>2.5</v>
      </c>
      <c r="P960" s="699">
        <v>374.78000000000003</v>
      </c>
      <c r="Q960" s="701">
        <v>1</v>
      </c>
      <c r="R960" s="696">
        <v>14</v>
      </c>
      <c r="S960" s="701">
        <v>1</v>
      </c>
      <c r="T960" s="700">
        <v>2.5</v>
      </c>
      <c r="U960" s="702">
        <v>1</v>
      </c>
    </row>
    <row r="961" spans="1:21" ht="14.4" customHeight="1" x14ac:dyDescent="0.3">
      <c r="A961" s="695">
        <v>32</v>
      </c>
      <c r="B961" s="696" t="s">
        <v>554</v>
      </c>
      <c r="C961" s="696">
        <v>89301322</v>
      </c>
      <c r="D961" s="697" t="s">
        <v>4685</v>
      </c>
      <c r="E961" s="698" t="s">
        <v>3279</v>
      </c>
      <c r="F961" s="696" t="s">
        <v>3257</v>
      </c>
      <c r="G961" s="696" t="s">
        <v>3365</v>
      </c>
      <c r="H961" s="696" t="s">
        <v>555</v>
      </c>
      <c r="I961" s="696" t="s">
        <v>1962</v>
      </c>
      <c r="J961" s="696" t="s">
        <v>1963</v>
      </c>
      <c r="K961" s="696" t="s">
        <v>3366</v>
      </c>
      <c r="L961" s="699">
        <v>53.54</v>
      </c>
      <c r="M961" s="699">
        <v>321.24</v>
      </c>
      <c r="N961" s="696">
        <v>6</v>
      </c>
      <c r="O961" s="700">
        <v>2</v>
      </c>
      <c r="P961" s="699">
        <v>321.24</v>
      </c>
      <c r="Q961" s="701">
        <v>1</v>
      </c>
      <c r="R961" s="696">
        <v>6</v>
      </c>
      <c r="S961" s="701">
        <v>1</v>
      </c>
      <c r="T961" s="700">
        <v>2</v>
      </c>
      <c r="U961" s="702">
        <v>1</v>
      </c>
    </row>
    <row r="962" spans="1:21" ht="14.4" customHeight="1" x14ac:dyDescent="0.3">
      <c r="A962" s="695">
        <v>32</v>
      </c>
      <c r="B962" s="696" t="s">
        <v>554</v>
      </c>
      <c r="C962" s="696">
        <v>89301322</v>
      </c>
      <c r="D962" s="697" t="s">
        <v>4685</v>
      </c>
      <c r="E962" s="698" t="s">
        <v>3279</v>
      </c>
      <c r="F962" s="696" t="s">
        <v>3257</v>
      </c>
      <c r="G962" s="696" t="s">
        <v>3795</v>
      </c>
      <c r="H962" s="696" t="s">
        <v>555</v>
      </c>
      <c r="I962" s="696" t="s">
        <v>1917</v>
      </c>
      <c r="J962" s="696" t="s">
        <v>1918</v>
      </c>
      <c r="K962" s="696" t="s">
        <v>3796</v>
      </c>
      <c r="L962" s="699">
        <v>194.73</v>
      </c>
      <c r="M962" s="699">
        <v>973.64999999999986</v>
      </c>
      <c r="N962" s="696">
        <v>5</v>
      </c>
      <c r="O962" s="700">
        <v>3.5</v>
      </c>
      <c r="P962" s="699">
        <v>584.18999999999994</v>
      </c>
      <c r="Q962" s="701">
        <v>0.6</v>
      </c>
      <c r="R962" s="696">
        <v>3</v>
      </c>
      <c r="S962" s="701">
        <v>0.6</v>
      </c>
      <c r="T962" s="700">
        <v>2</v>
      </c>
      <c r="U962" s="702">
        <v>0.5714285714285714</v>
      </c>
    </row>
    <row r="963" spans="1:21" ht="14.4" customHeight="1" x14ac:dyDescent="0.3">
      <c r="A963" s="695">
        <v>32</v>
      </c>
      <c r="B963" s="696" t="s">
        <v>554</v>
      </c>
      <c r="C963" s="696">
        <v>89301322</v>
      </c>
      <c r="D963" s="697" t="s">
        <v>4685</v>
      </c>
      <c r="E963" s="698" t="s">
        <v>3279</v>
      </c>
      <c r="F963" s="696" t="s">
        <v>3257</v>
      </c>
      <c r="G963" s="696" t="s">
        <v>4194</v>
      </c>
      <c r="H963" s="696" t="s">
        <v>555</v>
      </c>
      <c r="I963" s="696" t="s">
        <v>4195</v>
      </c>
      <c r="J963" s="696" t="s">
        <v>4196</v>
      </c>
      <c r="K963" s="696" t="s">
        <v>4197</v>
      </c>
      <c r="L963" s="699">
        <v>0</v>
      </c>
      <c r="M963" s="699">
        <v>0</v>
      </c>
      <c r="N963" s="696">
        <v>3</v>
      </c>
      <c r="O963" s="700">
        <v>2.5</v>
      </c>
      <c r="P963" s="699">
        <v>0</v>
      </c>
      <c r="Q963" s="701"/>
      <c r="R963" s="696">
        <v>1</v>
      </c>
      <c r="S963" s="701">
        <v>0.33333333333333331</v>
      </c>
      <c r="T963" s="700">
        <v>1</v>
      </c>
      <c r="U963" s="702">
        <v>0.4</v>
      </c>
    </row>
    <row r="964" spans="1:21" ht="14.4" customHeight="1" x14ac:dyDescent="0.3">
      <c r="A964" s="695">
        <v>32</v>
      </c>
      <c r="B964" s="696" t="s">
        <v>554</v>
      </c>
      <c r="C964" s="696">
        <v>89301322</v>
      </c>
      <c r="D964" s="697" t="s">
        <v>4685</v>
      </c>
      <c r="E964" s="698" t="s">
        <v>3279</v>
      </c>
      <c r="F964" s="696" t="s">
        <v>3257</v>
      </c>
      <c r="G964" s="696" t="s">
        <v>4194</v>
      </c>
      <c r="H964" s="696" t="s">
        <v>555</v>
      </c>
      <c r="I964" s="696" t="s">
        <v>4198</v>
      </c>
      <c r="J964" s="696" t="s">
        <v>4199</v>
      </c>
      <c r="K964" s="696" t="s">
        <v>4200</v>
      </c>
      <c r="L964" s="699">
        <v>0</v>
      </c>
      <c r="M964" s="699">
        <v>0</v>
      </c>
      <c r="N964" s="696">
        <v>1</v>
      </c>
      <c r="O964" s="700">
        <v>1</v>
      </c>
      <c r="P964" s="699">
        <v>0</v>
      </c>
      <c r="Q964" s="701"/>
      <c r="R964" s="696">
        <v>1</v>
      </c>
      <c r="S964" s="701">
        <v>1</v>
      </c>
      <c r="T964" s="700">
        <v>1</v>
      </c>
      <c r="U964" s="702">
        <v>1</v>
      </c>
    </row>
    <row r="965" spans="1:21" ht="14.4" customHeight="1" x14ac:dyDescent="0.3">
      <c r="A965" s="695">
        <v>32</v>
      </c>
      <c r="B965" s="696" t="s">
        <v>554</v>
      </c>
      <c r="C965" s="696">
        <v>89301322</v>
      </c>
      <c r="D965" s="697" t="s">
        <v>4685</v>
      </c>
      <c r="E965" s="698" t="s">
        <v>3279</v>
      </c>
      <c r="F965" s="696" t="s">
        <v>3257</v>
      </c>
      <c r="G965" s="696" t="s">
        <v>4194</v>
      </c>
      <c r="H965" s="696" t="s">
        <v>555</v>
      </c>
      <c r="I965" s="696" t="s">
        <v>4201</v>
      </c>
      <c r="J965" s="696" t="s">
        <v>4199</v>
      </c>
      <c r="K965" s="696" t="s">
        <v>4202</v>
      </c>
      <c r="L965" s="699">
        <v>0</v>
      </c>
      <c r="M965" s="699">
        <v>0</v>
      </c>
      <c r="N965" s="696">
        <v>2</v>
      </c>
      <c r="O965" s="700">
        <v>1</v>
      </c>
      <c r="P965" s="699">
        <v>0</v>
      </c>
      <c r="Q965" s="701"/>
      <c r="R965" s="696">
        <v>2</v>
      </c>
      <c r="S965" s="701">
        <v>1</v>
      </c>
      <c r="T965" s="700">
        <v>1</v>
      </c>
      <c r="U965" s="702">
        <v>1</v>
      </c>
    </row>
    <row r="966" spans="1:21" ht="14.4" customHeight="1" x14ac:dyDescent="0.3">
      <c r="A966" s="695">
        <v>32</v>
      </c>
      <c r="B966" s="696" t="s">
        <v>554</v>
      </c>
      <c r="C966" s="696">
        <v>89301322</v>
      </c>
      <c r="D966" s="697" t="s">
        <v>4685</v>
      </c>
      <c r="E966" s="698" t="s">
        <v>3279</v>
      </c>
      <c r="F966" s="696" t="s">
        <v>3257</v>
      </c>
      <c r="G966" s="696" t="s">
        <v>3535</v>
      </c>
      <c r="H966" s="696" t="s">
        <v>555</v>
      </c>
      <c r="I966" s="696" t="s">
        <v>4203</v>
      </c>
      <c r="J966" s="696" t="s">
        <v>4204</v>
      </c>
      <c r="K966" s="696" t="s">
        <v>4205</v>
      </c>
      <c r="L966" s="699">
        <v>164.15</v>
      </c>
      <c r="M966" s="699">
        <v>492.45000000000005</v>
      </c>
      <c r="N966" s="696">
        <v>3</v>
      </c>
      <c r="O966" s="700">
        <v>0.5</v>
      </c>
      <c r="P966" s="699">
        <v>492.45000000000005</v>
      </c>
      <c r="Q966" s="701">
        <v>1</v>
      </c>
      <c r="R966" s="696">
        <v>3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32</v>
      </c>
      <c r="B967" s="696" t="s">
        <v>554</v>
      </c>
      <c r="C967" s="696">
        <v>89301322</v>
      </c>
      <c r="D967" s="697" t="s">
        <v>4685</v>
      </c>
      <c r="E967" s="698" t="s">
        <v>3279</v>
      </c>
      <c r="F967" s="696" t="s">
        <v>3257</v>
      </c>
      <c r="G967" s="696" t="s">
        <v>3797</v>
      </c>
      <c r="H967" s="696" t="s">
        <v>555</v>
      </c>
      <c r="I967" s="696" t="s">
        <v>4206</v>
      </c>
      <c r="J967" s="696" t="s">
        <v>3949</v>
      </c>
      <c r="K967" s="696" t="s">
        <v>4207</v>
      </c>
      <c r="L967" s="699">
        <v>0</v>
      </c>
      <c r="M967" s="699">
        <v>0</v>
      </c>
      <c r="N967" s="696">
        <v>1</v>
      </c>
      <c r="O967" s="700">
        <v>0.5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32</v>
      </c>
      <c r="B968" s="696" t="s">
        <v>554</v>
      </c>
      <c r="C968" s="696">
        <v>89301322</v>
      </c>
      <c r="D968" s="697" t="s">
        <v>4685</v>
      </c>
      <c r="E968" s="698" t="s">
        <v>3279</v>
      </c>
      <c r="F968" s="696" t="s">
        <v>3257</v>
      </c>
      <c r="G968" s="696" t="s">
        <v>3369</v>
      </c>
      <c r="H968" s="696" t="s">
        <v>555</v>
      </c>
      <c r="I968" s="696" t="s">
        <v>4208</v>
      </c>
      <c r="J968" s="696" t="s">
        <v>4209</v>
      </c>
      <c r="K968" s="696" t="s">
        <v>582</v>
      </c>
      <c r="L968" s="699">
        <v>85.49</v>
      </c>
      <c r="M968" s="699">
        <v>170.98</v>
      </c>
      <c r="N968" s="696">
        <v>2</v>
      </c>
      <c r="O968" s="700">
        <v>0.5</v>
      </c>
      <c r="P968" s="699">
        <v>170.98</v>
      </c>
      <c r="Q968" s="701">
        <v>1</v>
      </c>
      <c r="R968" s="696">
        <v>2</v>
      </c>
      <c r="S968" s="701">
        <v>1</v>
      </c>
      <c r="T968" s="700">
        <v>0.5</v>
      </c>
      <c r="U968" s="702">
        <v>1</v>
      </c>
    </row>
    <row r="969" spans="1:21" ht="14.4" customHeight="1" x14ac:dyDescent="0.3">
      <c r="A969" s="695">
        <v>32</v>
      </c>
      <c r="B969" s="696" t="s">
        <v>554</v>
      </c>
      <c r="C969" s="696">
        <v>89301322</v>
      </c>
      <c r="D969" s="697" t="s">
        <v>4685</v>
      </c>
      <c r="E969" s="698" t="s">
        <v>3279</v>
      </c>
      <c r="F969" s="696" t="s">
        <v>3257</v>
      </c>
      <c r="G969" s="696" t="s">
        <v>4210</v>
      </c>
      <c r="H969" s="696" t="s">
        <v>555</v>
      </c>
      <c r="I969" s="696" t="s">
        <v>4211</v>
      </c>
      <c r="J969" s="696" t="s">
        <v>4212</v>
      </c>
      <c r="K969" s="696" t="s">
        <v>693</v>
      </c>
      <c r="L969" s="699">
        <v>0</v>
      </c>
      <c r="M969" s="699">
        <v>0</v>
      </c>
      <c r="N969" s="696">
        <v>3</v>
      </c>
      <c r="O969" s="700">
        <v>1</v>
      </c>
      <c r="P969" s="699"/>
      <c r="Q969" s="701"/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32</v>
      </c>
      <c r="B970" s="696" t="s">
        <v>554</v>
      </c>
      <c r="C970" s="696">
        <v>89301322</v>
      </c>
      <c r="D970" s="697" t="s">
        <v>4685</v>
      </c>
      <c r="E970" s="698" t="s">
        <v>3279</v>
      </c>
      <c r="F970" s="696" t="s">
        <v>3257</v>
      </c>
      <c r="G970" s="696" t="s">
        <v>3460</v>
      </c>
      <c r="H970" s="696" t="s">
        <v>555</v>
      </c>
      <c r="I970" s="696" t="s">
        <v>3461</v>
      </c>
      <c r="J970" s="696" t="s">
        <v>3462</v>
      </c>
      <c r="K970" s="696" t="s">
        <v>3463</v>
      </c>
      <c r="L970" s="699">
        <v>162.13</v>
      </c>
      <c r="M970" s="699">
        <v>972.78</v>
      </c>
      <c r="N970" s="696">
        <v>6</v>
      </c>
      <c r="O970" s="700">
        <v>2</v>
      </c>
      <c r="P970" s="699">
        <v>486.39</v>
      </c>
      <c r="Q970" s="701">
        <v>0.5</v>
      </c>
      <c r="R970" s="696">
        <v>3</v>
      </c>
      <c r="S970" s="701">
        <v>0.5</v>
      </c>
      <c r="T970" s="700">
        <v>1.5</v>
      </c>
      <c r="U970" s="702">
        <v>0.75</v>
      </c>
    </row>
    <row r="971" spans="1:21" ht="14.4" customHeight="1" x14ac:dyDescent="0.3">
      <c r="A971" s="695">
        <v>32</v>
      </c>
      <c r="B971" s="696" t="s">
        <v>554</v>
      </c>
      <c r="C971" s="696">
        <v>89301322</v>
      </c>
      <c r="D971" s="697" t="s">
        <v>4685</v>
      </c>
      <c r="E971" s="698" t="s">
        <v>3279</v>
      </c>
      <c r="F971" s="696" t="s">
        <v>3257</v>
      </c>
      <c r="G971" s="696" t="s">
        <v>3678</v>
      </c>
      <c r="H971" s="696" t="s">
        <v>1626</v>
      </c>
      <c r="I971" s="696" t="s">
        <v>1807</v>
      </c>
      <c r="J971" s="696" t="s">
        <v>1808</v>
      </c>
      <c r="K971" s="696" t="s">
        <v>3159</v>
      </c>
      <c r="L971" s="699">
        <v>1492.11</v>
      </c>
      <c r="M971" s="699">
        <v>14921.1</v>
      </c>
      <c r="N971" s="696">
        <v>10</v>
      </c>
      <c r="O971" s="700">
        <v>3.5</v>
      </c>
      <c r="P971" s="699">
        <v>14921.1</v>
      </c>
      <c r="Q971" s="701">
        <v>1</v>
      </c>
      <c r="R971" s="696">
        <v>10</v>
      </c>
      <c r="S971" s="701">
        <v>1</v>
      </c>
      <c r="T971" s="700">
        <v>3.5</v>
      </c>
      <c r="U971" s="702">
        <v>1</v>
      </c>
    </row>
    <row r="972" spans="1:21" ht="14.4" customHeight="1" x14ac:dyDescent="0.3">
      <c r="A972" s="695">
        <v>32</v>
      </c>
      <c r="B972" s="696" t="s">
        <v>554</v>
      </c>
      <c r="C972" s="696">
        <v>89301322</v>
      </c>
      <c r="D972" s="697" t="s">
        <v>4685</v>
      </c>
      <c r="E972" s="698" t="s">
        <v>3279</v>
      </c>
      <c r="F972" s="696" t="s">
        <v>3257</v>
      </c>
      <c r="G972" s="696" t="s">
        <v>3372</v>
      </c>
      <c r="H972" s="696" t="s">
        <v>555</v>
      </c>
      <c r="I972" s="696" t="s">
        <v>1052</v>
      </c>
      <c r="J972" s="696" t="s">
        <v>1053</v>
      </c>
      <c r="K972" s="696" t="s">
        <v>1054</v>
      </c>
      <c r="L972" s="699">
        <v>286.63</v>
      </c>
      <c r="M972" s="699">
        <v>286.63</v>
      </c>
      <c r="N972" s="696">
        <v>1</v>
      </c>
      <c r="O972" s="700">
        <v>0.5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32</v>
      </c>
      <c r="B973" s="696" t="s">
        <v>554</v>
      </c>
      <c r="C973" s="696">
        <v>89301322</v>
      </c>
      <c r="D973" s="697" t="s">
        <v>4685</v>
      </c>
      <c r="E973" s="698" t="s">
        <v>3279</v>
      </c>
      <c r="F973" s="696" t="s">
        <v>3257</v>
      </c>
      <c r="G973" s="696" t="s">
        <v>3372</v>
      </c>
      <c r="H973" s="696" t="s">
        <v>555</v>
      </c>
      <c r="I973" s="696" t="s">
        <v>4213</v>
      </c>
      <c r="J973" s="696" t="s">
        <v>3680</v>
      </c>
      <c r="K973" s="696" t="s">
        <v>4214</v>
      </c>
      <c r="L973" s="699">
        <v>0</v>
      </c>
      <c r="M973" s="699">
        <v>0</v>
      </c>
      <c r="N973" s="696">
        <v>1</v>
      </c>
      <c r="O973" s="700">
        <v>0.5</v>
      </c>
      <c r="P973" s="699">
        <v>0</v>
      </c>
      <c r="Q973" s="701"/>
      <c r="R973" s="696">
        <v>1</v>
      </c>
      <c r="S973" s="701">
        <v>1</v>
      </c>
      <c r="T973" s="700">
        <v>0.5</v>
      </c>
      <c r="U973" s="702">
        <v>1</v>
      </c>
    </row>
    <row r="974" spans="1:21" ht="14.4" customHeight="1" x14ac:dyDescent="0.3">
      <c r="A974" s="695">
        <v>32</v>
      </c>
      <c r="B974" s="696" t="s">
        <v>554</v>
      </c>
      <c r="C974" s="696">
        <v>89301322</v>
      </c>
      <c r="D974" s="697" t="s">
        <v>4685</v>
      </c>
      <c r="E974" s="698" t="s">
        <v>3279</v>
      </c>
      <c r="F974" s="696" t="s">
        <v>3257</v>
      </c>
      <c r="G974" s="696" t="s">
        <v>3373</v>
      </c>
      <c r="H974" s="696" t="s">
        <v>1626</v>
      </c>
      <c r="I974" s="696" t="s">
        <v>2718</v>
      </c>
      <c r="J974" s="696" t="s">
        <v>3217</v>
      </c>
      <c r="K974" s="696" t="s">
        <v>3218</v>
      </c>
      <c r="L974" s="699">
        <v>156.25</v>
      </c>
      <c r="M974" s="699">
        <v>625</v>
      </c>
      <c r="N974" s="696">
        <v>4</v>
      </c>
      <c r="O974" s="700">
        <v>4</v>
      </c>
      <c r="P974" s="699">
        <v>625</v>
      </c>
      <c r="Q974" s="701">
        <v>1</v>
      </c>
      <c r="R974" s="696">
        <v>4</v>
      </c>
      <c r="S974" s="701">
        <v>1</v>
      </c>
      <c r="T974" s="700">
        <v>4</v>
      </c>
      <c r="U974" s="702">
        <v>1</v>
      </c>
    </row>
    <row r="975" spans="1:21" ht="14.4" customHeight="1" x14ac:dyDescent="0.3">
      <c r="A975" s="695">
        <v>32</v>
      </c>
      <c r="B975" s="696" t="s">
        <v>554</v>
      </c>
      <c r="C975" s="696">
        <v>89301322</v>
      </c>
      <c r="D975" s="697" t="s">
        <v>4685</v>
      </c>
      <c r="E975" s="698" t="s">
        <v>3279</v>
      </c>
      <c r="F975" s="696" t="s">
        <v>3257</v>
      </c>
      <c r="G975" s="696" t="s">
        <v>3373</v>
      </c>
      <c r="H975" s="696" t="s">
        <v>1626</v>
      </c>
      <c r="I975" s="696" t="s">
        <v>2718</v>
      </c>
      <c r="J975" s="696" t="s">
        <v>3217</v>
      </c>
      <c r="K975" s="696" t="s">
        <v>3218</v>
      </c>
      <c r="L975" s="699">
        <v>126.09</v>
      </c>
      <c r="M975" s="699">
        <v>126.09</v>
      </c>
      <c r="N975" s="696">
        <v>1</v>
      </c>
      <c r="O975" s="700">
        <v>0.5</v>
      </c>
      <c r="P975" s="699">
        <v>126.09</v>
      </c>
      <c r="Q975" s="701">
        <v>1</v>
      </c>
      <c r="R975" s="696">
        <v>1</v>
      </c>
      <c r="S975" s="701">
        <v>1</v>
      </c>
      <c r="T975" s="700">
        <v>0.5</v>
      </c>
      <c r="U975" s="702">
        <v>1</v>
      </c>
    </row>
    <row r="976" spans="1:21" ht="14.4" customHeight="1" x14ac:dyDescent="0.3">
      <c r="A976" s="695">
        <v>32</v>
      </c>
      <c r="B976" s="696" t="s">
        <v>554</v>
      </c>
      <c r="C976" s="696">
        <v>89301322</v>
      </c>
      <c r="D976" s="697" t="s">
        <v>4685</v>
      </c>
      <c r="E976" s="698" t="s">
        <v>3279</v>
      </c>
      <c r="F976" s="696" t="s">
        <v>3257</v>
      </c>
      <c r="G976" s="696" t="s">
        <v>3373</v>
      </c>
      <c r="H976" s="696" t="s">
        <v>1626</v>
      </c>
      <c r="I976" s="696" t="s">
        <v>3682</v>
      </c>
      <c r="J976" s="696" t="s">
        <v>3683</v>
      </c>
      <c r="K976" s="696" t="s">
        <v>3684</v>
      </c>
      <c r="L976" s="699">
        <v>193.14</v>
      </c>
      <c r="M976" s="699">
        <v>386.28</v>
      </c>
      <c r="N976" s="696">
        <v>2</v>
      </c>
      <c r="O976" s="700">
        <v>1</v>
      </c>
      <c r="P976" s="699">
        <v>386.28</v>
      </c>
      <c r="Q976" s="701">
        <v>1</v>
      </c>
      <c r="R976" s="696">
        <v>2</v>
      </c>
      <c r="S976" s="701">
        <v>1</v>
      </c>
      <c r="T976" s="700">
        <v>1</v>
      </c>
      <c r="U976" s="702">
        <v>1</v>
      </c>
    </row>
    <row r="977" spans="1:21" ht="14.4" customHeight="1" x14ac:dyDescent="0.3">
      <c r="A977" s="695">
        <v>32</v>
      </c>
      <c r="B977" s="696" t="s">
        <v>554</v>
      </c>
      <c r="C977" s="696">
        <v>89301322</v>
      </c>
      <c r="D977" s="697" t="s">
        <v>4685</v>
      </c>
      <c r="E977" s="698" t="s">
        <v>3279</v>
      </c>
      <c r="F977" s="696" t="s">
        <v>3257</v>
      </c>
      <c r="G977" s="696" t="s">
        <v>3427</v>
      </c>
      <c r="H977" s="696" t="s">
        <v>555</v>
      </c>
      <c r="I977" s="696" t="s">
        <v>4215</v>
      </c>
      <c r="J977" s="696" t="s">
        <v>1519</v>
      </c>
      <c r="K977" s="696" t="s">
        <v>3980</v>
      </c>
      <c r="L977" s="699">
        <v>0</v>
      </c>
      <c r="M977" s="699">
        <v>0</v>
      </c>
      <c r="N977" s="696">
        <v>1</v>
      </c>
      <c r="O977" s="700">
        <v>0.5</v>
      </c>
      <c r="P977" s="699">
        <v>0</v>
      </c>
      <c r="Q977" s="701"/>
      <c r="R977" s="696">
        <v>1</v>
      </c>
      <c r="S977" s="701">
        <v>1</v>
      </c>
      <c r="T977" s="700">
        <v>0.5</v>
      </c>
      <c r="U977" s="702">
        <v>1</v>
      </c>
    </row>
    <row r="978" spans="1:21" ht="14.4" customHeight="1" x14ac:dyDescent="0.3">
      <c r="A978" s="695">
        <v>32</v>
      </c>
      <c r="B978" s="696" t="s">
        <v>554</v>
      </c>
      <c r="C978" s="696">
        <v>89301322</v>
      </c>
      <c r="D978" s="697" t="s">
        <v>4685</v>
      </c>
      <c r="E978" s="698" t="s">
        <v>3279</v>
      </c>
      <c r="F978" s="696" t="s">
        <v>3257</v>
      </c>
      <c r="G978" s="696" t="s">
        <v>3427</v>
      </c>
      <c r="H978" s="696" t="s">
        <v>555</v>
      </c>
      <c r="I978" s="696" t="s">
        <v>4216</v>
      </c>
      <c r="J978" s="696" t="s">
        <v>891</v>
      </c>
      <c r="K978" s="696" t="s">
        <v>2672</v>
      </c>
      <c r="L978" s="699">
        <v>0</v>
      </c>
      <c r="M978" s="699">
        <v>0</v>
      </c>
      <c r="N978" s="696">
        <v>4</v>
      </c>
      <c r="O978" s="700">
        <v>1.5</v>
      </c>
      <c r="P978" s="699">
        <v>0</v>
      </c>
      <c r="Q978" s="701"/>
      <c r="R978" s="696">
        <v>4</v>
      </c>
      <c r="S978" s="701">
        <v>1</v>
      </c>
      <c r="T978" s="700">
        <v>1.5</v>
      </c>
      <c r="U978" s="702">
        <v>1</v>
      </c>
    </row>
    <row r="979" spans="1:21" ht="14.4" customHeight="1" x14ac:dyDescent="0.3">
      <c r="A979" s="695">
        <v>32</v>
      </c>
      <c r="B979" s="696" t="s">
        <v>554</v>
      </c>
      <c r="C979" s="696">
        <v>89301322</v>
      </c>
      <c r="D979" s="697" t="s">
        <v>4685</v>
      </c>
      <c r="E979" s="698" t="s">
        <v>3279</v>
      </c>
      <c r="F979" s="696" t="s">
        <v>3257</v>
      </c>
      <c r="G979" s="696" t="s">
        <v>3427</v>
      </c>
      <c r="H979" s="696" t="s">
        <v>555</v>
      </c>
      <c r="I979" s="696" t="s">
        <v>4217</v>
      </c>
      <c r="J979" s="696" t="s">
        <v>891</v>
      </c>
      <c r="K979" s="696" t="s">
        <v>1349</v>
      </c>
      <c r="L979" s="699">
        <v>0</v>
      </c>
      <c r="M979" s="699">
        <v>0</v>
      </c>
      <c r="N979" s="696">
        <v>2</v>
      </c>
      <c r="O979" s="700">
        <v>2</v>
      </c>
      <c r="P979" s="699">
        <v>0</v>
      </c>
      <c r="Q979" s="701"/>
      <c r="R979" s="696">
        <v>1</v>
      </c>
      <c r="S979" s="701">
        <v>0.5</v>
      </c>
      <c r="T979" s="700">
        <v>1</v>
      </c>
      <c r="U979" s="702">
        <v>0.5</v>
      </c>
    </row>
    <row r="980" spans="1:21" ht="14.4" customHeight="1" x14ac:dyDescent="0.3">
      <c r="A980" s="695">
        <v>32</v>
      </c>
      <c r="B980" s="696" t="s">
        <v>554</v>
      </c>
      <c r="C980" s="696">
        <v>89301322</v>
      </c>
      <c r="D980" s="697" t="s">
        <v>4685</v>
      </c>
      <c r="E980" s="698" t="s">
        <v>3279</v>
      </c>
      <c r="F980" s="696" t="s">
        <v>3257</v>
      </c>
      <c r="G980" s="696" t="s">
        <v>3427</v>
      </c>
      <c r="H980" s="696" t="s">
        <v>555</v>
      </c>
      <c r="I980" s="696" t="s">
        <v>4006</v>
      </c>
      <c r="J980" s="696" t="s">
        <v>3687</v>
      </c>
      <c r="K980" s="696" t="s">
        <v>2672</v>
      </c>
      <c r="L980" s="699">
        <v>0</v>
      </c>
      <c r="M980" s="699">
        <v>0</v>
      </c>
      <c r="N980" s="696">
        <v>1</v>
      </c>
      <c r="O980" s="700">
        <v>1</v>
      </c>
      <c r="P980" s="699"/>
      <c r="Q980" s="701"/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32</v>
      </c>
      <c r="B981" s="696" t="s">
        <v>554</v>
      </c>
      <c r="C981" s="696">
        <v>89301322</v>
      </c>
      <c r="D981" s="697" t="s">
        <v>4685</v>
      </c>
      <c r="E981" s="698" t="s">
        <v>3279</v>
      </c>
      <c r="F981" s="696" t="s">
        <v>3257</v>
      </c>
      <c r="G981" s="696" t="s">
        <v>3427</v>
      </c>
      <c r="H981" s="696" t="s">
        <v>555</v>
      </c>
      <c r="I981" s="696" t="s">
        <v>3869</v>
      </c>
      <c r="J981" s="696" t="s">
        <v>1519</v>
      </c>
      <c r="K981" s="696" t="s">
        <v>2672</v>
      </c>
      <c r="L981" s="699">
        <v>0</v>
      </c>
      <c r="M981" s="699">
        <v>0</v>
      </c>
      <c r="N981" s="696">
        <v>2</v>
      </c>
      <c r="O981" s="700">
        <v>0.5</v>
      </c>
      <c r="P981" s="699"/>
      <c r="Q981" s="701"/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32</v>
      </c>
      <c r="B982" s="696" t="s">
        <v>554</v>
      </c>
      <c r="C982" s="696">
        <v>89301322</v>
      </c>
      <c r="D982" s="697" t="s">
        <v>4685</v>
      </c>
      <c r="E982" s="698" t="s">
        <v>3279</v>
      </c>
      <c r="F982" s="696" t="s">
        <v>3257</v>
      </c>
      <c r="G982" s="696" t="s">
        <v>3427</v>
      </c>
      <c r="H982" s="696" t="s">
        <v>555</v>
      </c>
      <c r="I982" s="696" t="s">
        <v>4218</v>
      </c>
      <c r="J982" s="696" t="s">
        <v>3814</v>
      </c>
      <c r="K982" s="696" t="s">
        <v>895</v>
      </c>
      <c r="L982" s="699">
        <v>0</v>
      </c>
      <c r="M982" s="699">
        <v>0</v>
      </c>
      <c r="N982" s="696">
        <v>2</v>
      </c>
      <c r="O982" s="700">
        <v>0.5</v>
      </c>
      <c r="P982" s="699"/>
      <c r="Q982" s="701"/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32</v>
      </c>
      <c r="B983" s="696" t="s">
        <v>554</v>
      </c>
      <c r="C983" s="696">
        <v>89301322</v>
      </c>
      <c r="D983" s="697" t="s">
        <v>4685</v>
      </c>
      <c r="E983" s="698" t="s">
        <v>3279</v>
      </c>
      <c r="F983" s="696" t="s">
        <v>3257</v>
      </c>
      <c r="G983" s="696" t="s">
        <v>3427</v>
      </c>
      <c r="H983" s="696" t="s">
        <v>555</v>
      </c>
      <c r="I983" s="696" t="s">
        <v>4219</v>
      </c>
      <c r="J983" s="696" t="s">
        <v>891</v>
      </c>
      <c r="K983" s="696" t="s">
        <v>3980</v>
      </c>
      <c r="L983" s="699">
        <v>0</v>
      </c>
      <c r="M983" s="699">
        <v>0</v>
      </c>
      <c r="N983" s="696">
        <v>1</v>
      </c>
      <c r="O983" s="700">
        <v>1</v>
      </c>
      <c r="P983" s="699"/>
      <c r="Q983" s="701"/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32</v>
      </c>
      <c r="B984" s="696" t="s">
        <v>554</v>
      </c>
      <c r="C984" s="696">
        <v>89301322</v>
      </c>
      <c r="D984" s="697" t="s">
        <v>4685</v>
      </c>
      <c r="E984" s="698" t="s">
        <v>3279</v>
      </c>
      <c r="F984" s="696" t="s">
        <v>3257</v>
      </c>
      <c r="G984" s="696" t="s">
        <v>4220</v>
      </c>
      <c r="H984" s="696" t="s">
        <v>555</v>
      </c>
      <c r="I984" s="696" t="s">
        <v>4221</v>
      </c>
      <c r="J984" s="696" t="s">
        <v>4222</v>
      </c>
      <c r="K984" s="696" t="s">
        <v>4223</v>
      </c>
      <c r="L984" s="699">
        <v>0</v>
      </c>
      <c r="M984" s="699">
        <v>0</v>
      </c>
      <c r="N984" s="696">
        <v>1</v>
      </c>
      <c r="O984" s="700">
        <v>1</v>
      </c>
      <c r="P984" s="699"/>
      <c r="Q984" s="701"/>
      <c r="R984" s="696"/>
      <c r="S984" s="701">
        <v>0</v>
      </c>
      <c r="T984" s="700"/>
      <c r="U984" s="702">
        <v>0</v>
      </c>
    </row>
    <row r="985" spans="1:21" ht="14.4" customHeight="1" x14ac:dyDescent="0.3">
      <c r="A985" s="695">
        <v>32</v>
      </c>
      <c r="B985" s="696" t="s">
        <v>554</v>
      </c>
      <c r="C985" s="696">
        <v>89301322</v>
      </c>
      <c r="D985" s="697" t="s">
        <v>4685</v>
      </c>
      <c r="E985" s="698" t="s">
        <v>3279</v>
      </c>
      <c r="F985" s="696" t="s">
        <v>3257</v>
      </c>
      <c r="G985" s="696" t="s">
        <v>4220</v>
      </c>
      <c r="H985" s="696" t="s">
        <v>555</v>
      </c>
      <c r="I985" s="696" t="s">
        <v>4224</v>
      </c>
      <c r="J985" s="696" t="s">
        <v>4222</v>
      </c>
      <c r="K985" s="696" t="s">
        <v>4223</v>
      </c>
      <c r="L985" s="699">
        <v>0</v>
      </c>
      <c r="M985" s="699">
        <v>0</v>
      </c>
      <c r="N985" s="696">
        <v>2</v>
      </c>
      <c r="O985" s="700">
        <v>2</v>
      </c>
      <c r="P985" s="699"/>
      <c r="Q985" s="701"/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32</v>
      </c>
      <c r="B986" s="696" t="s">
        <v>554</v>
      </c>
      <c r="C986" s="696">
        <v>89301322</v>
      </c>
      <c r="D986" s="697" t="s">
        <v>4685</v>
      </c>
      <c r="E986" s="698" t="s">
        <v>3279</v>
      </c>
      <c r="F986" s="696" t="s">
        <v>3257</v>
      </c>
      <c r="G986" s="696" t="s">
        <v>4225</v>
      </c>
      <c r="H986" s="696" t="s">
        <v>1626</v>
      </c>
      <c r="I986" s="696" t="s">
        <v>4226</v>
      </c>
      <c r="J986" s="696" t="s">
        <v>4227</v>
      </c>
      <c r="K986" s="696" t="s">
        <v>4228</v>
      </c>
      <c r="L986" s="699">
        <v>1309.48</v>
      </c>
      <c r="M986" s="699">
        <v>1309.48</v>
      </c>
      <c r="N986" s="696">
        <v>1</v>
      </c>
      <c r="O986" s="700">
        <v>0.5</v>
      </c>
      <c r="P986" s="699">
        <v>1309.48</v>
      </c>
      <c r="Q986" s="701">
        <v>1</v>
      </c>
      <c r="R986" s="696">
        <v>1</v>
      </c>
      <c r="S986" s="701">
        <v>1</v>
      </c>
      <c r="T986" s="700">
        <v>0.5</v>
      </c>
      <c r="U986" s="702">
        <v>1</v>
      </c>
    </row>
    <row r="987" spans="1:21" ht="14.4" customHeight="1" x14ac:dyDescent="0.3">
      <c r="A987" s="695">
        <v>32</v>
      </c>
      <c r="B987" s="696" t="s">
        <v>554</v>
      </c>
      <c r="C987" s="696">
        <v>89301322</v>
      </c>
      <c r="D987" s="697" t="s">
        <v>4685</v>
      </c>
      <c r="E987" s="698" t="s">
        <v>3279</v>
      </c>
      <c r="F987" s="696" t="s">
        <v>3258</v>
      </c>
      <c r="G987" s="696" t="s">
        <v>3596</v>
      </c>
      <c r="H987" s="696" t="s">
        <v>555</v>
      </c>
      <c r="I987" s="696" t="s">
        <v>4229</v>
      </c>
      <c r="J987" s="696" t="s">
        <v>3598</v>
      </c>
      <c r="K987" s="696"/>
      <c r="L987" s="699">
        <v>0</v>
      </c>
      <c r="M987" s="699">
        <v>0</v>
      </c>
      <c r="N987" s="696">
        <v>8</v>
      </c>
      <c r="O987" s="700">
        <v>6.5</v>
      </c>
      <c r="P987" s="699">
        <v>0</v>
      </c>
      <c r="Q987" s="701"/>
      <c r="R987" s="696">
        <v>6</v>
      </c>
      <c r="S987" s="701">
        <v>0.75</v>
      </c>
      <c r="T987" s="700">
        <v>5</v>
      </c>
      <c r="U987" s="702">
        <v>0.76923076923076927</v>
      </c>
    </row>
    <row r="988" spans="1:21" ht="14.4" customHeight="1" x14ac:dyDescent="0.3">
      <c r="A988" s="695">
        <v>32</v>
      </c>
      <c r="B988" s="696" t="s">
        <v>554</v>
      </c>
      <c r="C988" s="696">
        <v>89301322</v>
      </c>
      <c r="D988" s="697" t="s">
        <v>4685</v>
      </c>
      <c r="E988" s="698" t="s">
        <v>3280</v>
      </c>
      <c r="F988" s="696" t="s">
        <v>3257</v>
      </c>
      <c r="G988" s="696" t="s">
        <v>3300</v>
      </c>
      <c r="H988" s="696" t="s">
        <v>555</v>
      </c>
      <c r="I988" s="696" t="s">
        <v>1318</v>
      </c>
      <c r="J988" s="696" t="s">
        <v>1319</v>
      </c>
      <c r="K988" s="696" t="s">
        <v>3301</v>
      </c>
      <c r="L988" s="699">
        <v>1354.54</v>
      </c>
      <c r="M988" s="699">
        <v>40636.200000000012</v>
      </c>
      <c r="N988" s="696">
        <v>30</v>
      </c>
      <c r="O988" s="700">
        <v>20</v>
      </c>
      <c r="P988" s="699">
        <v>23027.180000000008</v>
      </c>
      <c r="Q988" s="701">
        <v>0.56666666666666665</v>
      </c>
      <c r="R988" s="696">
        <v>17</v>
      </c>
      <c r="S988" s="701">
        <v>0.56666666666666665</v>
      </c>
      <c r="T988" s="700">
        <v>11</v>
      </c>
      <c r="U988" s="702">
        <v>0.55000000000000004</v>
      </c>
    </row>
    <row r="989" spans="1:21" ht="14.4" customHeight="1" x14ac:dyDescent="0.3">
      <c r="A989" s="695">
        <v>32</v>
      </c>
      <c r="B989" s="696" t="s">
        <v>554</v>
      </c>
      <c r="C989" s="696">
        <v>89301322</v>
      </c>
      <c r="D989" s="697" t="s">
        <v>4685</v>
      </c>
      <c r="E989" s="698" t="s">
        <v>3280</v>
      </c>
      <c r="F989" s="696" t="s">
        <v>3257</v>
      </c>
      <c r="G989" s="696" t="s">
        <v>3300</v>
      </c>
      <c r="H989" s="696" t="s">
        <v>555</v>
      </c>
      <c r="I989" s="696" t="s">
        <v>1171</v>
      </c>
      <c r="J989" s="696" t="s">
        <v>1172</v>
      </c>
      <c r="K989" s="696" t="s">
        <v>1173</v>
      </c>
      <c r="L989" s="699">
        <v>483.76</v>
      </c>
      <c r="M989" s="699">
        <v>8707.68</v>
      </c>
      <c r="N989" s="696">
        <v>18</v>
      </c>
      <c r="O989" s="700">
        <v>5.5</v>
      </c>
      <c r="P989" s="699">
        <v>7740.1600000000008</v>
      </c>
      <c r="Q989" s="701">
        <v>0.88888888888888895</v>
      </c>
      <c r="R989" s="696">
        <v>16</v>
      </c>
      <c r="S989" s="701">
        <v>0.88888888888888884</v>
      </c>
      <c r="T989" s="700">
        <v>5</v>
      </c>
      <c r="U989" s="702">
        <v>0.90909090909090906</v>
      </c>
    </row>
    <row r="990" spans="1:21" ht="14.4" customHeight="1" x14ac:dyDescent="0.3">
      <c r="A990" s="695">
        <v>32</v>
      </c>
      <c r="B990" s="696" t="s">
        <v>554</v>
      </c>
      <c r="C990" s="696">
        <v>89301322</v>
      </c>
      <c r="D990" s="697" t="s">
        <v>4685</v>
      </c>
      <c r="E990" s="698" t="s">
        <v>3280</v>
      </c>
      <c r="F990" s="696" t="s">
        <v>3257</v>
      </c>
      <c r="G990" s="696" t="s">
        <v>3300</v>
      </c>
      <c r="H990" s="696" t="s">
        <v>555</v>
      </c>
      <c r="I990" s="696" t="s">
        <v>3826</v>
      </c>
      <c r="J990" s="696" t="s">
        <v>1172</v>
      </c>
      <c r="K990" s="696" t="s">
        <v>1173</v>
      </c>
      <c r="L990" s="699">
        <v>483.76</v>
      </c>
      <c r="M990" s="699">
        <v>7256.4</v>
      </c>
      <c r="N990" s="696">
        <v>15</v>
      </c>
      <c r="O990" s="700">
        <v>5.5</v>
      </c>
      <c r="P990" s="699">
        <v>2902.56</v>
      </c>
      <c r="Q990" s="701">
        <v>0.4</v>
      </c>
      <c r="R990" s="696">
        <v>6</v>
      </c>
      <c r="S990" s="701">
        <v>0.4</v>
      </c>
      <c r="T990" s="700">
        <v>2.5</v>
      </c>
      <c r="U990" s="702">
        <v>0.45454545454545453</v>
      </c>
    </row>
    <row r="991" spans="1:21" ht="14.4" customHeight="1" x14ac:dyDescent="0.3">
      <c r="A991" s="695">
        <v>32</v>
      </c>
      <c r="B991" s="696" t="s">
        <v>554</v>
      </c>
      <c r="C991" s="696">
        <v>89301322</v>
      </c>
      <c r="D991" s="697" t="s">
        <v>4685</v>
      </c>
      <c r="E991" s="698" t="s">
        <v>3280</v>
      </c>
      <c r="F991" s="696" t="s">
        <v>3257</v>
      </c>
      <c r="G991" s="696" t="s">
        <v>3300</v>
      </c>
      <c r="H991" s="696" t="s">
        <v>555</v>
      </c>
      <c r="I991" s="696" t="s">
        <v>3302</v>
      </c>
      <c r="J991" s="696" t="s">
        <v>1172</v>
      </c>
      <c r="K991" s="696" t="s">
        <v>3303</v>
      </c>
      <c r="L991" s="699">
        <v>0</v>
      </c>
      <c r="M991" s="699">
        <v>0</v>
      </c>
      <c r="N991" s="696">
        <v>1</v>
      </c>
      <c r="O991" s="700">
        <v>1</v>
      </c>
      <c r="P991" s="699"/>
      <c r="Q991" s="701"/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32</v>
      </c>
      <c r="B992" s="696" t="s">
        <v>554</v>
      </c>
      <c r="C992" s="696">
        <v>89301322</v>
      </c>
      <c r="D992" s="697" t="s">
        <v>4685</v>
      </c>
      <c r="E992" s="698" t="s">
        <v>3280</v>
      </c>
      <c r="F992" s="696" t="s">
        <v>3257</v>
      </c>
      <c r="G992" s="696" t="s">
        <v>3305</v>
      </c>
      <c r="H992" s="696" t="s">
        <v>555</v>
      </c>
      <c r="I992" s="696" t="s">
        <v>979</v>
      </c>
      <c r="J992" s="696" t="s">
        <v>980</v>
      </c>
      <c r="K992" s="696" t="s">
        <v>981</v>
      </c>
      <c r="L992" s="699">
        <v>95.25</v>
      </c>
      <c r="M992" s="699">
        <v>1333.5</v>
      </c>
      <c r="N992" s="696">
        <v>14</v>
      </c>
      <c r="O992" s="700">
        <v>11</v>
      </c>
      <c r="P992" s="699">
        <v>666.75</v>
      </c>
      <c r="Q992" s="701">
        <v>0.5</v>
      </c>
      <c r="R992" s="696">
        <v>7</v>
      </c>
      <c r="S992" s="701">
        <v>0.5</v>
      </c>
      <c r="T992" s="700">
        <v>5</v>
      </c>
      <c r="U992" s="702">
        <v>0.45454545454545453</v>
      </c>
    </row>
    <row r="993" spans="1:21" ht="14.4" customHeight="1" x14ac:dyDescent="0.3">
      <c r="A993" s="695">
        <v>32</v>
      </c>
      <c r="B993" s="696" t="s">
        <v>554</v>
      </c>
      <c r="C993" s="696">
        <v>89301322</v>
      </c>
      <c r="D993" s="697" t="s">
        <v>4685</v>
      </c>
      <c r="E993" s="698" t="s">
        <v>3280</v>
      </c>
      <c r="F993" s="696" t="s">
        <v>3257</v>
      </c>
      <c r="G993" s="696" t="s">
        <v>3305</v>
      </c>
      <c r="H993" s="696" t="s">
        <v>555</v>
      </c>
      <c r="I993" s="696" t="s">
        <v>3381</v>
      </c>
      <c r="J993" s="696" t="s">
        <v>3382</v>
      </c>
      <c r="K993" s="696" t="s">
        <v>981</v>
      </c>
      <c r="L993" s="699">
        <v>95.25</v>
      </c>
      <c r="M993" s="699">
        <v>95.25</v>
      </c>
      <c r="N993" s="696">
        <v>1</v>
      </c>
      <c r="O993" s="700">
        <v>1</v>
      </c>
      <c r="P993" s="699">
        <v>95.25</v>
      </c>
      <c r="Q993" s="701">
        <v>1</v>
      </c>
      <c r="R993" s="696">
        <v>1</v>
      </c>
      <c r="S993" s="701">
        <v>1</v>
      </c>
      <c r="T993" s="700">
        <v>1</v>
      </c>
      <c r="U993" s="702">
        <v>1</v>
      </c>
    </row>
    <row r="994" spans="1:21" ht="14.4" customHeight="1" x14ac:dyDescent="0.3">
      <c r="A994" s="695">
        <v>32</v>
      </c>
      <c r="B994" s="696" t="s">
        <v>554</v>
      </c>
      <c r="C994" s="696">
        <v>89301322</v>
      </c>
      <c r="D994" s="697" t="s">
        <v>4685</v>
      </c>
      <c r="E994" s="698" t="s">
        <v>3280</v>
      </c>
      <c r="F994" s="696" t="s">
        <v>3257</v>
      </c>
      <c r="G994" s="696" t="s">
        <v>3305</v>
      </c>
      <c r="H994" s="696" t="s">
        <v>555</v>
      </c>
      <c r="I994" s="696" t="s">
        <v>650</v>
      </c>
      <c r="J994" s="696" t="s">
        <v>651</v>
      </c>
      <c r="K994" s="696" t="s">
        <v>3306</v>
      </c>
      <c r="L994" s="699">
        <v>85.72</v>
      </c>
      <c r="M994" s="699">
        <v>857.2</v>
      </c>
      <c r="N994" s="696">
        <v>10</v>
      </c>
      <c r="O994" s="700">
        <v>6.5</v>
      </c>
      <c r="P994" s="699">
        <v>342.88</v>
      </c>
      <c r="Q994" s="701">
        <v>0.39999999999999997</v>
      </c>
      <c r="R994" s="696">
        <v>4</v>
      </c>
      <c r="S994" s="701">
        <v>0.4</v>
      </c>
      <c r="T994" s="700">
        <v>2.5</v>
      </c>
      <c r="U994" s="702">
        <v>0.38461538461538464</v>
      </c>
    </row>
    <row r="995" spans="1:21" ht="14.4" customHeight="1" x14ac:dyDescent="0.3">
      <c r="A995" s="695">
        <v>32</v>
      </c>
      <c r="B995" s="696" t="s">
        <v>554</v>
      </c>
      <c r="C995" s="696">
        <v>89301322</v>
      </c>
      <c r="D995" s="697" t="s">
        <v>4685</v>
      </c>
      <c r="E995" s="698" t="s">
        <v>3280</v>
      </c>
      <c r="F995" s="696" t="s">
        <v>3257</v>
      </c>
      <c r="G995" s="696" t="s">
        <v>3305</v>
      </c>
      <c r="H995" s="696" t="s">
        <v>555</v>
      </c>
      <c r="I995" s="696" t="s">
        <v>3307</v>
      </c>
      <c r="J995" s="696" t="s">
        <v>651</v>
      </c>
      <c r="K995" s="696" t="s">
        <v>3308</v>
      </c>
      <c r="L995" s="699">
        <v>285.75</v>
      </c>
      <c r="M995" s="699">
        <v>571.5</v>
      </c>
      <c r="N995" s="696">
        <v>2</v>
      </c>
      <c r="O995" s="700">
        <v>1</v>
      </c>
      <c r="P995" s="699">
        <v>571.5</v>
      </c>
      <c r="Q995" s="701">
        <v>1</v>
      </c>
      <c r="R995" s="696">
        <v>2</v>
      </c>
      <c r="S995" s="701">
        <v>1</v>
      </c>
      <c r="T995" s="700">
        <v>1</v>
      </c>
      <c r="U995" s="702">
        <v>1</v>
      </c>
    </row>
    <row r="996" spans="1:21" ht="14.4" customHeight="1" x14ac:dyDescent="0.3">
      <c r="A996" s="695">
        <v>32</v>
      </c>
      <c r="B996" s="696" t="s">
        <v>554</v>
      </c>
      <c r="C996" s="696">
        <v>89301322</v>
      </c>
      <c r="D996" s="697" t="s">
        <v>4685</v>
      </c>
      <c r="E996" s="698" t="s">
        <v>3280</v>
      </c>
      <c r="F996" s="696" t="s">
        <v>3257</v>
      </c>
      <c r="G996" s="696" t="s">
        <v>3309</v>
      </c>
      <c r="H996" s="696" t="s">
        <v>555</v>
      </c>
      <c r="I996" s="696" t="s">
        <v>4230</v>
      </c>
      <c r="J996" s="696" t="s">
        <v>4231</v>
      </c>
      <c r="K996" s="696" t="s">
        <v>3965</v>
      </c>
      <c r="L996" s="699">
        <v>10.73</v>
      </c>
      <c r="M996" s="699">
        <v>21.46</v>
      </c>
      <c r="N996" s="696">
        <v>2</v>
      </c>
      <c r="O996" s="700">
        <v>1</v>
      </c>
      <c r="P996" s="699">
        <v>21.46</v>
      </c>
      <c r="Q996" s="701">
        <v>1</v>
      </c>
      <c r="R996" s="696">
        <v>2</v>
      </c>
      <c r="S996" s="701">
        <v>1</v>
      </c>
      <c r="T996" s="700">
        <v>1</v>
      </c>
      <c r="U996" s="702">
        <v>1</v>
      </c>
    </row>
    <row r="997" spans="1:21" ht="14.4" customHeight="1" x14ac:dyDescent="0.3">
      <c r="A997" s="695">
        <v>32</v>
      </c>
      <c r="B997" s="696" t="s">
        <v>554</v>
      </c>
      <c r="C997" s="696">
        <v>89301322</v>
      </c>
      <c r="D997" s="697" t="s">
        <v>4685</v>
      </c>
      <c r="E997" s="698" t="s">
        <v>3280</v>
      </c>
      <c r="F997" s="696" t="s">
        <v>3257</v>
      </c>
      <c r="G997" s="696" t="s">
        <v>3309</v>
      </c>
      <c r="H997" s="696" t="s">
        <v>1626</v>
      </c>
      <c r="I997" s="696" t="s">
        <v>3430</v>
      </c>
      <c r="J997" s="696" t="s">
        <v>3431</v>
      </c>
      <c r="K997" s="696" t="s">
        <v>3432</v>
      </c>
      <c r="L997" s="699">
        <v>17.690000000000001</v>
      </c>
      <c r="M997" s="699">
        <v>17.690000000000001</v>
      </c>
      <c r="N997" s="696">
        <v>1</v>
      </c>
      <c r="O997" s="700">
        <v>0.5</v>
      </c>
      <c r="P997" s="699">
        <v>17.690000000000001</v>
      </c>
      <c r="Q997" s="701">
        <v>1</v>
      </c>
      <c r="R997" s="696">
        <v>1</v>
      </c>
      <c r="S997" s="701">
        <v>1</v>
      </c>
      <c r="T997" s="700">
        <v>0.5</v>
      </c>
      <c r="U997" s="702">
        <v>1</v>
      </c>
    </row>
    <row r="998" spans="1:21" ht="14.4" customHeight="1" x14ac:dyDescent="0.3">
      <c r="A998" s="695">
        <v>32</v>
      </c>
      <c r="B998" s="696" t="s">
        <v>554</v>
      </c>
      <c r="C998" s="696">
        <v>89301322</v>
      </c>
      <c r="D998" s="697" t="s">
        <v>4685</v>
      </c>
      <c r="E998" s="698" t="s">
        <v>3280</v>
      </c>
      <c r="F998" s="696" t="s">
        <v>3257</v>
      </c>
      <c r="G998" s="696" t="s">
        <v>3496</v>
      </c>
      <c r="H998" s="696" t="s">
        <v>1626</v>
      </c>
      <c r="I998" s="696" t="s">
        <v>2926</v>
      </c>
      <c r="J998" s="696" t="s">
        <v>2693</v>
      </c>
      <c r="K998" s="696" t="s">
        <v>3250</v>
      </c>
      <c r="L998" s="699">
        <v>150.55000000000001</v>
      </c>
      <c r="M998" s="699">
        <v>150.55000000000001</v>
      </c>
      <c r="N998" s="696">
        <v>1</v>
      </c>
      <c r="O998" s="700">
        <v>1</v>
      </c>
      <c r="P998" s="699">
        <v>150.55000000000001</v>
      </c>
      <c r="Q998" s="701">
        <v>1</v>
      </c>
      <c r="R998" s="696">
        <v>1</v>
      </c>
      <c r="S998" s="701">
        <v>1</v>
      </c>
      <c r="T998" s="700">
        <v>1</v>
      </c>
      <c r="U998" s="702">
        <v>1</v>
      </c>
    </row>
    <row r="999" spans="1:21" ht="14.4" customHeight="1" x14ac:dyDescent="0.3">
      <c r="A999" s="695">
        <v>32</v>
      </c>
      <c r="B999" s="696" t="s">
        <v>554</v>
      </c>
      <c r="C999" s="696">
        <v>89301322</v>
      </c>
      <c r="D999" s="697" t="s">
        <v>4685</v>
      </c>
      <c r="E999" s="698" t="s">
        <v>3280</v>
      </c>
      <c r="F999" s="696" t="s">
        <v>3257</v>
      </c>
      <c r="G999" s="696" t="s">
        <v>3470</v>
      </c>
      <c r="H999" s="696" t="s">
        <v>555</v>
      </c>
      <c r="I999" s="696" t="s">
        <v>4232</v>
      </c>
      <c r="J999" s="696" t="s">
        <v>995</v>
      </c>
      <c r="K999" s="696" t="s">
        <v>996</v>
      </c>
      <c r="L999" s="699">
        <v>81.209999999999994</v>
      </c>
      <c r="M999" s="699">
        <v>81.209999999999994</v>
      </c>
      <c r="N999" s="696">
        <v>1</v>
      </c>
      <c r="O999" s="700">
        <v>0.5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32</v>
      </c>
      <c r="B1000" s="696" t="s">
        <v>554</v>
      </c>
      <c r="C1000" s="696">
        <v>89301322</v>
      </c>
      <c r="D1000" s="697" t="s">
        <v>4685</v>
      </c>
      <c r="E1000" s="698" t="s">
        <v>3280</v>
      </c>
      <c r="F1000" s="696" t="s">
        <v>3257</v>
      </c>
      <c r="G1000" s="696" t="s">
        <v>3470</v>
      </c>
      <c r="H1000" s="696" t="s">
        <v>555</v>
      </c>
      <c r="I1000" s="696" t="s">
        <v>4233</v>
      </c>
      <c r="J1000" s="696" t="s">
        <v>995</v>
      </c>
      <c r="K1000" s="696" t="s">
        <v>3890</v>
      </c>
      <c r="L1000" s="699">
        <v>270.69</v>
      </c>
      <c r="M1000" s="699">
        <v>541.38</v>
      </c>
      <c r="N1000" s="696">
        <v>2</v>
      </c>
      <c r="O1000" s="700">
        <v>1</v>
      </c>
      <c r="P1000" s="699">
        <v>541.38</v>
      </c>
      <c r="Q1000" s="701">
        <v>1</v>
      </c>
      <c r="R1000" s="696">
        <v>2</v>
      </c>
      <c r="S1000" s="701">
        <v>1</v>
      </c>
      <c r="T1000" s="700">
        <v>1</v>
      </c>
      <c r="U1000" s="702">
        <v>1</v>
      </c>
    </row>
    <row r="1001" spans="1:21" ht="14.4" customHeight="1" x14ac:dyDescent="0.3">
      <c r="A1001" s="695">
        <v>32</v>
      </c>
      <c r="B1001" s="696" t="s">
        <v>554</v>
      </c>
      <c r="C1001" s="696">
        <v>89301322</v>
      </c>
      <c r="D1001" s="697" t="s">
        <v>4685</v>
      </c>
      <c r="E1001" s="698" t="s">
        <v>3280</v>
      </c>
      <c r="F1001" s="696" t="s">
        <v>3257</v>
      </c>
      <c r="G1001" s="696" t="s">
        <v>3470</v>
      </c>
      <c r="H1001" s="696" t="s">
        <v>555</v>
      </c>
      <c r="I1001" s="696" t="s">
        <v>4234</v>
      </c>
      <c r="J1001" s="696" t="s">
        <v>3969</v>
      </c>
      <c r="K1001" s="696" t="s">
        <v>3692</v>
      </c>
      <c r="L1001" s="699">
        <v>0</v>
      </c>
      <c r="M1001" s="699">
        <v>0</v>
      </c>
      <c r="N1001" s="696">
        <v>1</v>
      </c>
      <c r="O1001" s="700">
        <v>0.5</v>
      </c>
      <c r="P1001" s="699">
        <v>0</v>
      </c>
      <c r="Q1001" s="701"/>
      <c r="R1001" s="696">
        <v>1</v>
      </c>
      <c r="S1001" s="701">
        <v>1</v>
      </c>
      <c r="T1001" s="700">
        <v>0.5</v>
      </c>
      <c r="U1001" s="702">
        <v>1</v>
      </c>
    </row>
    <row r="1002" spans="1:21" ht="14.4" customHeight="1" x14ac:dyDescent="0.3">
      <c r="A1002" s="695">
        <v>32</v>
      </c>
      <c r="B1002" s="696" t="s">
        <v>554</v>
      </c>
      <c r="C1002" s="696">
        <v>89301322</v>
      </c>
      <c r="D1002" s="697" t="s">
        <v>4685</v>
      </c>
      <c r="E1002" s="698" t="s">
        <v>3280</v>
      </c>
      <c r="F1002" s="696" t="s">
        <v>3257</v>
      </c>
      <c r="G1002" s="696" t="s">
        <v>3310</v>
      </c>
      <c r="H1002" s="696" t="s">
        <v>1626</v>
      </c>
      <c r="I1002" s="696" t="s">
        <v>1998</v>
      </c>
      <c r="J1002" s="696" t="s">
        <v>3125</v>
      </c>
      <c r="K1002" s="696" t="s">
        <v>3126</v>
      </c>
      <c r="L1002" s="699">
        <v>333.31</v>
      </c>
      <c r="M1002" s="699">
        <v>6999.51</v>
      </c>
      <c r="N1002" s="696">
        <v>21</v>
      </c>
      <c r="O1002" s="700">
        <v>8.5</v>
      </c>
      <c r="P1002" s="699">
        <v>1999.86</v>
      </c>
      <c r="Q1002" s="701">
        <v>0.2857142857142857</v>
      </c>
      <c r="R1002" s="696">
        <v>6</v>
      </c>
      <c r="S1002" s="701">
        <v>0.2857142857142857</v>
      </c>
      <c r="T1002" s="700">
        <v>3</v>
      </c>
      <c r="U1002" s="702">
        <v>0.35294117647058826</v>
      </c>
    </row>
    <row r="1003" spans="1:21" ht="14.4" customHeight="1" x14ac:dyDescent="0.3">
      <c r="A1003" s="695">
        <v>32</v>
      </c>
      <c r="B1003" s="696" t="s">
        <v>554</v>
      </c>
      <c r="C1003" s="696">
        <v>89301322</v>
      </c>
      <c r="D1003" s="697" t="s">
        <v>4685</v>
      </c>
      <c r="E1003" s="698" t="s">
        <v>3280</v>
      </c>
      <c r="F1003" s="696" t="s">
        <v>3257</v>
      </c>
      <c r="G1003" s="696" t="s">
        <v>3310</v>
      </c>
      <c r="H1003" s="696" t="s">
        <v>1626</v>
      </c>
      <c r="I1003" s="696" t="s">
        <v>1998</v>
      </c>
      <c r="J1003" s="696" t="s">
        <v>3125</v>
      </c>
      <c r="K1003" s="696" t="s">
        <v>3126</v>
      </c>
      <c r="L1003" s="699">
        <v>156.86000000000001</v>
      </c>
      <c r="M1003" s="699">
        <v>627.44000000000005</v>
      </c>
      <c r="N1003" s="696">
        <v>4</v>
      </c>
      <c r="O1003" s="700">
        <v>1.5</v>
      </c>
      <c r="P1003" s="699">
        <v>470.58000000000004</v>
      </c>
      <c r="Q1003" s="701">
        <v>0.75</v>
      </c>
      <c r="R1003" s="696">
        <v>3</v>
      </c>
      <c r="S1003" s="701">
        <v>0.75</v>
      </c>
      <c r="T1003" s="700">
        <v>1</v>
      </c>
      <c r="U1003" s="702">
        <v>0.66666666666666663</v>
      </c>
    </row>
    <row r="1004" spans="1:21" ht="14.4" customHeight="1" x14ac:dyDescent="0.3">
      <c r="A1004" s="695">
        <v>32</v>
      </c>
      <c r="B1004" s="696" t="s">
        <v>554</v>
      </c>
      <c r="C1004" s="696">
        <v>89301322</v>
      </c>
      <c r="D1004" s="697" t="s">
        <v>4685</v>
      </c>
      <c r="E1004" s="698" t="s">
        <v>3280</v>
      </c>
      <c r="F1004" s="696" t="s">
        <v>3257</v>
      </c>
      <c r="G1004" s="696" t="s">
        <v>3386</v>
      </c>
      <c r="H1004" s="696" t="s">
        <v>555</v>
      </c>
      <c r="I1004" s="696" t="s">
        <v>3387</v>
      </c>
      <c r="J1004" s="696" t="s">
        <v>3388</v>
      </c>
      <c r="K1004" s="696" t="s">
        <v>3389</v>
      </c>
      <c r="L1004" s="699">
        <v>1789.73</v>
      </c>
      <c r="M1004" s="699">
        <v>1789.73</v>
      </c>
      <c r="N1004" s="696">
        <v>1</v>
      </c>
      <c r="O1004" s="700">
        <v>0.5</v>
      </c>
      <c r="P1004" s="699">
        <v>1789.73</v>
      </c>
      <c r="Q1004" s="701">
        <v>1</v>
      </c>
      <c r="R1004" s="696">
        <v>1</v>
      </c>
      <c r="S1004" s="701">
        <v>1</v>
      </c>
      <c r="T1004" s="700">
        <v>0.5</v>
      </c>
      <c r="U1004" s="702">
        <v>1</v>
      </c>
    </row>
    <row r="1005" spans="1:21" ht="14.4" customHeight="1" x14ac:dyDescent="0.3">
      <c r="A1005" s="695">
        <v>32</v>
      </c>
      <c r="B1005" s="696" t="s">
        <v>554</v>
      </c>
      <c r="C1005" s="696">
        <v>89301322</v>
      </c>
      <c r="D1005" s="697" t="s">
        <v>4685</v>
      </c>
      <c r="E1005" s="698" t="s">
        <v>3280</v>
      </c>
      <c r="F1005" s="696" t="s">
        <v>3257</v>
      </c>
      <c r="G1005" s="696" t="s">
        <v>3971</v>
      </c>
      <c r="H1005" s="696" t="s">
        <v>1626</v>
      </c>
      <c r="I1005" s="696" t="s">
        <v>4235</v>
      </c>
      <c r="J1005" s="696" t="s">
        <v>4236</v>
      </c>
      <c r="K1005" s="696" t="s">
        <v>1722</v>
      </c>
      <c r="L1005" s="699">
        <v>391.77</v>
      </c>
      <c r="M1005" s="699">
        <v>391.77</v>
      </c>
      <c r="N1005" s="696">
        <v>1</v>
      </c>
      <c r="O1005" s="700">
        <v>1</v>
      </c>
      <c r="P1005" s="699"/>
      <c r="Q1005" s="701">
        <v>0</v>
      </c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32</v>
      </c>
      <c r="B1006" s="696" t="s">
        <v>554</v>
      </c>
      <c r="C1006" s="696">
        <v>89301322</v>
      </c>
      <c r="D1006" s="697" t="s">
        <v>4685</v>
      </c>
      <c r="E1006" s="698" t="s">
        <v>3280</v>
      </c>
      <c r="F1006" s="696" t="s">
        <v>3257</v>
      </c>
      <c r="G1006" s="696" t="s">
        <v>3545</v>
      </c>
      <c r="H1006" s="696" t="s">
        <v>1626</v>
      </c>
      <c r="I1006" s="696" t="s">
        <v>2049</v>
      </c>
      <c r="J1006" s="696" t="s">
        <v>2050</v>
      </c>
      <c r="K1006" s="696" t="s">
        <v>2051</v>
      </c>
      <c r="L1006" s="699">
        <v>222.25</v>
      </c>
      <c r="M1006" s="699">
        <v>1555.75</v>
      </c>
      <c r="N1006" s="696">
        <v>7</v>
      </c>
      <c r="O1006" s="700">
        <v>3.5</v>
      </c>
      <c r="P1006" s="699">
        <v>444.5</v>
      </c>
      <c r="Q1006" s="701">
        <v>0.2857142857142857</v>
      </c>
      <c r="R1006" s="696">
        <v>2</v>
      </c>
      <c r="S1006" s="701">
        <v>0.2857142857142857</v>
      </c>
      <c r="T1006" s="700">
        <v>1.5</v>
      </c>
      <c r="U1006" s="702">
        <v>0.42857142857142855</v>
      </c>
    </row>
    <row r="1007" spans="1:21" ht="14.4" customHeight="1" x14ac:dyDescent="0.3">
      <c r="A1007" s="695">
        <v>32</v>
      </c>
      <c r="B1007" s="696" t="s">
        <v>554</v>
      </c>
      <c r="C1007" s="696">
        <v>89301322</v>
      </c>
      <c r="D1007" s="697" t="s">
        <v>4685</v>
      </c>
      <c r="E1007" s="698" t="s">
        <v>3280</v>
      </c>
      <c r="F1007" s="696" t="s">
        <v>3257</v>
      </c>
      <c r="G1007" s="696" t="s">
        <v>3545</v>
      </c>
      <c r="H1007" s="696" t="s">
        <v>555</v>
      </c>
      <c r="I1007" s="696" t="s">
        <v>4237</v>
      </c>
      <c r="J1007" s="696" t="s">
        <v>4238</v>
      </c>
      <c r="K1007" s="696" t="s">
        <v>2051</v>
      </c>
      <c r="L1007" s="699">
        <v>125.13</v>
      </c>
      <c r="M1007" s="699">
        <v>125.13</v>
      </c>
      <c r="N1007" s="696">
        <v>1</v>
      </c>
      <c r="O1007" s="700">
        <v>0.5</v>
      </c>
      <c r="P1007" s="699">
        <v>125.13</v>
      </c>
      <c r="Q1007" s="701">
        <v>1</v>
      </c>
      <c r="R1007" s="696">
        <v>1</v>
      </c>
      <c r="S1007" s="701">
        <v>1</v>
      </c>
      <c r="T1007" s="700">
        <v>0.5</v>
      </c>
      <c r="U1007" s="702">
        <v>1</v>
      </c>
    </row>
    <row r="1008" spans="1:21" ht="14.4" customHeight="1" x14ac:dyDescent="0.3">
      <c r="A1008" s="695">
        <v>32</v>
      </c>
      <c r="B1008" s="696" t="s">
        <v>554</v>
      </c>
      <c r="C1008" s="696">
        <v>89301322</v>
      </c>
      <c r="D1008" s="697" t="s">
        <v>4685</v>
      </c>
      <c r="E1008" s="698" t="s">
        <v>3280</v>
      </c>
      <c r="F1008" s="696" t="s">
        <v>3257</v>
      </c>
      <c r="G1008" s="696" t="s">
        <v>4239</v>
      </c>
      <c r="H1008" s="696" t="s">
        <v>555</v>
      </c>
      <c r="I1008" s="696" t="s">
        <v>4240</v>
      </c>
      <c r="J1008" s="696" t="s">
        <v>4241</v>
      </c>
      <c r="K1008" s="696" t="s">
        <v>3333</v>
      </c>
      <c r="L1008" s="699">
        <v>97.42</v>
      </c>
      <c r="M1008" s="699">
        <v>487.1</v>
      </c>
      <c r="N1008" s="696">
        <v>5</v>
      </c>
      <c r="O1008" s="700">
        <v>2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32</v>
      </c>
      <c r="B1009" s="696" t="s">
        <v>554</v>
      </c>
      <c r="C1009" s="696">
        <v>89301322</v>
      </c>
      <c r="D1009" s="697" t="s">
        <v>4685</v>
      </c>
      <c r="E1009" s="698" t="s">
        <v>3280</v>
      </c>
      <c r="F1009" s="696" t="s">
        <v>3257</v>
      </c>
      <c r="G1009" s="696" t="s">
        <v>3311</v>
      </c>
      <c r="H1009" s="696" t="s">
        <v>1626</v>
      </c>
      <c r="I1009" s="696" t="s">
        <v>3711</v>
      </c>
      <c r="J1009" s="696" t="s">
        <v>2675</v>
      </c>
      <c r="K1009" s="696" t="s">
        <v>3712</v>
      </c>
      <c r="L1009" s="699">
        <v>41.89</v>
      </c>
      <c r="M1009" s="699">
        <v>41.89</v>
      </c>
      <c r="N1009" s="696">
        <v>1</v>
      </c>
      <c r="O1009" s="700">
        <v>1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32</v>
      </c>
      <c r="B1010" s="696" t="s">
        <v>554</v>
      </c>
      <c r="C1010" s="696">
        <v>89301322</v>
      </c>
      <c r="D1010" s="697" t="s">
        <v>4685</v>
      </c>
      <c r="E1010" s="698" t="s">
        <v>3280</v>
      </c>
      <c r="F1010" s="696" t="s">
        <v>3257</v>
      </c>
      <c r="G1010" s="696" t="s">
        <v>3311</v>
      </c>
      <c r="H1010" s="696" t="s">
        <v>1626</v>
      </c>
      <c r="I1010" s="696" t="s">
        <v>2674</v>
      </c>
      <c r="J1010" s="696" t="s">
        <v>2675</v>
      </c>
      <c r="K1010" s="696" t="s">
        <v>2676</v>
      </c>
      <c r="L1010" s="699">
        <v>146.63</v>
      </c>
      <c r="M1010" s="699">
        <v>146.63</v>
      </c>
      <c r="N1010" s="696">
        <v>1</v>
      </c>
      <c r="O1010" s="700">
        <v>1</v>
      </c>
      <c r="P1010" s="699">
        <v>146.63</v>
      </c>
      <c r="Q1010" s="701">
        <v>1</v>
      </c>
      <c r="R1010" s="696">
        <v>1</v>
      </c>
      <c r="S1010" s="701">
        <v>1</v>
      </c>
      <c r="T1010" s="700">
        <v>1</v>
      </c>
      <c r="U1010" s="702">
        <v>1</v>
      </c>
    </row>
    <row r="1011" spans="1:21" ht="14.4" customHeight="1" x14ac:dyDescent="0.3">
      <c r="A1011" s="695">
        <v>32</v>
      </c>
      <c r="B1011" s="696" t="s">
        <v>554</v>
      </c>
      <c r="C1011" s="696">
        <v>89301322</v>
      </c>
      <c r="D1011" s="697" t="s">
        <v>4685</v>
      </c>
      <c r="E1011" s="698" t="s">
        <v>3280</v>
      </c>
      <c r="F1011" s="696" t="s">
        <v>3257</v>
      </c>
      <c r="G1011" s="696" t="s">
        <v>3312</v>
      </c>
      <c r="H1011" s="696" t="s">
        <v>555</v>
      </c>
      <c r="I1011" s="696" t="s">
        <v>842</v>
      </c>
      <c r="J1011" s="696" t="s">
        <v>3313</v>
      </c>
      <c r="K1011" s="696" t="s">
        <v>3314</v>
      </c>
      <c r="L1011" s="699">
        <v>0</v>
      </c>
      <c r="M1011" s="699">
        <v>0</v>
      </c>
      <c r="N1011" s="696">
        <v>4</v>
      </c>
      <c r="O1011" s="700">
        <v>1.5</v>
      </c>
      <c r="P1011" s="699">
        <v>0</v>
      </c>
      <c r="Q1011" s="701"/>
      <c r="R1011" s="696">
        <v>2</v>
      </c>
      <c r="S1011" s="701">
        <v>0.5</v>
      </c>
      <c r="T1011" s="700">
        <v>1</v>
      </c>
      <c r="U1011" s="702">
        <v>0.66666666666666663</v>
      </c>
    </row>
    <row r="1012" spans="1:21" ht="14.4" customHeight="1" x14ac:dyDescent="0.3">
      <c r="A1012" s="695">
        <v>32</v>
      </c>
      <c r="B1012" s="696" t="s">
        <v>554</v>
      </c>
      <c r="C1012" s="696">
        <v>89301322</v>
      </c>
      <c r="D1012" s="697" t="s">
        <v>4685</v>
      </c>
      <c r="E1012" s="698" t="s">
        <v>3280</v>
      </c>
      <c r="F1012" s="696" t="s">
        <v>3257</v>
      </c>
      <c r="G1012" s="696" t="s">
        <v>3316</v>
      </c>
      <c r="H1012" s="696" t="s">
        <v>1626</v>
      </c>
      <c r="I1012" s="696" t="s">
        <v>2006</v>
      </c>
      <c r="J1012" s="696" t="s">
        <v>2007</v>
      </c>
      <c r="K1012" s="696" t="s">
        <v>3131</v>
      </c>
      <c r="L1012" s="699">
        <v>184.22</v>
      </c>
      <c r="M1012" s="699">
        <v>1289.54</v>
      </c>
      <c r="N1012" s="696">
        <v>7</v>
      </c>
      <c r="O1012" s="700">
        <v>4</v>
      </c>
      <c r="P1012" s="699">
        <v>921.1</v>
      </c>
      <c r="Q1012" s="701">
        <v>0.7142857142857143</v>
      </c>
      <c r="R1012" s="696">
        <v>5</v>
      </c>
      <c r="S1012" s="701">
        <v>0.7142857142857143</v>
      </c>
      <c r="T1012" s="700">
        <v>3</v>
      </c>
      <c r="U1012" s="702">
        <v>0.75</v>
      </c>
    </row>
    <row r="1013" spans="1:21" ht="14.4" customHeight="1" x14ac:dyDescent="0.3">
      <c r="A1013" s="695">
        <v>32</v>
      </c>
      <c r="B1013" s="696" t="s">
        <v>554</v>
      </c>
      <c r="C1013" s="696">
        <v>89301322</v>
      </c>
      <c r="D1013" s="697" t="s">
        <v>4685</v>
      </c>
      <c r="E1013" s="698" t="s">
        <v>3280</v>
      </c>
      <c r="F1013" s="696" t="s">
        <v>3257</v>
      </c>
      <c r="G1013" s="696" t="s">
        <v>3393</v>
      </c>
      <c r="H1013" s="696" t="s">
        <v>1626</v>
      </c>
      <c r="I1013" s="696" t="s">
        <v>1705</v>
      </c>
      <c r="J1013" s="696" t="s">
        <v>1636</v>
      </c>
      <c r="K1013" s="696" t="s">
        <v>2672</v>
      </c>
      <c r="L1013" s="699">
        <v>137.74</v>
      </c>
      <c r="M1013" s="699">
        <v>137.74</v>
      </c>
      <c r="N1013" s="696">
        <v>1</v>
      </c>
      <c r="O1013" s="700">
        <v>0.5</v>
      </c>
      <c r="P1013" s="699">
        <v>137.74</v>
      </c>
      <c r="Q1013" s="701">
        <v>1</v>
      </c>
      <c r="R1013" s="696">
        <v>1</v>
      </c>
      <c r="S1013" s="701">
        <v>1</v>
      </c>
      <c r="T1013" s="700">
        <v>0.5</v>
      </c>
      <c r="U1013" s="702">
        <v>1</v>
      </c>
    </row>
    <row r="1014" spans="1:21" ht="14.4" customHeight="1" x14ac:dyDescent="0.3">
      <c r="A1014" s="695">
        <v>32</v>
      </c>
      <c r="B1014" s="696" t="s">
        <v>554</v>
      </c>
      <c r="C1014" s="696">
        <v>89301322</v>
      </c>
      <c r="D1014" s="697" t="s">
        <v>4685</v>
      </c>
      <c r="E1014" s="698" t="s">
        <v>3280</v>
      </c>
      <c r="F1014" s="696" t="s">
        <v>3257</v>
      </c>
      <c r="G1014" s="696" t="s">
        <v>3393</v>
      </c>
      <c r="H1014" s="696" t="s">
        <v>1626</v>
      </c>
      <c r="I1014" s="696" t="s">
        <v>1705</v>
      </c>
      <c r="J1014" s="696" t="s">
        <v>1636</v>
      </c>
      <c r="K1014" s="696" t="s">
        <v>2672</v>
      </c>
      <c r="L1014" s="699">
        <v>118.82</v>
      </c>
      <c r="M1014" s="699">
        <v>356.46</v>
      </c>
      <c r="N1014" s="696">
        <v>3</v>
      </c>
      <c r="O1014" s="700">
        <v>2.5</v>
      </c>
      <c r="P1014" s="699">
        <v>356.46</v>
      </c>
      <c r="Q1014" s="701">
        <v>1</v>
      </c>
      <c r="R1014" s="696">
        <v>3</v>
      </c>
      <c r="S1014" s="701">
        <v>1</v>
      </c>
      <c r="T1014" s="700">
        <v>2.5</v>
      </c>
      <c r="U1014" s="702">
        <v>1</v>
      </c>
    </row>
    <row r="1015" spans="1:21" ht="14.4" customHeight="1" x14ac:dyDescent="0.3">
      <c r="A1015" s="695">
        <v>32</v>
      </c>
      <c r="B1015" s="696" t="s">
        <v>554</v>
      </c>
      <c r="C1015" s="696">
        <v>89301322</v>
      </c>
      <c r="D1015" s="697" t="s">
        <v>4685</v>
      </c>
      <c r="E1015" s="698" t="s">
        <v>3280</v>
      </c>
      <c r="F1015" s="696" t="s">
        <v>3257</v>
      </c>
      <c r="G1015" s="696" t="s">
        <v>3393</v>
      </c>
      <c r="H1015" s="696" t="s">
        <v>555</v>
      </c>
      <c r="I1015" s="696" t="s">
        <v>4242</v>
      </c>
      <c r="J1015" s="696" t="s">
        <v>4243</v>
      </c>
      <c r="K1015" s="696" t="s">
        <v>2672</v>
      </c>
      <c r="L1015" s="699">
        <v>0</v>
      </c>
      <c r="M1015" s="699">
        <v>0</v>
      </c>
      <c r="N1015" s="696">
        <v>1</v>
      </c>
      <c r="O1015" s="700">
        <v>0.5</v>
      </c>
      <c r="P1015" s="699">
        <v>0</v>
      </c>
      <c r="Q1015" s="701"/>
      <c r="R1015" s="696">
        <v>1</v>
      </c>
      <c r="S1015" s="701">
        <v>1</v>
      </c>
      <c r="T1015" s="700">
        <v>0.5</v>
      </c>
      <c r="U1015" s="702">
        <v>1</v>
      </c>
    </row>
    <row r="1016" spans="1:21" ht="14.4" customHeight="1" x14ac:dyDescent="0.3">
      <c r="A1016" s="695">
        <v>32</v>
      </c>
      <c r="B1016" s="696" t="s">
        <v>554</v>
      </c>
      <c r="C1016" s="696">
        <v>89301322</v>
      </c>
      <c r="D1016" s="697" t="s">
        <v>4685</v>
      </c>
      <c r="E1016" s="698" t="s">
        <v>3280</v>
      </c>
      <c r="F1016" s="696" t="s">
        <v>3257</v>
      </c>
      <c r="G1016" s="696" t="s">
        <v>4039</v>
      </c>
      <c r="H1016" s="696" t="s">
        <v>555</v>
      </c>
      <c r="I1016" s="696" t="s">
        <v>2250</v>
      </c>
      <c r="J1016" s="696" t="s">
        <v>1072</v>
      </c>
      <c r="K1016" s="696" t="s">
        <v>2251</v>
      </c>
      <c r="L1016" s="699">
        <v>0</v>
      </c>
      <c r="M1016" s="699">
        <v>0</v>
      </c>
      <c r="N1016" s="696">
        <v>1</v>
      </c>
      <c r="O1016" s="700">
        <v>0.5</v>
      </c>
      <c r="P1016" s="699">
        <v>0</v>
      </c>
      <c r="Q1016" s="701"/>
      <c r="R1016" s="696">
        <v>1</v>
      </c>
      <c r="S1016" s="701">
        <v>1</v>
      </c>
      <c r="T1016" s="700">
        <v>0.5</v>
      </c>
      <c r="U1016" s="702">
        <v>1</v>
      </c>
    </row>
    <row r="1017" spans="1:21" ht="14.4" customHeight="1" x14ac:dyDescent="0.3">
      <c r="A1017" s="695">
        <v>32</v>
      </c>
      <c r="B1017" s="696" t="s">
        <v>554</v>
      </c>
      <c r="C1017" s="696">
        <v>89301322</v>
      </c>
      <c r="D1017" s="697" t="s">
        <v>4685</v>
      </c>
      <c r="E1017" s="698" t="s">
        <v>3280</v>
      </c>
      <c r="F1017" s="696" t="s">
        <v>3257</v>
      </c>
      <c r="G1017" s="696" t="s">
        <v>4039</v>
      </c>
      <c r="H1017" s="696" t="s">
        <v>555</v>
      </c>
      <c r="I1017" s="696" t="s">
        <v>1071</v>
      </c>
      <c r="J1017" s="696" t="s">
        <v>1072</v>
      </c>
      <c r="K1017" s="696" t="s">
        <v>2448</v>
      </c>
      <c r="L1017" s="699">
        <v>0</v>
      </c>
      <c r="M1017" s="699">
        <v>0</v>
      </c>
      <c r="N1017" s="696">
        <v>1</v>
      </c>
      <c r="O1017" s="700">
        <v>0.5</v>
      </c>
      <c r="P1017" s="699">
        <v>0</v>
      </c>
      <c r="Q1017" s="701"/>
      <c r="R1017" s="696">
        <v>1</v>
      </c>
      <c r="S1017" s="701">
        <v>1</v>
      </c>
      <c r="T1017" s="700">
        <v>0.5</v>
      </c>
      <c r="U1017" s="702">
        <v>1</v>
      </c>
    </row>
    <row r="1018" spans="1:21" ht="14.4" customHeight="1" x14ac:dyDescent="0.3">
      <c r="A1018" s="695">
        <v>32</v>
      </c>
      <c r="B1018" s="696" t="s">
        <v>554</v>
      </c>
      <c r="C1018" s="696">
        <v>89301322</v>
      </c>
      <c r="D1018" s="697" t="s">
        <v>4685</v>
      </c>
      <c r="E1018" s="698" t="s">
        <v>3280</v>
      </c>
      <c r="F1018" s="696" t="s">
        <v>3257</v>
      </c>
      <c r="G1018" s="696" t="s">
        <v>3394</v>
      </c>
      <c r="H1018" s="696" t="s">
        <v>1626</v>
      </c>
      <c r="I1018" s="696" t="s">
        <v>4070</v>
      </c>
      <c r="J1018" s="696" t="s">
        <v>4071</v>
      </c>
      <c r="K1018" s="696" t="s">
        <v>3130</v>
      </c>
      <c r="L1018" s="699">
        <v>52.4</v>
      </c>
      <c r="M1018" s="699">
        <v>52.4</v>
      </c>
      <c r="N1018" s="696">
        <v>1</v>
      </c>
      <c r="O1018" s="700">
        <v>0.5</v>
      </c>
      <c r="P1018" s="699">
        <v>52.4</v>
      </c>
      <c r="Q1018" s="701">
        <v>1</v>
      </c>
      <c r="R1018" s="696">
        <v>1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32</v>
      </c>
      <c r="B1019" s="696" t="s">
        <v>554</v>
      </c>
      <c r="C1019" s="696">
        <v>89301322</v>
      </c>
      <c r="D1019" s="697" t="s">
        <v>4685</v>
      </c>
      <c r="E1019" s="698" t="s">
        <v>3280</v>
      </c>
      <c r="F1019" s="696" t="s">
        <v>3257</v>
      </c>
      <c r="G1019" s="696" t="s">
        <v>3394</v>
      </c>
      <c r="H1019" s="696" t="s">
        <v>1626</v>
      </c>
      <c r="I1019" s="696" t="s">
        <v>2010</v>
      </c>
      <c r="J1019" s="696" t="s">
        <v>2011</v>
      </c>
      <c r="K1019" s="696" t="s">
        <v>3131</v>
      </c>
      <c r="L1019" s="699">
        <v>69.86</v>
      </c>
      <c r="M1019" s="699">
        <v>349.3</v>
      </c>
      <c r="N1019" s="696">
        <v>5</v>
      </c>
      <c r="O1019" s="700">
        <v>1.5</v>
      </c>
      <c r="P1019" s="699">
        <v>279.44</v>
      </c>
      <c r="Q1019" s="701">
        <v>0.79999999999999993</v>
      </c>
      <c r="R1019" s="696">
        <v>4</v>
      </c>
      <c r="S1019" s="701">
        <v>0.8</v>
      </c>
      <c r="T1019" s="700">
        <v>1</v>
      </c>
      <c r="U1019" s="702">
        <v>0.66666666666666663</v>
      </c>
    </row>
    <row r="1020" spans="1:21" ht="14.4" customHeight="1" x14ac:dyDescent="0.3">
      <c r="A1020" s="695">
        <v>32</v>
      </c>
      <c r="B1020" s="696" t="s">
        <v>554</v>
      </c>
      <c r="C1020" s="696">
        <v>89301322</v>
      </c>
      <c r="D1020" s="697" t="s">
        <v>4685</v>
      </c>
      <c r="E1020" s="698" t="s">
        <v>3280</v>
      </c>
      <c r="F1020" s="696" t="s">
        <v>3257</v>
      </c>
      <c r="G1020" s="696" t="s">
        <v>3317</v>
      </c>
      <c r="H1020" s="696" t="s">
        <v>1626</v>
      </c>
      <c r="I1020" s="696" t="s">
        <v>1736</v>
      </c>
      <c r="J1020" s="696" t="s">
        <v>1737</v>
      </c>
      <c r="K1020" s="696" t="s">
        <v>3183</v>
      </c>
      <c r="L1020" s="699">
        <v>162.13</v>
      </c>
      <c r="M1020" s="699">
        <v>324.26</v>
      </c>
      <c r="N1020" s="696">
        <v>2</v>
      </c>
      <c r="O1020" s="700">
        <v>1</v>
      </c>
      <c r="P1020" s="699">
        <v>324.26</v>
      </c>
      <c r="Q1020" s="701">
        <v>1</v>
      </c>
      <c r="R1020" s="696">
        <v>2</v>
      </c>
      <c r="S1020" s="701">
        <v>1</v>
      </c>
      <c r="T1020" s="700">
        <v>1</v>
      </c>
      <c r="U1020" s="702">
        <v>1</v>
      </c>
    </row>
    <row r="1021" spans="1:21" ht="14.4" customHeight="1" x14ac:dyDescent="0.3">
      <c r="A1021" s="695">
        <v>32</v>
      </c>
      <c r="B1021" s="696" t="s">
        <v>554</v>
      </c>
      <c r="C1021" s="696">
        <v>89301322</v>
      </c>
      <c r="D1021" s="697" t="s">
        <v>4685</v>
      </c>
      <c r="E1021" s="698" t="s">
        <v>3280</v>
      </c>
      <c r="F1021" s="696" t="s">
        <v>3257</v>
      </c>
      <c r="G1021" s="696" t="s">
        <v>3317</v>
      </c>
      <c r="H1021" s="696" t="s">
        <v>555</v>
      </c>
      <c r="I1021" s="696" t="s">
        <v>4244</v>
      </c>
      <c r="J1021" s="696" t="s">
        <v>1737</v>
      </c>
      <c r="K1021" s="696" t="s">
        <v>4245</v>
      </c>
      <c r="L1021" s="699">
        <v>0</v>
      </c>
      <c r="M1021" s="699">
        <v>0</v>
      </c>
      <c r="N1021" s="696">
        <v>1</v>
      </c>
      <c r="O1021" s="700">
        <v>1</v>
      </c>
      <c r="P1021" s="699">
        <v>0</v>
      </c>
      <c r="Q1021" s="701"/>
      <c r="R1021" s="696">
        <v>1</v>
      </c>
      <c r="S1021" s="701">
        <v>1</v>
      </c>
      <c r="T1021" s="700">
        <v>1</v>
      </c>
      <c r="U1021" s="702">
        <v>1</v>
      </c>
    </row>
    <row r="1022" spans="1:21" ht="14.4" customHeight="1" x14ac:dyDescent="0.3">
      <c r="A1022" s="695">
        <v>32</v>
      </c>
      <c r="B1022" s="696" t="s">
        <v>554</v>
      </c>
      <c r="C1022" s="696">
        <v>89301322</v>
      </c>
      <c r="D1022" s="697" t="s">
        <v>4685</v>
      </c>
      <c r="E1022" s="698" t="s">
        <v>3280</v>
      </c>
      <c r="F1022" s="696" t="s">
        <v>3257</v>
      </c>
      <c r="G1022" s="696" t="s">
        <v>3317</v>
      </c>
      <c r="H1022" s="696" t="s">
        <v>1626</v>
      </c>
      <c r="I1022" s="696" t="s">
        <v>1769</v>
      </c>
      <c r="J1022" s="696" t="s">
        <v>1652</v>
      </c>
      <c r="K1022" s="696" t="s">
        <v>3184</v>
      </c>
      <c r="L1022" s="699">
        <v>216.16</v>
      </c>
      <c r="M1022" s="699">
        <v>216.16</v>
      </c>
      <c r="N1022" s="696">
        <v>1</v>
      </c>
      <c r="O1022" s="700">
        <v>0.5</v>
      </c>
      <c r="P1022" s="699">
        <v>216.16</v>
      </c>
      <c r="Q1022" s="701">
        <v>1</v>
      </c>
      <c r="R1022" s="696">
        <v>1</v>
      </c>
      <c r="S1022" s="701">
        <v>1</v>
      </c>
      <c r="T1022" s="700">
        <v>0.5</v>
      </c>
      <c r="U1022" s="702">
        <v>1</v>
      </c>
    </row>
    <row r="1023" spans="1:21" ht="14.4" customHeight="1" x14ac:dyDescent="0.3">
      <c r="A1023" s="695">
        <v>32</v>
      </c>
      <c r="B1023" s="696" t="s">
        <v>554</v>
      </c>
      <c r="C1023" s="696">
        <v>89301322</v>
      </c>
      <c r="D1023" s="697" t="s">
        <v>4685</v>
      </c>
      <c r="E1023" s="698" t="s">
        <v>3280</v>
      </c>
      <c r="F1023" s="696" t="s">
        <v>3257</v>
      </c>
      <c r="G1023" s="696" t="s">
        <v>3317</v>
      </c>
      <c r="H1023" s="696" t="s">
        <v>1626</v>
      </c>
      <c r="I1023" s="696" t="s">
        <v>1651</v>
      </c>
      <c r="J1023" s="696" t="s">
        <v>1652</v>
      </c>
      <c r="K1023" s="696" t="s">
        <v>3185</v>
      </c>
      <c r="L1023" s="699">
        <v>432.32</v>
      </c>
      <c r="M1023" s="699">
        <v>1296.96</v>
      </c>
      <c r="N1023" s="696">
        <v>3</v>
      </c>
      <c r="O1023" s="700">
        <v>1.5</v>
      </c>
      <c r="P1023" s="699">
        <v>432.32</v>
      </c>
      <c r="Q1023" s="701">
        <v>0.33333333333333331</v>
      </c>
      <c r="R1023" s="696">
        <v>1</v>
      </c>
      <c r="S1023" s="701">
        <v>0.33333333333333331</v>
      </c>
      <c r="T1023" s="700">
        <v>1</v>
      </c>
      <c r="U1023" s="702">
        <v>0.66666666666666663</v>
      </c>
    </row>
    <row r="1024" spans="1:21" ht="14.4" customHeight="1" x14ac:dyDescent="0.3">
      <c r="A1024" s="695">
        <v>32</v>
      </c>
      <c r="B1024" s="696" t="s">
        <v>554</v>
      </c>
      <c r="C1024" s="696">
        <v>89301322</v>
      </c>
      <c r="D1024" s="697" t="s">
        <v>4685</v>
      </c>
      <c r="E1024" s="698" t="s">
        <v>3280</v>
      </c>
      <c r="F1024" s="696" t="s">
        <v>3257</v>
      </c>
      <c r="G1024" s="696" t="s">
        <v>3317</v>
      </c>
      <c r="H1024" s="696" t="s">
        <v>555</v>
      </c>
      <c r="I1024" s="696" t="s">
        <v>4246</v>
      </c>
      <c r="J1024" s="696" t="s">
        <v>1652</v>
      </c>
      <c r="K1024" s="696" t="s">
        <v>4247</v>
      </c>
      <c r="L1024" s="699">
        <v>0</v>
      </c>
      <c r="M1024" s="699">
        <v>0</v>
      </c>
      <c r="N1024" s="696">
        <v>3</v>
      </c>
      <c r="O1024" s="700">
        <v>2.5</v>
      </c>
      <c r="P1024" s="699"/>
      <c r="Q1024" s="701"/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32</v>
      </c>
      <c r="B1025" s="696" t="s">
        <v>554</v>
      </c>
      <c r="C1025" s="696">
        <v>89301322</v>
      </c>
      <c r="D1025" s="697" t="s">
        <v>4685</v>
      </c>
      <c r="E1025" s="698" t="s">
        <v>3280</v>
      </c>
      <c r="F1025" s="696" t="s">
        <v>3257</v>
      </c>
      <c r="G1025" s="696" t="s">
        <v>3317</v>
      </c>
      <c r="H1025" s="696" t="s">
        <v>555</v>
      </c>
      <c r="I1025" s="696" t="s">
        <v>4248</v>
      </c>
      <c r="J1025" s="696" t="s">
        <v>1652</v>
      </c>
      <c r="K1025" s="696" t="s">
        <v>4249</v>
      </c>
      <c r="L1025" s="699">
        <v>0</v>
      </c>
      <c r="M1025" s="699">
        <v>0</v>
      </c>
      <c r="N1025" s="696">
        <v>1</v>
      </c>
      <c r="O1025" s="700">
        <v>0.5</v>
      </c>
      <c r="P1025" s="699">
        <v>0</v>
      </c>
      <c r="Q1025" s="701"/>
      <c r="R1025" s="696">
        <v>1</v>
      </c>
      <c r="S1025" s="701">
        <v>1</v>
      </c>
      <c r="T1025" s="700">
        <v>0.5</v>
      </c>
      <c r="U1025" s="702">
        <v>1</v>
      </c>
    </row>
    <row r="1026" spans="1:21" ht="14.4" customHeight="1" x14ac:dyDescent="0.3">
      <c r="A1026" s="695">
        <v>32</v>
      </c>
      <c r="B1026" s="696" t="s">
        <v>554</v>
      </c>
      <c r="C1026" s="696">
        <v>89301322</v>
      </c>
      <c r="D1026" s="697" t="s">
        <v>4685</v>
      </c>
      <c r="E1026" s="698" t="s">
        <v>3280</v>
      </c>
      <c r="F1026" s="696" t="s">
        <v>3257</v>
      </c>
      <c r="G1026" s="696" t="s">
        <v>3318</v>
      </c>
      <c r="H1026" s="696" t="s">
        <v>555</v>
      </c>
      <c r="I1026" s="696" t="s">
        <v>1488</v>
      </c>
      <c r="J1026" s="696" t="s">
        <v>3319</v>
      </c>
      <c r="K1026" s="696" t="s">
        <v>3320</v>
      </c>
      <c r="L1026" s="699">
        <v>1012.96</v>
      </c>
      <c r="M1026" s="699">
        <v>3038.88</v>
      </c>
      <c r="N1026" s="696">
        <v>3</v>
      </c>
      <c r="O1026" s="700">
        <v>2</v>
      </c>
      <c r="P1026" s="699">
        <v>3038.88</v>
      </c>
      <c r="Q1026" s="701">
        <v>1</v>
      </c>
      <c r="R1026" s="696">
        <v>3</v>
      </c>
      <c r="S1026" s="701">
        <v>1</v>
      </c>
      <c r="T1026" s="700">
        <v>2</v>
      </c>
      <c r="U1026" s="702">
        <v>1</v>
      </c>
    </row>
    <row r="1027" spans="1:21" ht="14.4" customHeight="1" x14ac:dyDescent="0.3">
      <c r="A1027" s="695">
        <v>32</v>
      </c>
      <c r="B1027" s="696" t="s">
        <v>554</v>
      </c>
      <c r="C1027" s="696">
        <v>89301322</v>
      </c>
      <c r="D1027" s="697" t="s">
        <v>4685</v>
      </c>
      <c r="E1027" s="698" t="s">
        <v>3280</v>
      </c>
      <c r="F1027" s="696" t="s">
        <v>3257</v>
      </c>
      <c r="G1027" s="696" t="s">
        <v>3318</v>
      </c>
      <c r="H1027" s="696" t="s">
        <v>555</v>
      </c>
      <c r="I1027" s="696" t="s">
        <v>3715</v>
      </c>
      <c r="J1027" s="696" t="s">
        <v>3716</v>
      </c>
      <c r="K1027" s="696" t="s">
        <v>3717</v>
      </c>
      <c r="L1027" s="699">
        <v>2025.92</v>
      </c>
      <c r="M1027" s="699">
        <v>6077.76</v>
      </c>
      <c r="N1027" s="696">
        <v>3</v>
      </c>
      <c r="O1027" s="700">
        <v>1.5</v>
      </c>
      <c r="P1027" s="699">
        <v>6077.76</v>
      </c>
      <c r="Q1027" s="701">
        <v>1</v>
      </c>
      <c r="R1027" s="696">
        <v>3</v>
      </c>
      <c r="S1027" s="701">
        <v>1</v>
      </c>
      <c r="T1027" s="700">
        <v>1.5</v>
      </c>
      <c r="U1027" s="702">
        <v>1</v>
      </c>
    </row>
    <row r="1028" spans="1:21" ht="14.4" customHeight="1" x14ac:dyDescent="0.3">
      <c r="A1028" s="695">
        <v>32</v>
      </c>
      <c r="B1028" s="696" t="s">
        <v>554</v>
      </c>
      <c r="C1028" s="696">
        <v>89301322</v>
      </c>
      <c r="D1028" s="697" t="s">
        <v>4685</v>
      </c>
      <c r="E1028" s="698" t="s">
        <v>3280</v>
      </c>
      <c r="F1028" s="696" t="s">
        <v>3257</v>
      </c>
      <c r="G1028" s="696" t="s">
        <v>3318</v>
      </c>
      <c r="H1028" s="696" t="s">
        <v>555</v>
      </c>
      <c r="I1028" s="696" t="s">
        <v>1361</v>
      </c>
      <c r="J1028" s="696" t="s">
        <v>1362</v>
      </c>
      <c r="K1028" s="696" t="s">
        <v>3550</v>
      </c>
      <c r="L1028" s="699">
        <v>2025.92</v>
      </c>
      <c r="M1028" s="699">
        <v>8103.68</v>
      </c>
      <c r="N1028" s="696">
        <v>4</v>
      </c>
      <c r="O1028" s="700">
        <v>1.5</v>
      </c>
      <c r="P1028" s="699">
        <v>4051.84</v>
      </c>
      <c r="Q1028" s="701">
        <v>0.5</v>
      </c>
      <c r="R1028" s="696">
        <v>2</v>
      </c>
      <c r="S1028" s="701">
        <v>0.5</v>
      </c>
      <c r="T1028" s="700">
        <v>0.5</v>
      </c>
      <c r="U1028" s="702">
        <v>0.33333333333333331</v>
      </c>
    </row>
    <row r="1029" spans="1:21" ht="14.4" customHeight="1" x14ac:dyDescent="0.3">
      <c r="A1029" s="695">
        <v>32</v>
      </c>
      <c r="B1029" s="696" t="s">
        <v>554</v>
      </c>
      <c r="C1029" s="696">
        <v>89301322</v>
      </c>
      <c r="D1029" s="697" t="s">
        <v>4685</v>
      </c>
      <c r="E1029" s="698" t="s">
        <v>3280</v>
      </c>
      <c r="F1029" s="696" t="s">
        <v>3257</v>
      </c>
      <c r="G1029" s="696" t="s">
        <v>3433</v>
      </c>
      <c r="H1029" s="696" t="s">
        <v>555</v>
      </c>
      <c r="I1029" s="696" t="s">
        <v>2618</v>
      </c>
      <c r="J1029" s="696" t="s">
        <v>727</v>
      </c>
      <c r="K1029" s="696" t="s">
        <v>2620</v>
      </c>
      <c r="L1029" s="699">
        <v>229.57</v>
      </c>
      <c r="M1029" s="699">
        <v>229.57</v>
      </c>
      <c r="N1029" s="696">
        <v>1</v>
      </c>
      <c r="O1029" s="700">
        <v>0.5</v>
      </c>
      <c r="P1029" s="699">
        <v>229.57</v>
      </c>
      <c r="Q1029" s="701">
        <v>1</v>
      </c>
      <c r="R1029" s="696">
        <v>1</v>
      </c>
      <c r="S1029" s="701">
        <v>1</v>
      </c>
      <c r="T1029" s="700">
        <v>0.5</v>
      </c>
      <c r="U1029" s="702">
        <v>1</v>
      </c>
    </row>
    <row r="1030" spans="1:21" ht="14.4" customHeight="1" x14ac:dyDescent="0.3">
      <c r="A1030" s="695">
        <v>32</v>
      </c>
      <c r="B1030" s="696" t="s">
        <v>554</v>
      </c>
      <c r="C1030" s="696">
        <v>89301322</v>
      </c>
      <c r="D1030" s="697" t="s">
        <v>4685</v>
      </c>
      <c r="E1030" s="698" t="s">
        <v>3280</v>
      </c>
      <c r="F1030" s="696" t="s">
        <v>3257</v>
      </c>
      <c r="G1030" s="696" t="s">
        <v>3433</v>
      </c>
      <c r="H1030" s="696" t="s">
        <v>555</v>
      </c>
      <c r="I1030" s="696" t="s">
        <v>4250</v>
      </c>
      <c r="J1030" s="696" t="s">
        <v>4251</v>
      </c>
      <c r="K1030" s="696" t="s">
        <v>4252</v>
      </c>
      <c r="L1030" s="699">
        <v>229.57</v>
      </c>
      <c r="M1030" s="699">
        <v>229.57</v>
      </c>
      <c r="N1030" s="696">
        <v>1</v>
      </c>
      <c r="O1030" s="700">
        <v>1</v>
      </c>
      <c r="P1030" s="699"/>
      <c r="Q1030" s="701">
        <v>0</v>
      </c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32</v>
      </c>
      <c r="B1031" s="696" t="s">
        <v>554</v>
      </c>
      <c r="C1031" s="696">
        <v>89301322</v>
      </c>
      <c r="D1031" s="697" t="s">
        <v>4685</v>
      </c>
      <c r="E1031" s="698" t="s">
        <v>3280</v>
      </c>
      <c r="F1031" s="696" t="s">
        <v>3257</v>
      </c>
      <c r="G1031" s="696" t="s">
        <v>3827</v>
      </c>
      <c r="H1031" s="696" t="s">
        <v>555</v>
      </c>
      <c r="I1031" s="696" t="s">
        <v>1168</v>
      </c>
      <c r="J1031" s="696" t="s">
        <v>1169</v>
      </c>
      <c r="K1031" s="696" t="s">
        <v>1170</v>
      </c>
      <c r="L1031" s="699">
        <v>400.21</v>
      </c>
      <c r="M1031" s="699">
        <v>1200.6299999999999</v>
      </c>
      <c r="N1031" s="696">
        <v>3</v>
      </c>
      <c r="O1031" s="700">
        <v>0.5</v>
      </c>
      <c r="P1031" s="699"/>
      <c r="Q1031" s="701">
        <v>0</v>
      </c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32</v>
      </c>
      <c r="B1032" s="696" t="s">
        <v>554</v>
      </c>
      <c r="C1032" s="696">
        <v>89301322</v>
      </c>
      <c r="D1032" s="697" t="s">
        <v>4685</v>
      </c>
      <c r="E1032" s="698" t="s">
        <v>3280</v>
      </c>
      <c r="F1032" s="696" t="s">
        <v>3257</v>
      </c>
      <c r="G1032" s="696" t="s">
        <v>3827</v>
      </c>
      <c r="H1032" s="696" t="s">
        <v>555</v>
      </c>
      <c r="I1032" s="696" t="s">
        <v>4253</v>
      </c>
      <c r="J1032" s="696" t="s">
        <v>1169</v>
      </c>
      <c r="K1032" s="696" t="s">
        <v>582</v>
      </c>
      <c r="L1032" s="699">
        <v>0</v>
      </c>
      <c r="M1032" s="699">
        <v>0</v>
      </c>
      <c r="N1032" s="696">
        <v>1</v>
      </c>
      <c r="O1032" s="700">
        <v>0.5</v>
      </c>
      <c r="P1032" s="699">
        <v>0</v>
      </c>
      <c r="Q1032" s="701"/>
      <c r="R1032" s="696">
        <v>1</v>
      </c>
      <c r="S1032" s="701">
        <v>1</v>
      </c>
      <c r="T1032" s="700">
        <v>0.5</v>
      </c>
      <c r="U1032" s="702">
        <v>1</v>
      </c>
    </row>
    <row r="1033" spans="1:21" ht="14.4" customHeight="1" x14ac:dyDescent="0.3">
      <c r="A1033" s="695">
        <v>32</v>
      </c>
      <c r="B1033" s="696" t="s">
        <v>554</v>
      </c>
      <c r="C1033" s="696">
        <v>89301322</v>
      </c>
      <c r="D1033" s="697" t="s">
        <v>4685</v>
      </c>
      <c r="E1033" s="698" t="s">
        <v>3280</v>
      </c>
      <c r="F1033" s="696" t="s">
        <v>3257</v>
      </c>
      <c r="G1033" s="696" t="s">
        <v>4037</v>
      </c>
      <c r="H1033" s="696" t="s">
        <v>555</v>
      </c>
      <c r="I1033" s="696" t="s">
        <v>1022</v>
      </c>
      <c r="J1033" s="696" t="s">
        <v>1023</v>
      </c>
      <c r="K1033" s="696" t="s">
        <v>4038</v>
      </c>
      <c r="L1033" s="699">
        <v>45.75</v>
      </c>
      <c r="M1033" s="699">
        <v>45.75</v>
      </c>
      <c r="N1033" s="696">
        <v>1</v>
      </c>
      <c r="O1033" s="700">
        <v>0.5</v>
      </c>
      <c r="P1033" s="699">
        <v>45.75</v>
      </c>
      <c r="Q1033" s="701">
        <v>1</v>
      </c>
      <c r="R1033" s="696">
        <v>1</v>
      </c>
      <c r="S1033" s="701">
        <v>1</v>
      </c>
      <c r="T1033" s="700">
        <v>0.5</v>
      </c>
      <c r="U1033" s="702">
        <v>1</v>
      </c>
    </row>
    <row r="1034" spans="1:21" ht="14.4" customHeight="1" x14ac:dyDescent="0.3">
      <c r="A1034" s="695">
        <v>32</v>
      </c>
      <c r="B1034" s="696" t="s">
        <v>554</v>
      </c>
      <c r="C1034" s="696">
        <v>89301322</v>
      </c>
      <c r="D1034" s="697" t="s">
        <v>4685</v>
      </c>
      <c r="E1034" s="698" t="s">
        <v>3280</v>
      </c>
      <c r="F1034" s="696" t="s">
        <v>3257</v>
      </c>
      <c r="G1034" s="696" t="s">
        <v>4037</v>
      </c>
      <c r="H1034" s="696" t="s">
        <v>555</v>
      </c>
      <c r="I1034" s="696" t="s">
        <v>2341</v>
      </c>
      <c r="J1034" s="696" t="s">
        <v>2342</v>
      </c>
      <c r="K1034" s="696" t="s">
        <v>4038</v>
      </c>
      <c r="L1034" s="699">
        <v>45.75</v>
      </c>
      <c r="M1034" s="699">
        <v>45.75</v>
      </c>
      <c r="N1034" s="696">
        <v>1</v>
      </c>
      <c r="O1034" s="700">
        <v>0.5</v>
      </c>
      <c r="P1034" s="699">
        <v>45.75</v>
      </c>
      <c r="Q1034" s="701">
        <v>1</v>
      </c>
      <c r="R1034" s="696">
        <v>1</v>
      </c>
      <c r="S1034" s="701">
        <v>1</v>
      </c>
      <c r="T1034" s="700">
        <v>0.5</v>
      </c>
      <c r="U1034" s="702">
        <v>1</v>
      </c>
    </row>
    <row r="1035" spans="1:21" ht="14.4" customHeight="1" x14ac:dyDescent="0.3">
      <c r="A1035" s="695">
        <v>32</v>
      </c>
      <c r="B1035" s="696" t="s">
        <v>554</v>
      </c>
      <c r="C1035" s="696">
        <v>89301322</v>
      </c>
      <c r="D1035" s="697" t="s">
        <v>4685</v>
      </c>
      <c r="E1035" s="698" t="s">
        <v>3280</v>
      </c>
      <c r="F1035" s="696" t="s">
        <v>3257</v>
      </c>
      <c r="G1035" s="696" t="s">
        <v>3434</v>
      </c>
      <c r="H1035" s="696" t="s">
        <v>555</v>
      </c>
      <c r="I1035" s="696" t="s">
        <v>691</v>
      </c>
      <c r="J1035" s="696" t="s">
        <v>692</v>
      </c>
      <c r="K1035" s="696" t="s">
        <v>3435</v>
      </c>
      <c r="L1035" s="699">
        <v>115.3</v>
      </c>
      <c r="M1035" s="699">
        <v>576.5</v>
      </c>
      <c r="N1035" s="696">
        <v>5</v>
      </c>
      <c r="O1035" s="700">
        <v>1.5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32</v>
      </c>
      <c r="B1036" s="696" t="s">
        <v>554</v>
      </c>
      <c r="C1036" s="696">
        <v>89301322</v>
      </c>
      <c r="D1036" s="697" t="s">
        <v>4685</v>
      </c>
      <c r="E1036" s="698" t="s">
        <v>3280</v>
      </c>
      <c r="F1036" s="696" t="s">
        <v>3257</v>
      </c>
      <c r="G1036" s="696" t="s">
        <v>4254</v>
      </c>
      <c r="H1036" s="696" t="s">
        <v>555</v>
      </c>
      <c r="I1036" s="696" t="s">
        <v>4255</v>
      </c>
      <c r="J1036" s="696" t="s">
        <v>4256</v>
      </c>
      <c r="K1036" s="696" t="s">
        <v>3504</v>
      </c>
      <c r="L1036" s="699">
        <v>43.23</v>
      </c>
      <c r="M1036" s="699">
        <v>43.23</v>
      </c>
      <c r="N1036" s="696">
        <v>1</v>
      </c>
      <c r="O1036" s="700">
        <v>1</v>
      </c>
      <c r="P1036" s="699"/>
      <c r="Q1036" s="701">
        <v>0</v>
      </c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32</v>
      </c>
      <c r="B1037" s="696" t="s">
        <v>554</v>
      </c>
      <c r="C1037" s="696">
        <v>89301322</v>
      </c>
      <c r="D1037" s="697" t="s">
        <v>4685</v>
      </c>
      <c r="E1037" s="698" t="s">
        <v>3280</v>
      </c>
      <c r="F1037" s="696" t="s">
        <v>3257</v>
      </c>
      <c r="G1037" s="696" t="s">
        <v>3565</v>
      </c>
      <c r="H1037" s="696" t="s">
        <v>555</v>
      </c>
      <c r="I1037" s="696" t="s">
        <v>4257</v>
      </c>
      <c r="J1037" s="696" t="s">
        <v>2296</v>
      </c>
      <c r="K1037" s="696" t="s">
        <v>4258</v>
      </c>
      <c r="L1037" s="699">
        <v>0</v>
      </c>
      <c r="M1037" s="699">
        <v>0</v>
      </c>
      <c r="N1037" s="696">
        <v>1</v>
      </c>
      <c r="O1037" s="700">
        <v>0.5</v>
      </c>
      <c r="P1037" s="699"/>
      <c r="Q1037" s="701"/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32</v>
      </c>
      <c r="B1038" s="696" t="s">
        <v>554</v>
      </c>
      <c r="C1038" s="696">
        <v>89301322</v>
      </c>
      <c r="D1038" s="697" t="s">
        <v>4685</v>
      </c>
      <c r="E1038" s="698" t="s">
        <v>3280</v>
      </c>
      <c r="F1038" s="696" t="s">
        <v>3257</v>
      </c>
      <c r="G1038" s="696" t="s">
        <v>3436</v>
      </c>
      <c r="H1038" s="696" t="s">
        <v>555</v>
      </c>
      <c r="I1038" s="696" t="s">
        <v>3437</v>
      </c>
      <c r="J1038" s="696" t="s">
        <v>3438</v>
      </c>
      <c r="K1038" s="696" t="s">
        <v>895</v>
      </c>
      <c r="L1038" s="699">
        <v>13168.84</v>
      </c>
      <c r="M1038" s="699">
        <v>144857.24</v>
      </c>
      <c r="N1038" s="696">
        <v>11</v>
      </c>
      <c r="O1038" s="700">
        <v>8.5</v>
      </c>
      <c r="P1038" s="699">
        <v>144857.24</v>
      </c>
      <c r="Q1038" s="701">
        <v>1</v>
      </c>
      <c r="R1038" s="696">
        <v>11</v>
      </c>
      <c r="S1038" s="701">
        <v>1</v>
      </c>
      <c r="T1038" s="700">
        <v>8.5</v>
      </c>
      <c r="U1038" s="702">
        <v>1</v>
      </c>
    </row>
    <row r="1039" spans="1:21" ht="14.4" customHeight="1" x14ac:dyDescent="0.3">
      <c r="A1039" s="695">
        <v>32</v>
      </c>
      <c r="B1039" s="696" t="s">
        <v>554</v>
      </c>
      <c r="C1039" s="696">
        <v>89301322</v>
      </c>
      <c r="D1039" s="697" t="s">
        <v>4685</v>
      </c>
      <c r="E1039" s="698" t="s">
        <v>3280</v>
      </c>
      <c r="F1039" s="696" t="s">
        <v>3257</v>
      </c>
      <c r="G1039" s="696" t="s">
        <v>3321</v>
      </c>
      <c r="H1039" s="696" t="s">
        <v>1626</v>
      </c>
      <c r="I1039" s="696" t="s">
        <v>2085</v>
      </c>
      <c r="J1039" s="696" t="s">
        <v>2086</v>
      </c>
      <c r="K1039" s="696" t="s">
        <v>3155</v>
      </c>
      <c r="L1039" s="699">
        <v>3127.19</v>
      </c>
      <c r="M1039" s="699">
        <v>90688.510000000009</v>
      </c>
      <c r="N1039" s="696">
        <v>29</v>
      </c>
      <c r="O1039" s="700">
        <v>16</v>
      </c>
      <c r="P1039" s="699">
        <v>37526.28</v>
      </c>
      <c r="Q1039" s="701">
        <v>0.4137931034482758</v>
      </c>
      <c r="R1039" s="696">
        <v>12</v>
      </c>
      <c r="S1039" s="701">
        <v>0.41379310344827586</v>
      </c>
      <c r="T1039" s="700">
        <v>6</v>
      </c>
      <c r="U1039" s="702">
        <v>0.375</v>
      </c>
    </row>
    <row r="1040" spans="1:21" ht="14.4" customHeight="1" x14ac:dyDescent="0.3">
      <c r="A1040" s="695">
        <v>32</v>
      </c>
      <c r="B1040" s="696" t="s">
        <v>554</v>
      </c>
      <c r="C1040" s="696">
        <v>89301322</v>
      </c>
      <c r="D1040" s="697" t="s">
        <v>4685</v>
      </c>
      <c r="E1040" s="698" t="s">
        <v>3280</v>
      </c>
      <c r="F1040" s="696" t="s">
        <v>3257</v>
      </c>
      <c r="G1040" s="696" t="s">
        <v>4259</v>
      </c>
      <c r="H1040" s="696" t="s">
        <v>555</v>
      </c>
      <c r="I1040" s="696" t="s">
        <v>4260</v>
      </c>
      <c r="J1040" s="696" t="s">
        <v>4261</v>
      </c>
      <c r="K1040" s="696" t="s">
        <v>4262</v>
      </c>
      <c r="L1040" s="699">
        <v>0</v>
      </c>
      <c r="M1040" s="699">
        <v>0</v>
      </c>
      <c r="N1040" s="696">
        <v>1</v>
      </c>
      <c r="O1040" s="700">
        <v>0.5</v>
      </c>
      <c r="P1040" s="699">
        <v>0</v>
      </c>
      <c r="Q1040" s="701"/>
      <c r="R1040" s="696">
        <v>1</v>
      </c>
      <c r="S1040" s="701">
        <v>1</v>
      </c>
      <c r="T1040" s="700">
        <v>0.5</v>
      </c>
      <c r="U1040" s="702">
        <v>1</v>
      </c>
    </row>
    <row r="1041" spans="1:21" ht="14.4" customHeight="1" x14ac:dyDescent="0.3">
      <c r="A1041" s="695">
        <v>32</v>
      </c>
      <c r="B1041" s="696" t="s">
        <v>554</v>
      </c>
      <c r="C1041" s="696">
        <v>89301322</v>
      </c>
      <c r="D1041" s="697" t="s">
        <v>4685</v>
      </c>
      <c r="E1041" s="698" t="s">
        <v>3280</v>
      </c>
      <c r="F1041" s="696" t="s">
        <v>3257</v>
      </c>
      <c r="G1041" s="696" t="s">
        <v>4259</v>
      </c>
      <c r="H1041" s="696" t="s">
        <v>555</v>
      </c>
      <c r="I1041" s="696" t="s">
        <v>4263</v>
      </c>
      <c r="J1041" s="696" t="s">
        <v>4261</v>
      </c>
      <c r="K1041" s="696" t="s">
        <v>4264</v>
      </c>
      <c r="L1041" s="699">
        <v>0</v>
      </c>
      <c r="M1041" s="699">
        <v>0</v>
      </c>
      <c r="N1041" s="696">
        <v>2</v>
      </c>
      <c r="O1041" s="700">
        <v>1</v>
      </c>
      <c r="P1041" s="699">
        <v>0</v>
      </c>
      <c r="Q1041" s="701"/>
      <c r="R1041" s="696">
        <v>2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32</v>
      </c>
      <c r="B1042" s="696" t="s">
        <v>554</v>
      </c>
      <c r="C1042" s="696">
        <v>89301322</v>
      </c>
      <c r="D1042" s="697" t="s">
        <v>4685</v>
      </c>
      <c r="E1042" s="698" t="s">
        <v>3280</v>
      </c>
      <c r="F1042" s="696" t="s">
        <v>3257</v>
      </c>
      <c r="G1042" s="696" t="s">
        <v>4259</v>
      </c>
      <c r="H1042" s="696" t="s">
        <v>555</v>
      </c>
      <c r="I1042" s="696" t="s">
        <v>2490</v>
      </c>
      <c r="J1042" s="696" t="s">
        <v>4261</v>
      </c>
      <c r="K1042" s="696" t="s">
        <v>4265</v>
      </c>
      <c r="L1042" s="699">
        <v>184.8</v>
      </c>
      <c r="M1042" s="699">
        <v>184.8</v>
      </c>
      <c r="N1042" s="696">
        <v>1</v>
      </c>
      <c r="O1042" s="700">
        <v>0.5</v>
      </c>
      <c r="P1042" s="699">
        <v>184.8</v>
      </c>
      <c r="Q1042" s="701">
        <v>1</v>
      </c>
      <c r="R1042" s="696">
        <v>1</v>
      </c>
      <c r="S1042" s="701">
        <v>1</v>
      </c>
      <c r="T1042" s="700">
        <v>0.5</v>
      </c>
      <c r="U1042" s="702">
        <v>1</v>
      </c>
    </row>
    <row r="1043" spans="1:21" ht="14.4" customHeight="1" x14ac:dyDescent="0.3">
      <c r="A1043" s="695">
        <v>32</v>
      </c>
      <c r="B1043" s="696" t="s">
        <v>554</v>
      </c>
      <c r="C1043" s="696">
        <v>89301322</v>
      </c>
      <c r="D1043" s="697" t="s">
        <v>4685</v>
      </c>
      <c r="E1043" s="698" t="s">
        <v>3280</v>
      </c>
      <c r="F1043" s="696" t="s">
        <v>3257</v>
      </c>
      <c r="G1043" s="696" t="s">
        <v>4259</v>
      </c>
      <c r="H1043" s="696" t="s">
        <v>555</v>
      </c>
      <c r="I1043" s="696" t="s">
        <v>2490</v>
      </c>
      <c r="J1043" s="696" t="s">
        <v>4261</v>
      </c>
      <c r="K1043" s="696" t="s">
        <v>4265</v>
      </c>
      <c r="L1043" s="699">
        <v>117.71</v>
      </c>
      <c r="M1043" s="699">
        <v>117.71</v>
      </c>
      <c r="N1043" s="696">
        <v>1</v>
      </c>
      <c r="O1043" s="700">
        <v>1</v>
      </c>
      <c r="P1043" s="699">
        <v>117.71</v>
      </c>
      <c r="Q1043" s="701">
        <v>1</v>
      </c>
      <c r="R1043" s="696">
        <v>1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32</v>
      </c>
      <c r="B1044" s="696" t="s">
        <v>554</v>
      </c>
      <c r="C1044" s="696">
        <v>89301322</v>
      </c>
      <c r="D1044" s="697" t="s">
        <v>4685</v>
      </c>
      <c r="E1044" s="698" t="s">
        <v>3280</v>
      </c>
      <c r="F1044" s="696" t="s">
        <v>3257</v>
      </c>
      <c r="G1044" s="696" t="s">
        <v>3501</v>
      </c>
      <c r="H1044" s="696" t="s">
        <v>555</v>
      </c>
      <c r="I1044" s="696" t="s">
        <v>912</v>
      </c>
      <c r="J1044" s="696" t="s">
        <v>3509</v>
      </c>
      <c r="K1044" s="696" t="s">
        <v>3507</v>
      </c>
      <c r="L1044" s="699">
        <v>66.599999999999994</v>
      </c>
      <c r="M1044" s="699">
        <v>133.19999999999999</v>
      </c>
      <c r="N1044" s="696">
        <v>2</v>
      </c>
      <c r="O1044" s="700">
        <v>1.5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32</v>
      </c>
      <c r="B1045" s="696" t="s">
        <v>554</v>
      </c>
      <c r="C1045" s="696">
        <v>89301322</v>
      </c>
      <c r="D1045" s="697" t="s">
        <v>4685</v>
      </c>
      <c r="E1045" s="698" t="s">
        <v>3280</v>
      </c>
      <c r="F1045" s="696" t="s">
        <v>3257</v>
      </c>
      <c r="G1045" s="696" t="s">
        <v>3576</v>
      </c>
      <c r="H1045" s="696" t="s">
        <v>555</v>
      </c>
      <c r="I1045" s="696" t="s">
        <v>3577</v>
      </c>
      <c r="J1045" s="696" t="s">
        <v>3578</v>
      </c>
      <c r="K1045" s="696" t="s">
        <v>3579</v>
      </c>
      <c r="L1045" s="699">
        <v>94.09</v>
      </c>
      <c r="M1045" s="699">
        <v>94.09</v>
      </c>
      <c r="N1045" s="696">
        <v>1</v>
      </c>
      <c r="O1045" s="700">
        <v>1</v>
      </c>
      <c r="P1045" s="699">
        <v>94.09</v>
      </c>
      <c r="Q1045" s="701">
        <v>1</v>
      </c>
      <c r="R1045" s="696">
        <v>1</v>
      </c>
      <c r="S1045" s="701">
        <v>1</v>
      </c>
      <c r="T1045" s="700">
        <v>1</v>
      </c>
      <c r="U1045" s="702">
        <v>1</v>
      </c>
    </row>
    <row r="1046" spans="1:21" ht="14.4" customHeight="1" x14ac:dyDescent="0.3">
      <c r="A1046" s="695">
        <v>32</v>
      </c>
      <c r="B1046" s="696" t="s">
        <v>554</v>
      </c>
      <c r="C1046" s="696">
        <v>89301322</v>
      </c>
      <c r="D1046" s="697" t="s">
        <v>4685</v>
      </c>
      <c r="E1046" s="698" t="s">
        <v>3280</v>
      </c>
      <c r="F1046" s="696" t="s">
        <v>3257</v>
      </c>
      <c r="G1046" s="696" t="s">
        <v>4266</v>
      </c>
      <c r="H1046" s="696" t="s">
        <v>555</v>
      </c>
      <c r="I1046" s="696" t="s">
        <v>4267</v>
      </c>
      <c r="J1046" s="696" t="s">
        <v>4268</v>
      </c>
      <c r="K1046" s="696" t="s">
        <v>4269</v>
      </c>
      <c r="L1046" s="699">
        <v>0</v>
      </c>
      <c r="M1046" s="699">
        <v>0</v>
      </c>
      <c r="N1046" s="696">
        <v>1</v>
      </c>
      <c r="O1046" s="700">
        <v>0.5</v>
      </c>
      <c r="P1046" s="699">
        <v>0</v>
      </c>
      <c r="Q1046" s="701"/>
      <c r="R1046" s="696">
        <v>1</v>
      </c>
      <c r="S1046" s="701">
        <v>1</v>
      </c>
      <c r="T1046" s="700">
        <v>0.5</v>
      </c>
      <c r="U1046" s="702">
        <v>1</v>
      </c>
    </row>
    <row r="1047" spans="1:21" ht="14.4" customHeight="1" x14ac:dyDescent="0.3">
      <c r="A1047" s="695">
        <v>32</v>
      </c>
      <c r="B1047" s="696" t="s">
        <v>554</v>
      </c>
      <c r="C1047" s="696">
        <v>89301322</v>
      </c>
      <c r="D1047" s="697" t="s">
        <v>4685</v>
      </c>
      <c r="E1047" s="698" t="s">
        <v>3280</v>
      </c>
      <c r="F1047" s="696" t="s">
        <v>3257</v>
      </c>
      <c r="G1047" s="696" t="s">
        <v>3439</v>
      </c>
      <c r="H1047" s="696" t="s">
        <v>555</v>
      </c>
      <c r="I1047" s="696" t="s">
        <v>810</v>
      </c>
      <c r="J1047" s="696" t="s">
        <v>811</v>
      </c>
      <c r="K1047" s="696" t="s">
        <v>3440</v>
      </c>
      <c r="L1047" s="699">
        <v>163.9</v>
      </c>
      <c r="M1047" s="699">
        <v>2294.6000000000004</v>
      </c>
      <c r="N1047" s="696">
        <v>14</v>
      </c>
      <c r="O1047" s="700">
        <v>4</v>
      </c>
      <c r="P1047" s="699">
        <v>983.40000000000009</v>
      </c>
      <c r="Q1047" s="701">
        <v>0.42857142857142855</v>
      </c>
      <c r="R1047" s="696">
        <v>6</v>
      </c>
      <c r="S1047" s="701">
        <v>0.42857142857142855</v>
      </c>
      <c r="T1047" s="700">
        <v>2</v>
      </c>
      <c r="U1047" s="702">
        <v>0.5</v>
      </c>
    </row>
    <row r="1048" spans="1:21" ht="14.4" customHeight="1" x14ac:dyDescent="0.3">
      <c r="A1048" s="695">
        <v>32</v>
      </c>
      <c r="B1048" s="696" t="s">
        <v>554</v>
      </c>
      <c r="C1048" s="696">
        <v>89301322</v>
      </c>
      <c r="D1048" s="697" t="s">
        <v>4685</v>
      </c>
      <c r="E1048" s="698" t="s">
        <v>3280</v>
      </c>
      <c r="F1048" s="696" t="s">
        <v>3257</v>
      </c>
      <c r="G1048" s="696" t="s">
        <v>3510</v>
      </c>
      <c r="H1048" s="696" t="s">
        <v>555</v>
      </c>
      <c r="I1048" s="696" t="s">
        <v>2292</v>
      </c>
      <c r="J1048" s="696" t="s">
        <v>2293</v>
      </c>
      <c r="K1048" s="696" t="s">
        <v>2294</v>
      </c>
      <c r="L1048" s="699">
        <v>33.729999999999997</v>
      </c>
      <c r="M1048" s="699">
        <v>67.459999999999994</v>
      </c>
      <c r="N1048" s="696">
        <v>2</v>
      </c>
      <c r="O1048" s="700">
        <v>0.5</v>
      </c>
      <c r="P1048" s="699">
        <v>67.459999999999994</v>
      </c>
      <c r="Q1048" s="701">
        <v>1</v>
      </c>
      <c r="R1048" s="696">
        <v>2</v>
      </c>
      <c r="S1048" s="701">
        <v>1</v>
      </c>
      <c r="T1048" s="700">
        <v>0.5</v>
      </c>
      <c r="U1048" s="702">
        <v>1</v>
      </c>
    </row>
    <row r="1049" spans="1:21" ht="14.4" customHeight="1" x14ac:dyDescent="0.3">
      <c r="A1049" s="695">
        <v>32</v>
      </c>
      <c r="B1049" s="696" t="s">
        <v>554</v>
      </c>
      <c r="C1049" s="696">
        <v>89301322</v>
      </c>
      <c r="D1049" s="697" t="s">
        <v>4685</v>
      </c>
      <c r="E1049" s="698" t="s">
        <v>3280</v>
      </c>
      <c r="F1049" s="696" t="s">
        <v>3257</v>
      </c>
      <c r="G1049" s="696" t="s">
        <v>3486</v>
      </c>
      <c r="H1049" s="696" t="s">
        <v>555</v>
      </c>
      <c r="I1049" s="696" t="s">
        <v>1042</v>
      </c>
      <c r="J1049" s="696" t="s">
        <v>1043</v>
      </c>
      <c r="K1049" s="696" t="s">
        <v>3487</v>
      </c>
      <c r="L1049" s="699">
        <v>1023.02</v>
      </c>
      <c r="M1049" s="699">
        <v>6138.12</v>
      </c>
      <c r="N1049" s="696">
        <v>6</v>
      </c>
      <c r="O1049" s="700">
        <v>6</v>
      </c>
      <c r="P1049" s="699">
        <v>3069.06</v>
      </c>
      <c r="Q1049" s="701">
        <v>0.5</v>
      </c>
      <c r="R1049" s="696">
        <v>3</v>
      </c>
      <c r="S1049" s="701">
        <v>0.5</v>
      </c>
      <c r="T1049" s="700">
        <v>3</v>
      </c>
      <c r="U1049" s="702">
        <v>0.5</v>
      </c>
    </row>
    <row r="1050" spans="1:21" ht="14.4" customHeight="1" x14ac:dyDescent="0.3">
      <c r="A1050" s="695">
        <v>32</v>
      </c>
      <c r="B1050" s="696" t="s">
        <v>554</v>
      </c>
      <c r="C1050" s="696">
        <v>89301322</v>
      </c>
      <c r="D1050" s="697" t="s">
        <v>4685</v>
      </c>
      <c r="E1050" s="698" t="s">
        <v>3280</v>
      </c>
      <c r="F1050" s="696" t="s">
        <v>3257</v>
      </c>
      <c r="G1050" s="696" t="s">
        <v>3981</v>
      </c>
      <c r="H1050" s="696" t="s">
        <v>1626</v>
      </c>
      <c r="I1050" s="696" t="s">
        <v>4270</v>
      </c>
      <c r="J1050" s="696" t="s">
        <v>3983</v>
      </c>
      <c r="K1050" s="696" t="s">
        <v>2317</v>
      </c>
      <c r="L1050" s="699">
        <v>90.32</v>
      </c>
      <c r="M1050" s="699">
        <v>180.64</v>
      </c>
      <c r="N1050" s="696">
        <v>2</v>
      </c>
      <c r="O1050" s="700">
        <v>1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32</v>
      </c>
      <c r="B1051" s="696" t="s">
        <v>554</v>
      </c>
      <c r="C1051" s="696">
        <v>89301322</v>
      </c>
      <c r="D1051" s="697" t="s">
        <v>4685</v>
      </c>
      <c r="E1051" s="698" t="s">
        <v>3280</v>
      </c>
      <c r="F1051" s="696" t="s">
        <v>3257</v>
      </c>
      <c r="G1051" s="696" t="s">
        <v>3441</v>
      </c>
      <c r="H1051" s="696" t="s">
        <v>555</v>
      </c>
      <c r="I1051" s="696" t="s">
        <v>3474</v>
      </c>
      <c r="J1051" s="696" t="s">
        <v>3475</v>
      </c>
      <c r="K1051" s="696" t="s">
        <v>2947</v>
      </c>
      <c r="L1051" s="699">
        <v>0</v>
      </c>
      <c r="M1051" s="699">
        <v>0</v>
      </c>
      <c r="N1051" s="696">
        <v>1</v>
      </c>
      <c r="O1051" s="700">
        <v>0.5</v>
      </c>
      <c r="P1051" s="699">
        <v>0</v>
      </c>
      <c r="Q1051" s="701"/>
      <c r="R1051" s="696">
        <v>1</v>
      </c>
      <c r="S1051" s="701">
        <v>1</v>
      </c>
      <c r="T1051" s="700">
        <v>0.5</v>
      </c>
      <c r="U1051" s="702">
        <v>1</v>
      </c>
    </row>
    <row r="1052" spans="1:21" ht="14.4" customHeight="1" x14ac:dyDescent="0.3">
      <c r="A1052" s="695">
        <v>32</v>
      </c>
      <c r="B1052" s="696" t="s">
        <v>554</v>
      </c>
      <c r="C1052" s="696">
        <v>89301322</v>
      </c>
      <c r="D1052" s="697" t="s">
        <v>4685</v>
      </c>
      <c r="E1052" s="698" t="s">
        <v>3280</v>
      </c>
      <c r="F1052" s="696" t="s">
        <v>3257</v>
      </c>
      <c r="G1052" s="696" t="s">
        <v>3334</v>
      </c>
      <c r="H1052" s="696" t="s">
        <v>555</v>
      </c>
      <c r="I1052" s="696" t="s">
        <v>4271</v>
      </c>
      <c r="J1052" s="696" t="s">
        <v>4272</v>
      </c>
      <c r="K1052" s="696" t="s">
        <v>4273</v>
      </c>
      <c r="L1052" s="699">
        <v>25.89</v>
      </c>
      <c r="M1052" s="699">
        <v>25.89</v>
      </c>
      <c r="N1052" s="696">
        <v>1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32</v>
      </c>
      <c r="B1053" s="696" t="s">
        <v>554</v>
      </c>
      <c r="C1053" s="696">
        <v>89301322</v>
      </c>
      <c r="D1053" s="697" t="s">
        <v>4685</v>
      </c>
      <c r="E1053" s="698" t="s">
        <v>3280</v>
      </c>
      <c r="F1053" s="696" t="s">
        <v>3257</v>
      </c>
      <c r="G1053" s="696" t="s">
        <v>3334</v>
      </c>
      <c r="H1053" s="696" t="s">
        <v>555</v>
      </c>
      <c r="I1053" s="696" t="s">
        <v>4274</v>
      </c>
      <c r="J1053" s="696" t="s">
        <v>3336</v>
      </c>
      <c r="K1053" s="696" t="s">
        <v>985</v>
      </c>
      <c r="L1053" s="699">
        <v>0</v>
      </c>
      <c r="M1053" s="699">
        <v>0</v>
      </c>
      <c r="N1053" s="696">
        <v>1</v>
      </c>
      <c r="O1053" s="700">
        <v>0.5</v>
      </c>
      <c r="P1053" s="699">
        <v>0</v>
      </c>
      <c r="Q1053" s="701"/>
      <c r="R1053" s="696">
        <v>1</v>
      </c>
      <c r="S1053" s="701">
        <v>1</v>
      </c>
      <c r="T1053" s="700">
        <v>0.5</v>
      </c>
      <c r="U1053" s="702">
        <v>1</v>
      </c>
    </row>
    <row r="1054" spans="1:21" ht="14.4" customHeight="1" x14ac:dyDescent="0.3">
      <c r="A1054" s="695">
        <v>32</v>
      </c>
      <c r="B1054" s="696" t="s">
        <v>554</v>
      </c>
      <c r="C1054" s="696">
        <v>89301322</v>
      </c>
      <c r="D1054" s="697" t="s">
        <v>4685</v>
      </c>
      <c r="E1054" s="698" t="s">
        <v>3280</v>
      </c>
      <c r="F1054" s="696" t="s">
        <v>3257</v>
      </c>
      <c r="G1054" s="696" t="s">
        <v>3587</v>
      </c>
      <c r="H1054" s="696" t="s">
        <v>1626</v>
      </c>
      <c r="I1054" s="696" t="s">
        <v>4275</v>
      </c>
      <c r="J1054" s="696" t="s">
        <v>4276</v>
      </c>
      <c r="K1054" s="696" t="s">
        <v>4277</v>
      </c>
      <c r="L1054" s="699">
        <v>4899.78</v>
      </c>
      <c r="M1054" s="699">
        <v>24498.899999999998</v>
      </c>
      <c r="N1054" s="696">
        <v>5</v>
      </c>
      <c r="O1054" s="700">
        <v>0.5</v>
      </c>
      <c r="P1054" s="699"/>
      <c r="Q1054" s="701">
        <v>0</v>
      </c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32</v>
      </c>
      <c r="B1055" s="696" t="s">
        <v>554</v>
      </c>
      <c r="C1055" s="696">
        <v>89301322</v>
      </c>
      <c r="D1055" s="697" t="s">
        <v>4685</v>
      </c>
      <c r="E1055" s="698" t="s">
        <v>3280</v>
      </c>
      <c r="F1055" s="696" t="s">
        <v>3257</v>
      </c>
      <c r="G1055" s="696" t="s">
        <v>3587</v>
      </c>
      <c r="H1055" s="696" t="s">
        <v>1626</v>
      </c>
      <c r="I1055" s="696" t="s">
        <v>3588</v>
      </c>
      <c r="J1055" s="696" t="s">
        <v>3589</v>
      </c>
      <c r="K1055" s="696" t="s">
        <v>3590</v>
      </c>
      <c r="L1055" s="699">
        <v>2449.89</v>
      </c>
      <c r="M1055" s="699">
        <v>26948.79</v>
      </c>
      <c r="N1055" s="696">
        <v>11</v>
      </c>
      <c r="O1055" s="700">
        <v>3</v>
      </c>
      <c r="P1055" s="699">
        <v>19599.12</v>
      </c>
      <c r="Q1055" s="701">
        <v>0.72727272727272718</v>
      </c>
      <c r="R1055" s="696">
        <v>8</v>
      </c>
      <c r="S1055" s="701">
        <v>0.72727272727272729</v>
      </c>
      <c r="T1055" s="700">
        <v>2</v>
      </c>
      <c r="U1055" s="702">
        <v>0.66666666666666663</v>
      </c>
    </row>
    <row r="1056" spans="1:21" ht="14.4" customHeight="1" x14ac:dyDescent="0.3">
      <c r="A1056" s="695">
        <v>32</v>
      </c>
      <c r="B1056" s="696" t="s">
        <v>554</v>
      </c>
      <c r="C1056" s="696">
        <v>89301322</v>
      </c>
      <c r="D1056" s="697" t="s">
        <v>4685</v>
      </c>
      <c r="E1056" s="698" t="s">
        <v>3280</v>
      </c>
      <c r="F1056" s="696" t="s">
        <v>3257</v>
      </c>
      <c r="G1056" s="696" t="s">
        <v>3587</v>
      </c>
      <c r="H1056" s="696" t="s">
        <v>1626</v>
      </c>
      <c r="I1056" s="696" t="s">
        <v>3588</v>
      </c>
      <c r="J1056" s="696" t="s">
        <v>3589</v>
      </c>
      <c r="K1056" s="696" t="s">
        <v>3590</v>
      </c>
      <c r="L1056" s="699">
        <v>2279.02</v>
      </c>
      <c r="M1056" s="699">
        <v>15953.14</v>
      </c>
      <c r="N1056" s="696">
        <v>7</v>
      </c>
      <c r="O1056" s="700">
        <v>0.5</v>
      </c>
      <c r="P1056" s="699"/>
      <c r="Q1056" s="701">
        <v>0</v>
      </c>
      <c r="R1056" s="696"/>
      <c r="S1056" s="701">
        <v>0</v>
      </c>
      <c r="T1056" s="700"/>
      <c r="U1056" s="702">
        <v>0</v>
      </c>
    </row>
    <row r="1057" spans="1:21" ht="14.4" customHeight="1" x14ac:dyDescent="0.3">
      <c r="A1057" s="695">
        <v>32</v>
      </c>
      <c r="B1057" s="696" t="s">
        <v>554</v>
      </c>
      <c r="C1057" s="696">
        <v>89301322</v>
      </c>
      <c r="D1057" s="697" t="s">
        <v>4685</v>
      </c>
      <c r="E1057" s="698" t="s">
        <v>3280</v>
      </c>
      <c r="F1057" s="696" t="s">
        <v>3257</v>
      </c>
      <c r="G1057" s="696" t="s">
        <v>3338</v>
      </c>
      <c r="H1057" s="696" t="s">
        <v>555</v>
      </c>
      <c r="I1057" s="696" t="s">
        <v>2078</v>
      </c>
      <c r="J1057" s="696" t="s">
        <v>2079</v>
      </c>
      <c r="K1057" s="696" t="s">
        <v>3155</v>
      </c>
      <c r="L1057" s="699">
        <v>614.78</v>
      </c>
      <c r="M1057" s="699">
        <v>4303.46</v>
      </c>
      <c r="N1057" s="696">
        <v>7</v>
      </c>
      <c r="O1057" s="700">
        <v>5</v>
      </c>
      <c r="P1057" s="699">
        <v>2459.12</v>
      </c>
      <c r="Q1057" s="701">
        <v>0.5714285714285714</v>
      </c>
      <c r="R1057" s="696">
        <v>4</v>
      </c>
      <c r="S1057" s="701">
        <v>0.5714285714285714</v>
      </c>
      <c r="T1057" s="700">
        <v>3</v>
      </c>
      <c r="U1057" s="702">
        <v>0.6</v>
      </c>
    </row>
    <row r="1058" spans="1:21" ht="14.4" customHeight="1" x14ac:dyDescent="0.3">
      <c r="A1058" s="695">
        <v>32</v>
      </c>
      <c r="B1058" s="696" t="s">
        <v>554</v>
      </c>
      <c r="C1058" s="696">
        <v>89301322</v>
      </c>
      <c r="D1058" s="697" t="s">
        <v>4685</v>
      </c>
      <c r="E1058" s="698" t="s">
        <v>3280</v>
      </c>
      <c r="F1058" s="696" t="s">
        <v>3257</v>
      </c>
      <c r="G1058" s="696" t="s">
        <v>3596</v>
      </c>
      <c r="H1058" s="696" t="s">
        <v>555</v>
      </c>
      <c r="I1058" s="696" t="s">
        <v>3597</v>
      </c>
      <c r="J1058" s="696" t="s">
        <v>3598</v>
      </c>
      <c r="K1058" s="696"/>
      <c r="L1058" s="699">
        <v>0</v>
      </c>
      <c r="M1058" s="699">
        <v>0</v>
      </c>
      <c r="N1058" s="696">
        <v>2</v>
      </c>
      <c r="O1058" s="700">
        <v>1</v>
      </c>
      <c r="P1058" s="699">
        <v>0</v>
      </c>
      <c r="Q1058" s="701"/>
      <c r="R1058" s="696">
        <v>2</v>
      </c>
      <c r="S1058" s="701">
        <v>1</v>
      </c>
      <c r="T1058" s="700">
        <v>1</v>
      </c>
      <c r="U1058" s="702">
        <v>1</v>
      </c>
    </row>
    <row r="1059" spans="1:21" ht="14.4" customHeight="1" x14ac:dyDescent="0.3">
      <c r="A1059" s="695">
        <v>32</v>
      </c>
      <c r="B1059" s="696" t="s">
        <v>554</v>
      </c>
      <c r="C1059" s="696">
        <v>89301322</v>
      </c>
      <c r="D1059" s="697" t="s">
        <v>4685</v>
      </c>
      <c r="E1059" s="698" t="s">
        <v>3280</v>
      </c>
      <c r="F1059" s="696" t="s">
        <v>3257</v>
      </c>
      <c r="G1059" s="696" t="s">
        <v>3728</v>
      </c>
      <c r="H1059" s="696" t="s">
        <v>555</v>
      </c>
      <c r="I1059" s="696" t="s">
        <v>2131</v>
      </c>
      <c r="J1059" s="696" t="s">
        <v>2132</v>
      </c>
      <c r="K1059" s="696" t="s">
        <v>3729</v>
      </c>
      <c r="L1059" s="699">
        <v>26.17</v>
      </c>
      <c r="M1059" s="699">
        <v>26.17</v>
      </c>
      <c r="N1059" s="696">
        <v>1</v>
      </c>
      <c r="O1059" s="700">
        <v>1</v>
      </c>
      <c r="P1059" s="699"/>
      <c r="Q1059" s="701">
        <v>0</v>
      </c>
      <c r="R1059" s="696"/>
      <c r="S1059" s="701">
        <v>0</v>
      </c>
      <c r="T1059" s="700"/>
      <c r="U1059" s="702">
        <v>0</v>
      </c>
    </row>
    <row r="1060" spans="1:21" ht="14.4" customHeight="1" x14ac:dyDescent="0.3">
      <c r="A1060" s="695">
        <v>32</v>
      </c>
      <c r="B1060" s="696" t="s">
        <v>554</v>
      </c>
      <c r="C1060" s="696">
        <v>89301322</v>
      </c>
      <c r="D1060" s="697" t="s">
        <v>4685</v>
      </c>
      <c r="E1060" s="698" t="s">
        <v>3280</v>
      </c>
      <c r="F1060" s="696" t="s">
        <v>3257</v>
      </c>
      <c r="G1060" s="696" t="s">
        <v>4135</v>
      </c>
      <c r="H1060" s="696" t="s">
        <v>1626</v>
      </c>
      <c r="I1060" s="696" t="s">
        <v>4278</v>
      </c>
      <c r="J1060" s="696" t="s">
        <v>4279</v>
      </c>
      <c r="K1060" s="696" t="s">
        <v>4280</v>
      </c>
      <c r="L1060" s="699">
        <v>83.56</v>
      </c>
      <c r="M1060" s="699">
        <v>83.56</v>
      </c>
      <c r="N1060" s="696">
        <v>1</v>
      </c>
      <c r="O1060" s="700">
        <v>0.5</v>
      </c>
      <c r="P1060" s="699">
        <v>83.56</v>
      </c>
      <c r="Q1060" s="701">
        <v>1</v>
      </c>
      <c r="R1060" s="696">
        <v>1</v>
      </c>
      <c r="S1060" s="701">
        <v>1</v>
      </c>
      <c r="T1060" s="700">
        <v>0.5</v>
      </c>
      <c r="U1060" s="702">
        <v>1</v>
      </c>
    </row>
    <row r="1061" spans="1:21" ht="14.4" customHeight="1" x14ac:dyDescent="0.3">
      <c r="A1061" s="695">
        <v>32</v>
      </c>
      <c r="B1061" s="696" t="s">
        <v>554</v>
      </c>
      <c r="C1061" s="696">
        <v>89301322</v>
      </c>
      <c r="D1061" s="697" t="s">
        <v>4685</v>
      </c>
      <c r="E1061" s="698" t="s">
        <v>3280</v>
      </c>
      <c r="F1061" s="696" t="s">
        <v>3257</v>
      </c>
      <c r="G1061" s="696" t="s">
        <v>3343</v>
      </c>
      <c r="H1061" s="696" t="s">
        <v>1626</v>
      </c>
      <c r="I1061" s="696" t="s">
        <v>2041</v>
      </c>
      <c r="J1061" s="696" t="s">
        <v>2042</v>
      </c>
      <c r="K1061" s="696" t="s">
        <v>3135</v>
      </c>
      <c r="L1061" s="699">
        <v>175.19</v>
      </c>
      <c r="M1061" s="699">
        <v>350.38</v>
      </c>
      <c r="N1061" s="696">
        <v>2</v>
      </c>
      <c r="O1061" s="700">
        <v>1</v>
      </c>
      <c r="P1061" s="699">
        <v>175.19</v>
      </c>
      <c r="Q1061" s="701">
        <v>0.5</v>
      </c>
      <c r="R1061" s="696">
        <v>1</v>
      </c>
      <c r="S1061" s="701">
        <v>0.5</v>
      </c>
      <c r="T1061" s="700">
        <v>0.5</v>
      </c>
      <c r="U1061" s="702">
        <v>0.5</v>
      </c>
    </row>
    <row r="1062" spans="1:21" ht="14.4" customHeight="1" x14ac:dyDescent="0.3">
      <c r="A1062" s="695">
        <v>32</v>
      </c>
      <c r="B1062" s="696" t="s">
        <v>554</v>
      </c>
      <c r="C1062" s="696">
        <v>89301322</v>
      </c>
      <c r="D1062" s="697" t="s">
        <v>4685</v>
      </c>
      <c r="E1062" s="698" t="s">
        <v>3280</v>
      </c>
      <c r="F1062" s="696" t="s">
        <v>3257</v>
      </c>
      <c r="G1062" s="696" t="s">
        <v>3832</v>
      </c>
      <c r="H1062" s="696" t="s">
        <v>555</v>
      </c>
      <c r="I1062" s="696" t="s">
        <v>3831</v>
      </c>
      <c r="J1062" s="696" t="s">
        <v>4281</v>
      </c>
      <c r="K1062" s="696" t="s">
        <v>4282</v>
      </c>
      <c r="L1062" s="699">
        <v>0</v>
      </c>
      <c r="M1062" s="699">
        <v>0</v>
      </c>
      <c r="N1062" s="696">
        <v>1</v>
      </c>
      <c r="O1062" s="700">
        <v>1</v>
      </c>
      <c r="P1062" s="699">
        <v>0</v>
      </c>
      <c r="Q1062" s="701"/>
      <c r="R1062" s="696">
        <v>1</v>
      </c>
      <c r="S1062" s="701">
        <v>1</v>
      </c>
      <c r="T1062" s="700">
        <v>1</v>
      </c>
      <c r="U1062" s="702">
        <v>1</v>
      </c>
    </row>
    <row r="1063" spans="1:21" ht="14.4" customHeight="1" x14ac:dyDescent="0.3">
      <c r="A1063" s="695">
        <v>32</v>
      </c>
      <c r="B1063" s="696" t="s">
        <v>554</v>
      </c>
      <c r="C1063" s="696">
        <v>89301322</v>
      </c>
      <c r="D1063" s="697" t="s">
        <v>4685</v>
      </c>
      <c r="E1063" s="698" t="s">
        <v>3280</v>
      </c>
      <c r="F1063" s="696" t="s">
        <v>3257</v>
      </c>
      <c r="G1063" s="696" t="s">
        <v>3603</v>
      </c>
      <c r="H1063" s="696" t="s">
        <v>555</v>
      </c>
      <c r="I1063" s="696" t="s">
        <v>2066</v>
      </c>
      <c r="J1063" s="696" t="s">
        <v>2067</v>
      </c>
      <c r="K1063" s="696" t="s">
        <v>2068</v>
      </c>
      <c r="L1063" s="699">
        <v>0</v>
      </c>
      <c r="M1063" s="699">
        <v>0</v>
      </c>
      <c r="N1063" s="696">
        <v>1</v>
      </c>
      <c r="O1063" s="700">
        <v>1</v>
      </c>
      <c r="P1063" s="699"/>
      <c r="Q1063" s="701"/>
      <c r="R1063" s="696"/>
      <c r="S1063" s="701">
        <v>0</v>
      </c>
      <c r="T1063" s="700"/>
      <c r="U1063" s="702">
        <v>0</v>
      </c>
    </row>
    <row r="1064" spans="1:21" ht="14.4" customHeight="1" x14ac:dyDescent="0.3">
      <c r="A1064" s="695">
        <v>32</v>
      </c>
      <c r="B1064" s="696" t="s">
        <v>554</v>
      </c>
      <c r="C1064" s="696">
        <v>89301322</v>
      </c>
      <c r="D1064" s="697" t="s">
        <v>4685</v>
      </c>
      <c r="E1064" s="698" t="s">
        <v>3280</v>
      </c>
      <c r="F1064" s="696" t="s">
        <v>3257</v>
      </c>
      <c r="G1064" s="696" t="s">
        <v>3477</v>
      </c>
      <c r="H1064" s="696" t="s">
        <v>555</v>
      </c>
      <c r="I1064" s="696" t="s">
        <v>627</v>
      </c>
      <c r="J1064" s="696" t="s">
        <v>3478</v>
      </c>
      <c r="K1064" s="696" t="s">
        <v>3479</v>
      </c>
      <c r="L1064" s="699">
        <v>41.83</v>
      </c>
      <c r="M1064" s="699">
        <v>125.49</v>
      </c>
      <c r="N1064" s="696">
        <v>3</v>
      </c>
      <c r="O1064" s="700">
        <v>1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32</v>
      </c>
      <c r="B1065" s="696" t="s">
        <v>554</v>
      </c>
      <c r="C1065" s="696">
        <v>89301322</v>
      </c>
      <c r="D1065" s="697" t="s">
        <v>4685</v>
      </c>
      <c r="E1065" s="698" t="s">
        <v>3280</v>
      </c>
      <c r="F1065" s="696" t="s">
        <v>3257</v>
      </c>
      <c r="G1065" s="696" t="s">
        <v>3346</v>
      </c>
      <c r="H1065" s="696" t="s">
        <v>555</v>
      </c>
      <c r="I1065" s="696" t="s">
        <v>3347</v>
      </c>
      <c r="J1065" s="696" t="s">
        <v>3348</v>
      </c>
      <c r="K1065" s="696" t="s">
        <v>3170</v>
      </c>
      <c r="L1065" s="699">
        <v>0</v>
      </c>
      <c r="M1065" s="699">
        <v>0</v>
      </c>
      <c r="N1065" s="696">
        <v>1</v>
      </c>
      <c r="O1065" s="700">
        <v>0.5</v>
      </c>
      <c r="P1065" s="699"/>
      <c r="Q1065" s="701"/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32</v>
      </c>
      <c r="B1066" s="696" t="s">
        <v>554</v>
      </c>
      <c r="C1066" s="696">
        <v>89301322</v>
      </c>
      <c r="D1066" s="697" t="s">
        <v>4685</v>
      </c>
      <c r="E1066" s="698" t="s">
        <v>3280</v>
      </c>
      <c r="F1066" s="696" t="s">
        <v>3257</v>
      </c>
      <c r="G1066" s="696" t="s">
        <v>3346</v>
      </c>
      <c r="H1066" s="696" t="s">
        <v>555</v>
      </c>
      <c r="I1066" s="696" t="s">
        <v>3613</v>
      </c>
      <c r="J1066" s="696" t="s">
        <v>3348</v>
      </c>
      <c r="K1066" s="696" t="s">
        <v>3614</v>
      </c>
      <c r="L1066" s="699">
        <v>34.31</v>
      </c>
      <c r="M1066" s="699">
        <v>102.93</v>
      </c>
      <c r="N1066" s="696">
        <v>3</v>
      </c>
      <c r="O1066" s="700">
        <v>2.5</v>
      </c>
      <c r="P1066" s="699">
        <v>68.62</v>
      </c>
      <c r="Q1066" s="701">
        <v>0.66666666666666663</v>
      </c>
      <c r="R1066" s="696">
        <v>2</v>
      </c>
      <c r="S1066" s="701">
        <v>0.66666666666666663</v>
      </c>
      <c r="T1066" s="700">
        <v>1.5</v>
      </c>
      <c r="U1066" s="702">
        <v>0.6</v>
      </c>
    </row>
    <row r="1067" spans="1:21" ht="14.4" customHeight="1" x14ac:dyDescent="0.3">
      <c r="A1067" s="695">
        <v>32</v>
      </c>
      <c r="B1067" s="696" t="s">
        <v>554</v>
      </c>
      <c r="C1067" s="696">
        <v>89301322</v>
      </c>
      <c r="D1067" s="697" t="s">
        <v>4685</v>
      </c>
      <c r="E1067" s="698" t="s">
        <v>3280</v>
      </c>
      <c r="F1067" s="696" t="s">
        <v>3257</v>
      </c>
      <c r="G1067" s="696" t="s">
        <v>4139</v>
      </c>
      <c r="H1067" s="696" t="s">
        <v>555</v>
      </c>
      <c r="I1067" s="696" t="s">
        <v>4283</v>
      </c>
      <c r="J1067" s="696" t="s">
        <v>4141</v>
      </c>
      <c r="K1067" s="696" t="s">
        <v>4284</v>
      </c>
      <c r="L1067" s="699">
        <v>0</v>
      </c>
      <c r="M1067" s="699">
        <v>0</v>
      </c>
      <c r="N1067" s="696">
        <v>1</v>
      </c>
      <c r="O1067" s="700">
        <v>1</v>
      </c>
      <c r="P1067" s="699">
        <v>0</v>
      </c>
      <c r="Q1067" s="701"/>
      <c r="R1067" s="696">
        <v>1</v>
      </c>
      <c r="S1067" s="701">
        <v>1</v>
      </c>
      <c r="T1067" s="700">
        <v>1</v>
      </c>
      <c r="U1067" s="702">
        <v>1</v>
      </c>
    </row>
    <row r="1068" spans="1:21" ht="14.4" customHeight="1" x14ac:dyDescent="0.3">
      <c r="A1068" s="695">
        <v>32</v>
      </c>
      <c r="B1068" s="696" t="s">
        <v>554</v>
      </c>
      <c r="C1068" s="696">
        <v>89301322</v>
      </c>
      <c r="D1068" s="697" t="s">
        <v>4685</v>
      </c>
      <c r="E1068" s="698" t="s">
        <v>3280</v>
      </c>
      <c r="F1068" s="696" t="s">
        <v>3257</v>
      </c>
      <c r="G1068" s="696" t="s">
        <v>3442</v>
      </c>
      <c r="H1068" s="696" t="s">
        <v>555</v>
      </c>
      <c r="I1068" s="696" t="s">
        <v>3445</v>
      </c>
      <c r="J1068" s="696" t="s">
        <v>3443</v>
      </c>
      <c r="K1068" s="696" t="s">
        <v>3444</v>
      </c>
      <c r="L1068" s="699">
        <v>6196.71</v>
      </c>
      <c r="M1068" s="699">
        <v>12393.42</v>
      </c>
      <c r="N1068" s="696">
        <v>2</v>
      </c>
      <c r="O1068" s="700">
        <v>0.5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32</v>
      </c>
      <c r="B1069" s="696" t="s">
        <v>554</v>
      </c>
      <c r="C1069" s="696">
        <v>89301322</v>
      </c>
      <c r="D1069" s="697" t="s">
        <v>4685</v>
      </c>
      <c r="E1069" s="698" t="s">
        <v>3280</v>
      </c>
      <c r="F1069" s="696" t="s">
        <v>3257</v>
      </c>
      <c r="G1069" s="696" t="s">
        <v>3349</v>
      </c>
      <c r="H1069" s="696" t="s">
        <v>555</v>
      </c>
      <c r="I1069" s="696" t="s">
        <v>814</v>
      </c>
      <c r="J1069" s="696" t="s">
        <v>3350</v>
      </c>
      <c r="K1069" s="696" t="s">
        <v>3351</v>
      </c>
      <c r="L1069" s="699">
        <v>91.14</v>
      </c>
      <c r="M1069" s="699">
        <v>4921.5600000000013</v>
      </c>
      <c r="N1069" s="696">
        <v>54</v>
      </c>
      <c r="O1069" s="700">
        <v>18</v>
      </c>
      <c r="P1069" s="699">
        <v>1822.8000000000002</v>
      </c>
      <c r="Q1069" s="701">
        <v>0.37037037037037029</v>
      </c>
      <c r="R1069" s="696">
        <v>20</v>
      </c>
      <c r="S1069" s="701">
        <v>0.37037037037037035</v>
      </c>
      <c r="T1069" s="700">
        <v>6</v>
      </c>
      <c r="U1069" s="702">
        <v>0.33333333333333331</v>
      </c>
    </row>
    <row r="1070" spans="1:21" ht="14.4" customHeight="1" x14ac:dyDescent="0.3">
      <c r="A1070" s="695">
        <v>32</v>
      </c>
      <c r="B1070" s="696" t="s">
        <v>554</v>
      </c>
      <c r="C1070" s="696">
        <v>89301322</v>
      </c>
      <c r="D1070" s="697" t="s">
        <v>4685</v>
      </c>
      <c r="E1070" s="698" t="s">
        <v>3280</v>
      </c>
      <c r="F1070" s="696" t="s">
        <v>3257</v>
      </c>
      <c r="G1070" s="696" t="s">
        <v>3446</v>
      </c>
      <c r="H1070" s="696" t="s">
        <v>555</v>
      </c>
      <c r="I1070" s="696" t="s">
        <v>687</v>
      </c>
      <c r="J1070" s="696" t="s">
        <v>688</v>
      </c>
      <c r="K1070" s="696" t="s">
        <v>3447</v>
      </c>
      <c r="L1070" s="699">
        <v>709.97</v>
      </c>
      <c r="M1070" s="699">
        <v>1419.94</v>
      </c>
      <c r="N1070" s="696">
        <v>2</v>
      </c>
      <c r="O1070" s="700">
        <v>1</v>
      </c>
      <c r="P1070" s="699">
        <v>709.97</v>
      </c>
      <c r="Q1070" s="701">
        <v>0.5</v>
      </c>
      <c r="R1070" s="696">
        <v>1</v>
      </c>
      <c r="S1070" s="701">
        <v>0.5</v>
      </c>
      <c r="T1070" s="700">
        <v>0.5</v>
      </c>
      <c r="U1070" s="702">
        <v>0.5</v>
      </c>
    </row>
    <row r="1071" spans="1:21" ht="14.4" customHeight="1" x14ac:dyDescent="0.3">
      <c r="A1071" s="695">
        <v>32</v>
      </c>
      <c r="B1071" s="696" t="s">
        <v>554</v>
      </c>
      <c r="C1071" s="696">
        <v>89301322</v>
      </c>
      <c r="D1071" s="697" t="s">
        <v>4685</v>
      </c>
      <c r="E1071" s="698" t="s">
        <v>3280</v>
      </c>
      <c r="F1071" s="696" t="s">
        <v>3257</v>
      </c>
      <c r="G1071" s="696" t="s">
        <v>3446</v>
      </c>
      <c r="H1071" s="696" t="s">
        <v>555</v>
      </c>
      <c r="I1071" s="696" t="s">
        <v>687</v>
      </c>
      <c r="J1071" s="696" t="s">
        <v>688</v>
      </c>
      <c r="K1071" s="696" t="s">
        <v>3447</v>
      </c>
      <c r="L1071" s="699">
        <v>766.89</v>
      </c>
      <c r="M1071" s="699">
        <v>766.89</v>
      </c>
      <c r="N1071" s="696">
        <v>1</v>
      </c>
      <c r="O1071" s="700">
        <v>0.5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32</v>
      </c>
      <c r="B1072" s="696" t="s">
        <v>554</v>
      </c>
      <c r="C1072" s="696">
        <v>89301322</v>
      </c>
      <c r="D1072" s="697" t="s">
        <v>4685</v>
      </c>
      <c r="E1072" s="698" t="s">
        <v>3280</v>
      </c>
      <c r="F1072" s="696" t="s">
        <v>3257</v>
      </c>
      <c r="G1072" s="696" t="s">
        <v>4028</v>
      </c>
      <c r="H1072" s="696" t="s">
        <v>555</v>
      </c>
      <c r="I1072" s="696" t="s">
        <v>4285</v>
      </c>
      <c r="J1072" s="696" t="s">
        <v>4286</v>
      </c>
      <c r="K1072" s="696" t="s">
        <v>4287</v>
      </c>
      <c r="L1072" s="699">
        <v>0</v>
      </c>
      <c r="M1072" s="699">
        <v>0</v>
      </c>
      <c r="N1072" s="696">
        <v>1</v>
      </c>
      <c r="O1072" s="700">
        <v>0.5</v>
      </c>
      <c r="P1072" s="699"/>
      <c r="Q1072" s="701"/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32</v>
      </c>
      <c r="B1073" s="696" t="s">
        <v>554</v>
      </c>
      <c r="C1073" s="696">
        <v>89301322</v>
      </c>
      <c r="D1073" s="697" t="s">
        <v>4685</v>
      </c>
      <c r="E1073" s="698" t="s">
        <v>3280</v>
      </c>
      <c r="F1073" s="696" t="s">
        <v>3257</v>
      </c>
      <c r="G1073" s="696" t="s">
        <v>3615</v>
      </c>
      <c r="H1073" s="696" t="s">
        <v>1626</v>
      </c>
      <c r="I1073" s="696" t="s">
        <v>2711</v>
      </c>
      <c r="J1073" s="696" t="s">
        <v>1683</v>
      </c>
      <c r="K1073" s="696" t="s">
        <v>2712</v>
      </c>
      <c r="L1073" s="699">
        <v>0</v>
      </c>
      <c r="M1073" s="699">
        <v>0</v>
      </c>
      <c r="N1073" s="696">
        <v>1</v>
      </c>
      <c r="O1073" s="700">
        <v>1</v>
      </c>
      <c r="P1073" s="699"/>
      <c r="Q1073" s="701"/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32</v>
      </c>
      <c r="B1074" s="696" t="s">
        <v>554</v>
      </c>
      <c r="C1074" s="696">
        <v>89301322</v>
      </c>
      <c r="D1074" s="697" t="s">
        <v>4685</v>
      </c>
      <c r="E1074" s="698" t="s">
        <v>3280</v>
      </c>
      <c r="F1074" s="696" t="s">
        <v>3257</v>
      </c>
      <c r="G1074" s="696" t="s">
        <v>3615</v>
      </c>
      <c r="H1074" s="696" t="s">
        <v>1626</v>
      </c>
      <c r="I1074" s="696" t="s">
        <v>1682</v>
      </c>
      <c r="J1074" s="696" t="s">
        <v>1683</v>
      </c>
      <c r="K1074" s="696" t="s">
        <v>1684</v>
      </c>
      <c r="L1074" s="699">
        <v>0</v>
      </c>
      <c r="M1074" s="699">
        <v>0</v>
      </c>
      <c r="N1074" s="696">
        <v>1</v>
      </c>
      <c r="O1074" s="700">
        <v>0.5</v>
      </c>
      <c r="P1074" s="699">
        <v>0</v>
      </c>
      <c r="Q1074" s="701"/>
      <c r="R1074" s="696">
        <v>1</v>
      </c>
      <c r="S1074" s="701">
        <v>1</v>
      </c>
      <c r="T1074" s="700">
        <v>0.5</v>
      </c>
      <c r="U1074" s="702">
        <v>1</v>
      </c>
    </row>
    <row r="1075" spans="1:21" ht="14.4" customHeight="1" x14ac:dyDescent="0.3">
      <c r="A1075" s="695">
        <v>32</v>
      </c>
      <c r="B1075" s="696" t="s">
        <v>554</v>
      </c>
      <c r="C1075" s="696">
        <v>89301322</v>
      </c>
      <c r="D1075" s="697" t="s">
        <v>4685</v>
      </c>
      <c r="E1075" s="698" t="s">
        <v>3280</v>
      </c>
      <c r="F1075" s="696" t="s">
        <v>3257</v>
      </c>
      <c r="G1075" s="696" t="s">
        <v>4150</v>
      </c>
      <c r="H1075" s="696" t="s">
        <v>555</v>
      </c>
      <c r="I1075" s="696" t="s">
        <v>4288</v>
      </c>
      <c r="J1075" s="696" t="s">
        <v>876</v>
      </c>
      <c r="K1075" s="696" t="s">
        <v>4289</v>
      </c>
      <c r="L1075" s="699">
        <v>0</v>
      </c>
      <c r="M1075" s="699">
        <v>0</v>
      </c>
      <c r="N1075" s="696">
        <v>1</v>
      </c>
      <c r="O1075" s="700">
        <v>1</v>
      </c>
      <c r="P1075" s="699"/>
      <c r="Q1075" s="701"/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32</v>
      </c>
      <c r="B1076" s="696" t="s">
        <v>554</v>
      </c>
      <c r="C1076" s="696">
        <v>89301322</v>
      </c>
      <c r="D1076" s="697" t="s">
        <v>4685</v>
      </c>
      <c r="E1076" s="698" t="s">
        <v>3280</v>
      </c>
      <c r="F1076" s="696" t="s">
        <v>3257</v>
      </c>
      <c r="G1076" s="696" t="s">
        <v>4150</v>
      </c>
      <c r="H1076" s="696" t="s">
        <v>555</v>
      </c>
      <c r="I1076" s="696" t="s">
        <v>875</v>
      </c>
      <c r="J1076" s="696" t="s">
        <v>876</v>
      </c>
      <c r="K1076" s="696" t="s">
        <v>877</v>
      </c>
      <c r="L1076" s="699">
        <v>0</v>
      </c>
      <c r="M1076" s="699">
        <v>0</v>
      </c>
      <c r="N1076" s="696">
        <v>1</v>
      </c>
      <c r="O1076" s="700">
        <v>0.5</v>
      </c>
      <c r="P1076" s="699">
        <v>0</v>
      </c>
      <c r="Q1076" s="701"/>
      <c r="R1076" s="696">
        <v>1</v>
      </c>
      <c r="S1076" s="701">
        <v>1</v>
      </c>
      <c r="T1076" s="700">
        <v>0.5</v>
      </c>
      <c r="U1076" s="702">
        <v>1</v>
      </c>
    </row>
    <row r="1077" spans="1:21" ht="14.4" customHeight="1" x14ac:dyDescent="0.3">
      <c r="A1077" s="695">
        <v>32</v>
      </c>
      <c r="B1077" s="696" t="s">
        <v>554</v>
      </c>
      <c r="C1077" s="696">
        <v>89301322</v>
      </c>
      <c r="D1077" s="697" t="s">
        <v>4685</v>
      </c>
      <c r="E1077" s="698" t="s">
        <v>3280</v>
      </c>
      <c r="F1077" s="696" t="s">
        <v>3257</v>
      </c>
      <c r="G1077" s="696" t="s">
        <v>3842</v>
      </c>
      <c r="H1077" s="696" t="s">
        <v>555</v>
      </c>
      <c r="I1077" s="696" t="s">
        <v>4290</v>
      </c>
      <c r="J1077" s="696" t="s">
        <v>4291</v>
      </c>
      <c r="K1077" s="696" t="s">
        <v>4292</v>
      </c>
      <c r="L1077" s="699">
        <v>0</v>
      </c>
      <c r="M1077" s="699">
        <v>0</v>
      </c>
      <c r="N1077" s="696">
        <v>1</v>
      </c>
      <c r="O1077" s="700">
        <v>0.5</v>
      </c>
      <c r="P1077" s="699">
        <v>0</v>
      </c>
      <c r="Q1077" s="701"/>
      <c r="R1077" s="696">
        <v>1</v>
      </c>
      <c r="S1077" s="701">
        <v>1</v>
      </c>
      <c r="T1077" s="700">
        <v>0.5</v>
      </c>
      <c r="U1077" s="702">
        <v>1</v>
      </c>
    </row>
    <row r="1078" spans="1:21" ht="14.4" customHeight="1" x14ac:dyDescent="0.3">
      <c r="A1078" s="695">
        <v>32</v>
      </c>
      <c r="B1078" s="696" t="s">
        <v>554</v>
      </c>
      <c r="C1078" s="696">
        <v>89301322</v>
      </c>
      <c r="D1078" s="697" t="s">
        <v>4685</v>
      </c>
      <c r="E1078" s="698" t="s">
        <v>3280</v>
      </c>
      <c r="F1078" s="696" t="s">
        <v>3257</v>
      </c>
      <c r="G1078" s="696" t="s">
        <v>3842</v>
      </c>
      <c r="H1078" s="696" t="s">
        <v>1626</v>
      </c>
      <c r="I1078" s="696" t="s">
        <v>4293</v>
      </c>
      <c r="J1078" s="696" t="s">
        <v>3111</v>
      </c>
      <c r="K1078" s="696" t="s">
        <v>4294</v>
      </c>
      <c r="L1078" s="699">
        <v>0</v>
      </c>
      <c r="M1078" s="699">
        <v>0</v>
      </c>
      <c r="N1078" s="696">
        <v>1</v>
      </c>
      <c r="O1078" s="700">
        <v>0.5</v>
      </c>
      <c r="P1078" s="699"/>
      <c r="Q1078" s="701"/>
      <c r="R1078" s="696"/>
      <c r="S1078" s="701">
        <v>0</v>
      </c>
      <c r="T1078" s="700"/>
      <c r="U1078" s="702">
        <v>0</v>
      </c>
    </row>
    <row r="1079" spans="1:21" ht="14.4" customHeight="1" x14ac:dyDescent="0.3">
      <c r="A1079" s="695">
        <v>32</v>
      </c>
      <c r="B1079" s="696" t="s">
        <v>554</v>
      </c>
      <c r="C1079" s="696">
        <v>89301322</v>
      </c>
      <c r="D1079" s="697" t="s">
        <v>4685</v>
      </c>
      <c r="E1079" s="698" t="s">
        <v>3280</v>
      </c>
      <c r="F1079" s="696" t="s">
        <v>3257</v>
      </c>
      <c r="G1079" s="696" t="s">
        <v>3993</v>
      </c>
      <c r="H1079" s="696" t="s">
        <v>555</v>
      </c>
      <c r="I1079" s="696" t="s">
        <v>4295</v>
      </c>
      <c r="J1079" s="696" t="s">
        <v>3995</v>
      </c>
      <c r="K1079" s="696" t="s">
        <v>4296</v>
      </c>
      <c r="L1079" s="699">
        <v>233.9</v>
      </c>
      <c r="M1079" s="699">
        <v>233.9</v>
      </c>
      <c r="N1079" s="696">
        <v>1</v>
      </c>
      <c r="O1079" s="700">
        <v>0.5</v>
      </c>
      <c r="P1079" s="699">
        <v>233.9</v>
      </c>
      <c r="Q1079" s="701">
        <v>1</v>
      </c>
      <c r="R1079" s="696">
        <v>1</v>
      </c>
      <c r="S1079" s="701">
        <v>1</v>
      </c>
      <c r="T1079" s="700">
        <v>0.5</v>
      </c>
      <c r="U1079" s="702">
        <v>1</v>
      </c>
    </row>
    <row r="1080" spans="1:21" ht="14.4" customHeight="1" x14ac:dyDescent="0.3">
      <c r="A1080" s="695">
        <v>32</v>
      </c>
      <c r="B1080" s="696" t="s">
        <v>554</v>
      </c>
      <c r="C1080" s="696">
        <v>89301322</v>
      </c>
      <c r="D1080" s="697" t="s">
        <v>4685</v>
      </c>
      <c r="E1080" s="698" t="s">
        <v>3280</v>
      </c>
      <c r="F1080" s="696" t="s">
        <v>3257</v>
      </c>
      <c r="G1080" s="696" t="s">
        <v>3355</v>
      </c>
      <c r="H1080" s="696" t="s">
        <v>555</v>
      </c>
      <c r="I1080" s="696" t="s">
        <v>711</v>
      </c>
      <c r="J1080" s="696" t="s">
        <v>3357</v>
      </c>
      <c r="K1080" s="696" t="s">
        <v>3624</v>
      </c>
      <c r="L1080" s="699">
        <v>0</v>
      </c>
      <c r="M1080" s="699">
        <v>0</v>
      </c>
      <c r="N1080" s="696">
        <v>1</v>
      </c>
      <c r="O1080" s="700">
        <v>0.5</v>
      </c>
      <c r="P1080" s="699">
        <v>0</v>
      </c>
      <c r="Q1080" s="701"/>
      <c r="R1080" s="696">
        <v>1</v>
      </c>
      <c r="S1080" s="701">
        <v>1</v>
      </c>
      <c r="T1080" s="700">
        <v>0.5</v>
      </c>
      <c r="U1080" s="702">
        <v>1</v>
      </c>
    </row>
    <row r="1081" spans="1:21" ht="14.4" customHeight="1" x14ac:dyDescent="0.3">
      <c r="A1081" s="695">
        <v>32</v>
      </c>
      <c r="B1081" s="696" t="s">
        <v>554</v>
      </c>
      <c r="C1081" s="696">
        <v>89301322</v>
      </c>
      <c r="D1081" s="697" t="s">
        <v>4685</v>
      </c>
      <c r="E1081" s="698" t="s">
        <v>3280</v>
      </c>
      <c r="F1081" s="696" t="s">
        <v>3257</v>
      </c>
      <c r="G1081" s="696" t="s">
        <v>3355</v>
      </c>
      <c r="H1081" s="696" t="s">
        <v>555</v>
      </c>
      <c r="I1081" s="696" t="s">
        <v>901</v>
      </c>
      <c r="J1081" s="696" t="s">
        <v>902</v>
      </c>
      <c r="K1081" s="696" t="s">
        <v>3625</v>
      </c>
      <c r="L1081" s="699">
        <v>0</v>
      </c>
      <c r="M1081" s="699">
        <v>0</v>
      </c>
      <c r="N1081" s="696">
        <v>1</v>
      </c>
      <c r="O1081" s="700">
        <v>0.5</v>
      </c>
      <c r="P1081" s="699">
        <v>0</v>
      </c>
      <c r="Q1081" s="701"/>
      <c r="R1081" s="696">
        <v>1</v>
      </c>
      <c r="S1081" s="701">
        <v>1</v>
      </c>
      <c r="T1081" s="700">
        <v>0.5</v>
      </c>
      <c r="U1081" s="702">
        <v>1</v>
      </c>
    </row>
    <row r="1082" spans="1:21" ht="14.4" customHeight="1" x14ac:dyDescent="0.3">
      <c r="A1082" s="695">
        <v>32</v>
      </c>
      <c r="B1082" s="696" t="s">
        <v>554</v>
      </c>
      <c r="C1082" s="696">
        <v>89301322</v>
      </c>
      <c r="D1082" s="697" t="s">
        <v>4685</v>
      </c>
      <c r="E1082" s="698" t="s">
        <v>3280</v>
      </c>
      <c r="F1082" s="696" t="s">
        <v>3257</v>
      </c>
      <c r="G1082" s="696" t="s">
        <v>3997</v>
      </c>
      <c r="H1082" s="696" t="s">
        <v>555</v>
      </c>
      <c r="I1082" s="696" t="s">
        <v>3998</v>
      </c>
      <c r="J1082" s="696" t="s">
        <v>3999</v>
      </c>
      <c r="K1082" s="696" t="s">
        <v>4000</v>
      </c>
      <c r="L1082" s="699">
        <v>242.93</v>
      </c>
      <c r="M1082" s="699">
        <v>242.93</v>
      </c>
      <c r="N1082" s="696">
        <v>1</v>
      </c>
      <c r="O1082" s="700">
        <v>1</v>
      </c>
      <c r="P1082" s="699">
        <v>242.93</v>
      </c>
      <c r="Q1082" s="701">
        <v>1</v>
      </c>
      <c r="R1082" s="696">
        <v>1</v>
      </c>
      <c r="S1082" s="701">
        <v>1</v>
      </c>
      <c r="T1082" s="700">
        <v>1</v>
      </c>
      <c r="U1082" s="702">
        <v>1</v>
      </c>
    </row>
    <row r="1083" spans="1:21" ht="14.4" customHeight="1" x14ac:dyDescent="0.3">
      <c r="A1083" s="695">
        <v>32</v>
      </c>
      <c r="B1083" s="696" t="s">
        <v>554</v>
      </c>
      <c r="C1083" s="696">
        <v>89301322</v>
      </c>
      <c r="D1083" s="697" t="s">
        <v>4685</v>
      </c>
      <c r="E1083" s="698" t="s">
        <v>3280</v>
      </c>
      <c r="F1083" s="696" t="s">
        <v>3257</v>
      </c>
      <c r="G1083" s="696" t="s">
        <v>3626</v>
      </c>
      <c r="H1083" s="696" t="s">
        <v>555</v>
      </c>
      <c r="I1083" s="696" t="s">
        <v>4297</v>
      </c>
      <c r="J1083" s="696" t="s">
        <v>2545</v>
      </c>
      <c r="K1083" s="696" t="s">
        <v>2546</v>
      </c>
      <c r="L1083" s="699">
        <v>1172.22</v>
      </c>
      <c r="M1083" s="699">
        <v>2344.44</v>
      </c>
      <c r="N1083" s="696">
        <v>2</v>
      </c>
      <c r="O1083" s="700">
        <v>1.5</v>
      </c>
      <c r="P1083" s="699">
        <v>1172.22</v>
      </c>
      <c r="Q1083" s="701">
        <v>0.5</v>
      </c>
      <c r="R1083" s="696">
        <v>1</v>
      </c>
      <c r="S1083" s="701">
        <v>0.5</v>
      </c>
      <c r="T1083" s="700">
        <v>0.5</v>
      </c>
      <c r="U1083" s="702">
        <v>0.33333333333333331</v>
      </c>
    </row>
    <row r="1084" spans="1:21" ht="14.4" customHeight="1" x14ac:dyDescent="0.3">
      <c r="A1084" s="695">
        <v>32</v>
      </c>
      <c r="B1084" s="696" t="s">
        <v>554</v>
      </c>
      <c r="C1084" s="696">
        <v>89301322</v>
      </c>
      <c r="D1084" s="697" t="s">
        <v>4685</v>
      </c>
      <c r="E1084" s="698" t="s">
        <v>3280</v>
      </c>
      <c r="F1084" s="696" t="s">
        <v>3257</v>
      </c>
      <c r="G1084" s="696" t="s">
        <v>3517</v>
      </c>
      <c r="H1084" s="696" t="s">
        <v>555</v>
      </c>
      <c r="I1084" s="696" t="s">
        <v>4298</v>
      </c>
      <c r="J1084" s="696" t="s">
        <v>4157</v>
      </c>
      <c r="K1084" s="696" t="s">
        <v>3847</v>
      </c>
      <c r="L1084" s="699">
        <v>53.84</v>
      </c>
      <c r="M1084" s="699">
        <v>107.68</v>
      </c>
      <c r="N1084" s="696">
        <v>2</v>
      </c>
      <c r="O1084" s="700">
        <v>1.5</v>
      </c>
      <c r="P1084" s="699">
        <v>107.68</v>
      </c>
      <c r="Q1084" s="701">
        <v>1</v>
      </c>
      <c r="R1084" s="696">
        <v>2</v>
      </c>
      <c r="S1084" s="701">
        <v>1</v>
      </c>
      <c r="T1084" s="700">
        <v>1.5</v>
      </c>
      <c r="U1084" s="702">
        <v>1</v>
      </c>
    </row>
    <row r="1085" spans="1:21" ht="14.4" customHeight="1" x14ac:dyDescent="0.3">
      <c r="A1085" s="695">
        <v>32</v>
      </c>
      <c r="B1085" s="696" t="s">
        <v>554</v>
      </c>
      <c r="C1085" s="696">
        <v>89301322</v>
      </c>
      <c r="D1085" s="697" t="s">
        <v>4685</v>
      </c>
      <c r="E1085" s="698" t="s">
        <v>3280</v>
      </c>
      <c r="F1085" s="696" t="s">
        <v>3257</v>
      </c>
      <c r="G1085" s="696" t="s">
        <v>3450</v>
      </c>
      <c r="H1085" s="696" t="s">
        <v>555</v>
      </c>
      <c r="I1085" s="696" t="s">
        <v>4299</v>
      </c>
      <c r="J1085" s="696" t="s">
        <v>1679</v>
      </c>
      <c r="K1085" s="696" t="s">
        <v>582</v>
      </c>
      <c r="L1085" s="699">
        <v>0</v>
      </c>
      <c r="M1085" s="699">
        <v>0</v>
      </c>
      <c r="N1085" s="696">
        <v>1</v>
      </c>
      <c r="O1085" s="700">
        <v>0.5</v>
      </c>
      <c r="P1085" s="699">
        <v>0</v>
      </c>
      <c r="Q1085" s="701"/>
      <c r="R1085" s="696">
        <v>1</v>
      </c>
      <c r="S1085" s="701">
        <v>1</v>
      </c>
      <c r="T1085" s="700">
        <v>0.5</v>
      </c>
      <c r="U1085" s="702">
        <v>1</v>
      </c>
    </row>
    <row r="1086" spans="1:21" ht="14.4" customHeight="1" x14ac:dyDescent="0.3">
      <c r="A1086" s="695">
        <v>32</v>
      </c>
      <c r="B1086" s="696" t="s">
        <v>554</v>
      </c>
      <c r="C1086" s="696">
        <v>89301322</v>
      </c>
      <c r="D1086" s="697" t="s">
        <v>4685</v>
      </c>
      <c r="E1086" s="698" t="s">
        <v>3280</v>
      </c>
      <c r="F1086" s="696" t="s">
        <v>3257</v>
      </c>
      <c r="G1086" s="696" t="s">
        <v>3450</v>
      </c>
      <c r="H1086" s="696" t="s">
        <v>1626</v>
      </c>
      <c r="I1086" s="696" t="s">
        <v>1678</v>
      </c>
      <c r="J1086" s="696" t="s">
        <v>1679</v>
      </c>
      <c r="K1086" s="696" t="s">
        <v>582</v>
      </c>
      <c r="L1086" s="699">
        <v>38.130000000000003</v>
      </c>
      <c r="M1086" s="699">
        <v>152.52000000000001</v>
      </c>
      <c r="N1086" s="696">
        <v>4</v>
      </c>
      <c r="O1086" s="700">
        <v>1.5</v>
      </c>
      <c r="P1086" s="699">
        <v>76.260000000000005</v>
      </c>
      <c r="Q1086" s="701">
        <v>0.5</v>
      </c>
      <c r="R1086" s="696">
        <v>2</v>
      </c>
      <c r="S1086" s="701">
        <v>0.5</v>
      </c>
      <c r="T1086" s="700">
        <v>0.5</v>
      </c>
      <c r="U1086" s="702">
        <v>0.33333333333333331</v>
      </c>
    </row>
    <row r="1087" spans="1:21" ht="14.4" customHeight="1" x14ac:dyDescent="0.3">
      <c r="A1087" s="695">
        <v>32</v>
      </c>
      <c r="B1087" s="696" t="s">
        <v>554</v>
      </c>
      <c r="C1087" s="696">
        <v>89301322</v>
      </c>
      <c r="D1087" s="697" t="s">
        <v>4685</v>
      </c>
      <c r="E1087" s="698" t="s">
        <v>3280</v>
      </c>
      <c r="F1087" s="696" t="s">
        <v>3257</v>
      </c>
      <c r="G1087" s="696" t="s">
        <v>3450</v>
      </c>
      <c r="H1087" s="696" t="s">
        <v>1626</v>
      </c>
      <c r="I1087" s="696" t="s">
        <v>3753</v>
      </c>
      <c r="J1087" s="696" t="s">
        <v>3754</v>
      </c>
      <c r="K1087" s="696" t="s">
        <v>3755</v>
      </c>
      <c r="L1087" s="699">
        <v>254.23</v>
      </c>
      <c r="M1087" s="699">
        <v>254.23</v>
      </c>
      <c r="N1087" s="696">
        <v>1</v>
      </c>
      <c r="O1087" s="700">
        <v>0.5</v>
      </c>
      <c r="P1087" s="699">
        <v>254.23</v>
      </c>
      <c r="Q1087" s="701">
        <v>1</v>
      </c>
      <c r="R1087" s="696">
        <v>1</v>
      </c>
      <c r="S1087" s="701">
        <v>1</v>
      </c>
      <c r="T1087" s="700">
        <v>0.5</v>
      </c>
      <c r="U1087" s="702">
        <v>1</v>
      </c>
    </row>
    <row r="1088" spans="1:21" ht="14.4" customHeight="1" x14ac:dyDescent="0.3">
      <c r="A1088" s="695">
        <v>32</v>
      </c>
      <c r="B1088" s="696" t="s">
        <v>554</v>
      </c>
      <c r="C1088" s="696">
        <v>89301322</v>
      </c>
      <c r="D1088" s="697" t="s">
        <v>4685</v>
      </c>
      <c r="E1088" s="698" t="s">
        <v>3280</v>
      </c>
      <c r="F1088" s="696" t="s">
        <v>3257</v>
      </c>
      <c r="G1088" s="696" t="s">
        <v>3630</v>
      </c>
      <c r="H1088" s="696" t="s">
        <v>555</v>
      </c>
      <c r="I1088" s="696" t="s">
        <v>879</v>
      </c>
      <c r="J1088" s="696" t="s">
        <v>3631</v>
      </c>
      <c r="K1088" s="696" t="s">
        <v>3632</v>
      </c>
      <c r="L1088" s="699">
        <v>56.01</v>
      </c>
      <c r="M1088" s="699">
        <v>112.02</v>
      </c>
      <c r="N1088" s="696">
        <v>2</v>
      </c>
      <c r="O1088" s="700">
        <v>1.5</v>
      </c>
      <c r="P1088" s="699">
        <v>112.02</v>
      </c>
      <c r="Q1088" s="701">
        <v>1</v>
      </c>
      <c r="R1088" s="696">
        <v>2</v>
      </c>
      <c r="S1088" s="701">
        <v>1</v>
      </c>
      <c r="T1088" s="700">
        <v>1.5</v>
      </c>
      <c r="U1088" s="702">
        <v>1</v>
      </c>
    </row>
    <row r="1089" spans="1:21" ht="14.4" customHeight="1" x14ac:dyDescent="0.3">
      <c r="A1089" s="695">
        <v>32</v>
      </c>
      <c r="B1089" s="696" t="s">
        <v>554</v>
      </c>
      <c r="C1089" s="696">
        <v>89301322</v>
      </c>
      <c r="D1089" s="697" t="s">
        <v>4685</v>
      </c>
      <c r="E1089" s="698" t="s">
        <v>3280</v>
      </c>
      <c r="F1089" s="696" t="s">
        <v>3257</v>
      </c>
      <c r="G1089" s="696" t="s">
        <v>3451</v>
      </c>
      <c r="H1089" s="696" t="s">
        <v>555</v>
      </c>
      <c r="I1089" s="696" t="s">
        <v>4300</v>
      </c>
      <c r="J1089" s="696" t="s">
        <v>4301</v>
      </c>
      <c r="K1089" s="696" t="s">
        <v>4302</v>
      </c>
      <c r="L1089" s="699">
        <v>99.83</v>
      </c>
      <c r="M1089" s="699">
        <v>99.83</v>
      </c>
      <c r="N1089" s="696">
        <v>1</v>
      </c>
      <c r="O1089" s="700">
        <v>1</v>
      </c>
      <c r="P1089" s="699">
        <v>99.83</v>
      </c>
      <c r="Q1089" s="701">
        <v>1</v>
      </c>
      <c r="R1089" s="696">
        <v>1</v>
      </c>
      <c r="S1089" s="701">
        <v>1</v>
      </c>
      <c r="T1089" s="700">
        <v>1</v>
      </c>
      <c r="U1089" s="702">
        <v>1</v>
      </c>
    </row>
    <row r="1090" spans="1:21" ht="14.4" customHeight="1" x14ac:dyDescent="0.3">
      <c r="A1090" s="695">
        <v>32</v>
      </c>
      <c r="B1090" s="696" t="s">
        <v>554</v>
      </c>
      <c r="C1090" s="696">
        <v>89301322</v>
      </c>
      <c r="D1090" s="697" t="s">
        <v>4685</v>
      </c>
      <c r="E1090" s="698" t="s">
        <v>3280</v>
      </c>
      <c r="F1090" s="696" t="s">
        <v>3257</v>
      </c>
      <c r="G1090" s="696" t="s">
        <v>3451</v>
      </c>
      <c r="H1090" s="696" t="s">
        <v>555</v>
      </c>
      <c r="I1090" s="696" t="s">
        <v>4162</v>
      </c>
      <c r="J1090" s="696" t="s">
        <v>735</v>
      </c>
      <c r="K1090" s="696" t="s">
        <v>4163</v>
      </c>
      <c r="L1090" s="699">
        <v>83.56</v>
      </c>
      <c r="M1090" s="699">
        <v>83.56</v>
      </c>
      <c r="N1090" s="696">
        <v>1</v>
      </c>
      <c r="O1090" s="700">
        <v>0.5</v>
      </c>
      <c r="P1090" s="699">
        <v>83.56</v>
      </c>
      <c r="Q1090" s="701">
        <v>1</v>
      </c>
      <c r="R1090" s="696">
        <v>1</v>
      </c>
      <c r="S1090" s="701">
        <v>1</v>
      </c>
      <c r="T1090" s="700">
        <v>0.5</v>
      </c>
      <c r="U1090" s="702">
        <v>1</v>
      </c>
    </row>
    <row r="1091" spans="1:21" ht="14.4" customHeight="1" x14ac:dyDescent="0.3">
      <c r="A1091" s="695">
        <v>32</v>
      </c>
      <c r="B1091" s="696" t="s">
        <v>554</v>
      </c>
      <c r="C1091" s="696">
        <v>89301322</v>
      </c>
      <c r="D1091" s="697" t="s">
        <v>4685</v>
      </c>
      <c r="E1091" s="698" t="s">
        <v>3280</v>
      </c>
      <c r="F1091" s="696" t="s">
        <v>3257</v>
      </c>
      <c r="G1091" s="696" t="s">
        <v>3451</v>
      </c>
      <c r="H1091" s="696" t="s">
        <v>555</v>
      </c>
      <c r="I1091" s="696" t="s">
        <v>4165</v>
      </c>
      <c r="J1091" s="696" t="s">
        <v>1104</v>
      </c>
      <c r="K1091" s="696" t="s">
        <v>4166</v>
      </c>
      <c r="L1091" s="699">
        <v>0</v>
      </c>
      <c r="M1091" s="699">
        <v>0</v>
      </c>
      <c r="N1091" s="696">
        <v>1</v>
      </c>
      <c r="O1091" s="700">
        <v>1</v>
      </c>
      <c r="P1091" s="699">
        <v>0</v>
      </c>
      <c r="Q1091" s="701"/>
      <c r="R1091" s="696">
        <v>1</v>
      </c>
      <c r="S1091" s="701">
        <v>1</v>
      </c>
      <c r="T1091" s="700">
        <v>1</v>
      </c>
      <c r="U1091" s="702">
        <v>1</v>
      </c>
    </row>
    <row r="1092" spans="1:21" ht="14.4" customHeight="1" x14ac:dyDescent="0.3">
      <c r="A1092" s="695">
        <v>32</v>
      </c>
      <c r="B1092" s="696" t="s">
        <v>554</v>
      </c>
      <c r="C1092" s="696">
        <v>89301322</v>
      </c>
      <c r="D1092" s="697" t="s">
        <v>4685</v>
      </c>
      <c r="E1092" s="698" t="s">
        <v>3280</v>
      </c>
      <c r="F1092" s="696" t="s">
        <v>3257</v>
      </c>
      <c r="G1092" s="696" t="s">
        <v>3451</v>
      </c>
      <c r="H1092" s="696" t="s">
        <v>555</v>
      </c>
      <c r="I1092" s="696" t="s">
        <v>4303</v>
      </c>
      <c r="J1092" s="696" t="s">
        <v>1104</v>
      </c>
      <c r="K1092" s="696" t="s">
        <v>4304</v>
      </c>
      <c r="L1092" s="699">
        <v>0</v>
      </c>
      <c r="M1092" s="699">
        <v>0</v>
      </c>
      <c r="N1092" s="696">
        <v>1</v>
      </c>
      <c r="O1092" s="700">
        <v>1</v>
      </c>
      <c r="P1092" s="699">
        <v>0</v>
      </c>
      <c r="Q1092" s="701"/>
      <c r="R1092" s="696">
        <v>1</v>
      </c>
      <c r="S1092" s="701">
        <v>1</v>
      </c>
      <c r="T1092" s="700">
        <v>1</v>
      </c>
      <c r="U1092" s="702">
        <v>1</v>
      </c>
    </row>
    <row r="1093" spans="1:21" ht="14.4" customHeight="1" x14ac:dyDescent="0.3">
      <c r="A1093" s="695">
        <v>32</v>
      </c>
      <c r="B1093" s="696" t="s">
        <v>554</v>
      </c>
      <c r="C1093" s="696">
        <v>89301322</v>
      </c>
      <c r="D1093" s="697" t="s">
        <v>4685</v>
      </c>
      <c r="E1093" s="698" t="s">
        <v>3280</v>
      </c>
      <c r="F1093" s="696" t="s">
        <v>3257</v>
      </c>
      <c r="G1093" s="696" t="s">
        <v>3451</v>
      </c>
      <c r="H1093" s="696" t="s">
        <v>555</v>
      </c>
      <c r="I1093" s="696" t="s">
        <v>4305</v>
      </c>
      <c r="J1093" s="696" t="s">
        <v>4160</v>
      </c>
      <c r="K1093" s="696" t="s">
        <v>4161</v>
      </c>
      <c r="L1093" s="699">
        <v>200.07</v>
      </c>
      <c r="M1093" s="699">
        <v>200.07</v>
      </c>
      <c r="N1093" s="696">
        <v>1</v>
      </c>
      <c r="O1093" s="700">
        <v>0.5</v>
      </c>
      <c r="P1093" s="699">
        <v>200.07</v>
      </c>
      <c r="Q1093" s="701">
        <v>1</v>
      </c>
      <c r="R1093" s="696">
        <v>1</v>
      </c>
      <c r="S1093" s="701">
        <v>1</v>
      </c>
      <c r="T1093" s="700">
        <v>0.5</v>
      </c>
      <c r="U1093" s="702">
        <v>1</v>
      </c>
    </row>
    <row r="1094" spans="1:21" ht="14.4" customHeight="1" x14ac:dyDescent="0.3">
      <c r="A1094" s="695">
        <v>32</v>
      </c>
      <c r="B1094" s="696" t="s">
        <v>554</v>
      </c>
      <c r="C1094" s="696">
        <v>89301322</v>
      </c>
      <c r="D1094" s="697" t="s">
        <v>4685</v>
      </c>
      <c r="E1094" s="698" t="s">
        <v>3280</v>
      </c>
      <c r="F1094" s="696" t="s">
        <v>3257</v>
      </c>
      <c r="G1094" s="696" t="s">
        <v>4001</v>
      </c>
      <c r="H1094" s="696" t="s">
        <v>555</v>
      </c>
      <c r="I1094" s="696" t="s">
        <v>1936</v>
      </c>
      <c r="J1094" s="696" t="s">
        <v>1937</v>
      </c>
      <c r="K1094" s="696" t="s">
        <v>1938</v>
      </c>
      <c r="L1094" s="699">
        <v>120.37</v>
      </c>
      <c r="M1094" s="699">
        <v>120.37</v>
      </c>
      <c r="N1094" s="696">
        <v>1</v>
      </c>
      <c r="O1094" s="700">
        <v>0.5</v>
      </c>
      <c r="P1094" s="699">
        <v>120.37</v>
      </c>
      <c r="Q1094" s="701">
        <v>1</v>
      </c>
      <c r="R1094" s="696">
        <v>1</v>
      </c>
      <c r="S1094" s="701">
        <v>1</v>
      </c>
      <c r="T1094" s="700">
        <v>0.5</v>
      </c>
      <c r="U1094" s="702">
        <v>1</v>
      </c>
    </row>
    <row r="1095" spans="1:21" ht="14.4" customHeight="1" x14ac:dyDescent="0.3">
      <c r="A1095" s="695">
        <v>32</v>
      </c>
      <c r="B1095" s="696" t="s">
        <v>554</v>
      </c>
      <c r="C1095" s="696">
        <v>89301322</v>
      </c>
      <c r="D1095" s="697" t="s">
        <v>4685</v>
      </c>
      <c r="E1095" s="698" t="s">
        <v>3280</v>
      </c>
      <c r="F1095" s="696" t="s">
        <v>3257</v>
      </c>
      <c r="G1095" s="696" t="s">
        <v>3293</v>
      </c>
      <c r="H1095" s="696" t="s">
        <v>1626</v>
      </c>
      <c r="I1095" s="696" t="s">
        <v>3764</v>
      </c>
      <c r="J1095" s="696" t="s">
        <v>1656</v>
      </c>
      <c r="K1095" s="696" t="s">
        <v>3765</v>
      </c>
      <c r="L1095" s="699">
        <v>0</v>
      </c>
      <c r="M1095" s="699">
        <v>0</v>
      </c>
      <c r="N1095" s="696">
        <v>1</v>
      </c>
      <c r="O1095" s="700">
        <v>1</v>
      </c>
      <c r="P1095" s="699">
        <v>0</v>
      </c>
      <c r="Q1095" s="701"/>
      <c r="R1095" s="696">
        <v>1</v>
      </c>
      <c r="S1095" s="701">
        <v>1</v>
      </c>
      <c r="T1095" s="700">
        <v>1</v>
      </c>
      <c r="U1095" s="702">
        <v>1</v>
      </c>
    </row>
    <row r="1096" spans="1:21" ht="14.4" customHeight="1" x14ac:dyDescent="0.3">
      <c r="A1096" s="695">
        <v>32</v>
      </c>
      <c r="B1096" s="696" t="s">
        <v>554</v>
      </c>
      <c r="C1096" s="696">
        <v>89301322</v>
      </c>
      <c r="D1096" s="697" t="s">
        <v>4685</v>
      </c>
      <c r="E1096" s="698" t="s">
        <v>3280</v>
      </c>
      <c r="F1096" s="696" t="s">
        <v>3257</v>
      </c>
      <c r="G1096" s="696" t="s">
        <v>3293</v>
      </c>
      <c r="H1096" s="696" t="s">
        <v>1626</v>
      </c>
      <c r="I1096" s="696" t="s">
        <v>1755</v>
      </c>
      <c r="J1096" s="696" t="s">
        <v>1656</v>
      </c>
      <c r="K1096" s="696" t="s">
        <v>1756</v>
      </c>
      <c r="L1096" s="699">
        <v>468.96</v>
      </c>
      <c r="M1096" s="699">
        <v>3751.6799999999994</v>
      </c>
      <c r="N1096" s="696">
        <v>8</v>
      </c>
      <c r="O1096" s="700">
        <v>2.5</v>
      </c>
      <c r="P1096" s="699">
        <v>3751.6799999999994</v>
      </c>
      <c r="Q1096" s="701">
        <v>1</v>
      </c>
      <c r="R1096" s="696">
        <v>8</v>
      </c>
      <c r="S1096" s="701">
        <v>1</v>
      </c>
      <c r="T1096" s="700">
        <v>2.5</v>
      </c>
      <c r="U1096" s="702">
        <v>1</v>
      </c>
    </row>
    <row r="1097" spans="1:21" ht="14.4" customHeight="1" x14ac:dyDescent="0.3">
      <c r="A1097" s="695">
        <v>32</v>
      </c>
      <c r="B1097" s="696" t="s">
        <v>554</v>
      </c>
      <c r="C1097" s="696">
        <v>89301322</v>
      </c>
      <c r="D1097" s="697" t="s">
        <v>4685</v>
      </c>
      <c r="E1097" s="698" t="s">
        <v>3280</v>
      </c>
      <c r="F1097" s="696" t="s">
        <v>3257</v>
      </c>
      <c r="G1097" s="696" t="s">
        <v>3293</v>
      </c>
      <c r="H1097" s="696" t="s">
        <v>1626</v>
      </c>
      <c r="I1097" s="696" t="s">
        <v>1758</v>
      </c>
      <c r="J1097" s="696" t="s">
        <v>1656</v>
      </c>
      <c r="K1097" s="696" t="s">
        <v>1759</v>
      </c>
      <c r="L1097" s="699">
        <v>625.29</v>
      </c>
      <c r="M1097" s="699">
        <v>4377.03</v>
      </c>
      <c r="N1097" s="696">
        <v>7</v>
      </c>
      <c r="O1097" s="700">
        <v>3</v>
      </c>
      <c r="P1097" s="699">
        <v>3126.45</v>
      </c>
      <c r="Q1097" s="701">
        <v>0.7142857142857143</v>
      </c>
      <c r="R1097" s="696">
        <v>5</v>
      </c>
      <c r="S1097" s="701">
        <v>0.7142857142857143</v>
      </c>
      <c r="T1097" s="700">
        <v>2.5</v>
      </c>
      <c r="U1097" s="702">
        <v>0.83333333333333337</v>
      </c>
    </row>
    <row r="1098" spans="1:21" ht="14.4" customHeight="1" x14ac:dyDescent="0.3">
      <c r="A1098" s="695">
        <v>32</v>
      </c>
      <c r="B1098" s="696" t="s">
        <v>554</v>
      </c>
      <c r="C1098" s="696">
        <v>89301322</v>
      </c>
      <c r="D1098" s="697" t="s">
        <v>4685</v>
      </c>
      <c r="E1098" s="698" t="s">
        <v>3280</v>
      </c>
      <c r="F1098" s="696" t="s">
        <v>3257</v>
      </c>
      <c r="G1098" s="696" t="s">
        <v>3293</v>
      </c>
      <c r="H1098" s="696" t="s">
        <v>1626</v>
      </c>
      <c r="I1098" s="696" t="s">
        <v>1655</v>
      </c>
      <c r="J1098" s="696" t="s">
        <v>1656</v>
      </c>
      <c r="K1098" s="696" t="s">
        <v>1657</v>
      </c>
      <c r="L1098" s="699">
        <v>937.93</v>
      </c>
      <c r="M1098" s="699">
        <v>5627.58</v>
      </c>
      <c r="N1098" s="696">
        <v>6</v>
      </c>
      <c r="O1098" s="700">
        <v>2.5</v>
      </c>
      <c r="P1098" s="699">
        <v>4689.6499999999996</v>
      </c>
      <c r="Q1098" s="701">
        <v>0.83333333333333326</v>
      </c>
      <c r="R1098" s="696">
        <v>5</v>
      </c>
      <c r="S1098" s="701">
        <v>0.83333333333333337</v>
      </c>
      <c r="T1098" s="700">
        <v>1.5</v>
      </c>
      <c r="U1098" s="702">
        <v>0.6</v>
      </c>
    </row>
    <row r="1099" spans="1:21" ht="14.4" customHeight="1" x14ac:dyDescent="0.3">
      <c r="A1099" s="695">
        <v>32</v>
      </c>
      <c r="B1099" s="696" t="s">
        <v>554</v>
      </c>
      <c r="C1099" s="696">
        <v>89301322</v>
      </c>
      <c r="D1099" s="697" t="s">
        <v>4685</v>
      </c>
      <c r="E1099" s="698" t="s">
        <v>3280</v>
      </c>
      <c r="F1099" s="696" t="s">
        <v>3257</v>
      </c>
      <c r="G1099" s="696" t="s">
        <v>3293</v>
      </c>
      <c r="H1099" s="696" t="s">
        <v>1626</v>
      </c>
      <c r="I1099" s="696" t="s">
        <v>2933</v>
      </c>
      <c r="J1099" s="696" t="s">
        <v>1702</v>
      </c>
      <c r="K1099" s="696" t="s">
        <v>1657</v>
      </c>
      <c r="L1099" s="699">
        <v>1749.69</v>
      </c>
      <c r="M1099" s="699">
        <v>27995.039999999997</v>
      </c>
      <c r="N1099" s="696">
        <v>16</v>
      </c>
      <c r="O1099" s="700">
        <v>5.5</v>
      </c>
      <c r="P1099" s="699">
        <v>22745.969999999998</v>
      </c>
      <c r="Q1099" s="701">
        <v>0.8125</v>
      </c>
      <c r="R1099" s="696">
        <v>13</v>
      </c>
      <c r="S1099" s="701">
        <v>0.8125</v>
      </c>
      <c r="T1099" s="700">
        <v>4.5</v>
      </c>
      <c r="U1099" s="702">
        <v>0.81818181818181823</v>
      </c>
    </row>
    <row r="1100" spans="1:21" ht="14.4" customHeight="1" x14ac:dyDescent="0.3">
      <c r="A1100" s="695">
        <v>32</v>
      </c>
      <c r="B1100" s="696" t="s">
        <v>554</v>
      </c>
      <c r="C1100" s="696">
        <v>89301322</v>
      </c>
      <c r="D1100" s="697" t="s">
        <v>4685</v>
      </c>
      <c r="E1100" s="698" t="s">
        <v>3280</v>
      </c>
      <c r="F1100" s="696" t="s">
        <v>3257</v>
      </c>
      <c r="G1100" s="696" t="s">
        <v>3293</v>
      </c>
      <c r="H1100" s="696" t="s">
        <v>1626</v>
      </c>
      <c r="I1100" s="696" t="s">
        <v>1701</v>
      </c>
      <c r="J1100" s="696" t="s">
        <v>1702</v>
      </c>
      <c r="K1100" s="696" t="s">
        <v>1660</v>
      </c>
      <c r="L1100" s="699">
        <v>2332.92</v>
      </c>
      <c r="M1100" s="699">
        <v>2332.92</v>
      </c>
      <c r="N1100" s="696">
        <v>1</v>
      </c>
      <c r="O1100" s="700">
        <v>0.5</v>
      </c>
      <c r="P1100" s="699">
        <v>2332.92</v>
      </c>
      <c r="Q1100" s="701">
        <v>1</v>
      </c>
      <c r="R1100" s="696">
        <v>1</v>
      </c>
      <c r="S1100" s="701">
        <v>1</v>
      </c>
      <c r="T1100" s="700">
        <v>0.5</v>
      </c>
      <c r="U1100" s="702">
        <v>1</v>
      </c>
    </row>
    <row r="1101" spans="1:21" ht="14.4" customHeight="1" x14ac:dyDescent="0.3">
      <c r="A1101" s="695">
        <v>32</v>
      </c>
      <c r="B1101" s="696" t="s">
        <v>554</v>
      </c>
      <c r="C1101" s="696">
        <v>89301322</v>
      </c>
      <c r="D1101" s="697" t="s">
        <v>4685</v>
      </c>
      <c r="E1101" s="698" t="s">
        <v>3280</v>
      </c>
      <c r="F1101" s="696" t="s">
        <v>3257</v>
      </c>
      <c r="G1101" s="696" t="s">
        <v>3293</v>
      </c>
      <c r="H1101" s="696" t="s">
        <v>1626</v>
      </c>
      <c r="I1101" s="696" t="s">
        <v>2936</v>
      </c>
      <c r="J1101" s="696" t="s">
        <v>1702</v>
      </c>
      <c r="K1101" s="696" t="s">
        <v>2665</v>
      </c>
      <c r="L1101" s="699">
        <v>2916.16</v>
      </c>
      <c r="M1101" s="699">
        <v>14580.8</v>
      </c>
      <c r="N1101" s="696">
        <v>5</v>
      </c>
      <c r="O1101" s="700">
        <v>2</v>
      </c>
      <c r="P1101" s="699">
        <v>8748.48</v>
      </c>
      <c r="Q1101" s="701">
        <v>0.6</v>
      </c>
      <c r="R1101" s="696">
        <v>3</v>
      </c>
      <c r="S1101" s="701">
        <v>0.6</v>
      </c>
      <c r="T1101" s="700">
        <v>1</v>
      </c>
      <c r="U1101" s="702">
        <v>0.5</v>
      </c>
    </row>
    <row r="1102" spans="1:21" ht="14.4" customHeight="1" x14ac:dyDescent="0.3">
      <c r="A1102" s="695">
        <v>32</v>
      </c>
      <c r="B1102" s="696" t="s">
        <v>554</v>
      </c>
      <c r="C1102" s="696">
        <v>89301322</v>
      </c>
      <c r="D1102" s="697" t="s">
        <v>4685</v>
      </c>
      <c r="E1102" s="698" t="s">
        <v>3280</v>
      </c>
      <c r="F1102" s="696" t="s">
        <v>3257</v>
      </c>
      <c r="G1102" s="696" t="s">
        <v>3359</v>
      </c>
      <c r="H1102" s="696" t="s">
        <v>1626</v>
      </c>
      <c r="I1102" s="696" t="s">
        <v>2021</v>
      </c>
      <c r="J1102" s="696" t="s">
        <v>2022</v>
      </c>
      <c r="K1102" s="696" t="s">
        <v>3143</v>
      </c>
      <c r="L1102" s="699">
        <v>69.86</v>
      </c>
      <c r="M1102" s="699">
        <v>558.88</v>
      </c>
      <c r="N1102" s="696">
        <v>8</v>
      </c>
      <c r="O1102" s="700">
        <v>4</v>
      </c>
      <c r="P1102" s="699">
        <v>69.86</v>
      </c>
      <c r="Q1102" s="701">
        <v>0.125</v>
      </c>
      <c r="R1102" s="696">
        <v>1</v>
      </c>
      <c r="S1102" s="701">
        <v>0.125</v>
      </c>
      <c r="T1102" s="700">
        <v>1</v>
      </c>
      <c r="U1102" s="702">
        <v>0.25</v>
      </c>
    </row>
    <row r="1103" spans="1:21" ht="14.4" customHeight="1" x14ac:dyDescent="0.3">
      <c r="A1103" s="695">
        <v>32</v>
      </c>
      <c r="B1103" s="696" t="s">
        <v>554</v>
      </c>
      <c r="C1103" s="696">
        <v>89301322</v>
      </c>
      <c r="D1103" s="697" t="s">
        <v>4685</v>
      </c>
      <c r="E1103" s="698" t="s">
        <v>3280</v>
      </c>
      <c r="F1103" s="696" t="s">
        <v>3257</v>
      </c>
      <c r="G1103" s="696" t="s">
        <v>3294</v>
      </c>
      <c r="H1103" s="696" t="s">
        <v>555</v>
      </c>
      <c r="I1103" s="696" t="s">
        <v>4306</v>
      </c>
      <c r="J1103" s="696" t="s">
        <v>719</v>
      </c>
      <c r="K1103" s="696" t="s">
        <v>4307</v>
      </c>
      <c r="L1103" s="699">
        <v>0</v>
      </c>
      <c r="M1103" s="699">
        <v>0</v>
      </c>
      <c r="N1103" s="696">
        <v>2</v>
      </c>
      <c r="O1103" s="700">
        <v>1.5</v>
      </c>
      <c r="P1103" s="699">
        <v>0</v>
      </c>
      <c r="Q1103" s="701"/>
      <c r="R1103" s="696">
        <v>1</v>
      </c>
      <c r="S1103" s="701">
        <v>0.5</v>
      </c>
      <c r="T1103" s="700">
        <v>1</v>
      </c>
      <c r="U1103" s="702">
        <v>0.66666666666666663</v>
      </c>
    </row>
    <row r="1104" spans="1:21" ht="14.4" customHeight="1" x14ac:dyDescent="0.3">
      <c r="A1104" s="695">
        <v>32</v>
      </c>
      <c r="B1104" s="696" t="s">
        <v>554</v>
      </c>
      <c r="C1104" s="696">
        <v>89301322</v>
      </c>
      <c r="D1104" s="697" t="s">
        <v>4685</v>
      </c>
      <c r="E1104" s="698" t="s">
        <v>3280</v>
      </c>
      <c r="F1104" s="696" t="s">
        <v>3257</v>
      </c>
      <c r="G1104" s="696" t="s">
        <v>3294</v>
      </c>
      <c r="H1104" s="696" t="s">
        <v>555</v>
      </c>
      <c r="I1104" s="696" t="s">
        <v>4308</v>
      </c>
      <c r="J1104" s="696" t="s">
        <v>3644</v>
      </c>
      <c r="K1104" s="696" t="s">
        <v>4309</v>
      </c>
      <c r="L1104" s="699">
        <v>342.89</v>
      </c>
      <c r="M1104" s="699">
        <v>1371.56</v>
      </c>
      <c r="N1104" s="696">
        <v>4</v>
      </c>
      <c r="O1104" s="700">
        <v>3</v>
      </c>
      <c r="P1104" s="699">
        <v>1028.67</v>
      </c>
      <c r="Q1104" s="701">
        <v>0.75000000000000011</v>
      </c>
      <c r="R1104" s="696">
        <v>3</v>
      </c>
      <c r="S1104" s="701">
        <v>0.75</v>
      </c>
      <c r="T1104" s="700">
        <v>2</v>
      </c>
      <c r="U1104" s="702">
        <v>0.66666666666666663</v>
      </c>
    </row>
    <row r="1105" spans="1:21" ht="14.4" customHeight="1" x14ac:dyDescent="0.3">
      <c r="A1105" s="695">
        <v>32</v>
      </c>
      <c r="B1105" s="696" t="s">
        <v>554</v>
      </c>
      <c r="C1105" s="696">
        <v>89301322</v>
      </c>
      <c r="D1105" s="697" t="s">
        <v>4685</v>
      </c>
      <c r="E1105" s="698" t="s">
        <v>3280</v>
      </c>
      <c r="F1105" s="696" t="s">
        <v>3257</v>
      </c>
      <c r="G1105" s="696" t="s">
        <v>3294</v>
      </c>
      <c r="H1105" s="696" t="s">
        <v>555</v>
      </c>
      <c r="I1105" s="696" t="s">
        <v>4310</v>
      </c>
      <c r="J1105" s="696" t="s">
        <v>4179</v>
      </c>
      <c r="K1105" s="696" t="s">
        <v>3408</v>
      </c>
      <c r="L1105" s="699">
        <v>97.97</v>
      </c>
      <c r="M1105" s="699">
        <v>293.90999999999997</v>
      </c>
      <c r="N1105" s="696">
        <v>3</v>
      </c>
      <c r="O1105" s="700">
        <v>1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32</v>
      </c>
      <c r="B1106" s="696" t="s">
        <v>554</v>
      </c>
      <c r="C1106" s="696">
        <v>89301322</v>
      </c>
      <c r="D1106" s="697" t="s">
        <v>4685</v>
      </c>
      <c r="E1106" s="698" t="s">
        <v>3280</v>
      </c>
      <c r="F1106" s="696" t="s">
        <v>3257</v>
      </c>
      <c r="G1106" s="696" t="s">
        <v>3294</v>
      </c>
      <c r="H1106" s="696" t="s">
        <v>555</v>
      </c>
      <c r="I1106" s="696" t="s">
        <v>4178</v>
      </c>
      <c r="J1106" s="696" t="s">
        <v>4179</v>
      </c>
      <c r="K1106" s="696" t="s">
        <v>4180</v>
      </c>
      <c r="L1106" s="699">
        <v>349.88</v>
      </c>
      <c r="M1106" s="699">
        <v>349.88</v>
      </c>
      <c r="N1106" s="696">
        <v>1</v>
      </c>
      <c r="O1106" s="700">
        <v>0.5</v>
      </c>
      <c r="P1106" s="699"/>
      <c r="Q1106" s="701">
        <v>0</v>
      </c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32</v>
      </c>
      <c r="B1107" s="696" t="s">
        <v>554</v>
      </c>
      <c r="C1107" s="696">
        <v>89301322</v>
      </c>
      <c r="D1107" s="697" t="s">
        <v>4685</v>
      </c>
      <c r="E1107" s="698" t="s">
        <v>3280</v>
      </c>
      <c r="F1107" s="696" t="s">
        <v>3257</v>
      </c>
      <c r="G1107" s="696" t="s">
        <v>3294</v>
      </c>
      <c r="H1107" s="696" t="s">
        <v>555</v>
      </c>
      <c r="I1107" s="696" t="s">
        <v>3295</v>
      </c>
      <c r="J1107" s="696" t="s">
        <v>3296</v>
      </c>
      <c r="K1107" s="696" t="s">
        <v>720</v>
      </c>
      <c r="L1107" s="699">
        <v>314.89999999999998</v>
      </c>
      <c r="M1107" s="699">
        <v>3149</v>
      </c>
      <c r="N1107" s="696">
        <v>10</v>
      </c>
      <c r="O1107" s="700">
        <v>6</v>
      </c>
      <c r="P1107" s="699">
        <v>2204.3000000000002</v>
      </c>
      <c r="Q1107" s="701">
        <v>0.70000000000000007</v>
      </c>
      <c r="R1107" s="696">
        <v>7</v>
      </c>
      <c r="S1107" s="701">
        <v>0.7</v>
      </c>
      <c r="T1107" s="700">
        <v>4.5</v>
      </c>
      <c r="U1107" s="702">
        <v>0.75</v>
      </c>
    </row>
    <row r="1108" spans="1:21" ht="14.4" customHeight="1" x14ac:dyDescent="0.3">
      <c r="A1108" s="695">
        <v>32</v>
      </c>
      <c r="B1108" s="696" t="s">
        <v>554</v>
      </c>
      <c r="C1108" s="696">
        <v>89301322</v>
      </c>
      <c r="D1108" s="697" t="s">
        <v>4685</v>
      </c>
      <c r="E1108" s="698" t="s">
        <v>3280</v>
      </c>
      <c r="F1108" s="696" t="s">
        <v>3257</v>
      </c>
      <c r="G1108" s="696" t="s">
        <v>3294</v>
      </c>
      <c r="H1108" s="696" t="s">
        <v>555</v>
      </c>
      <c r="I1108" s="696" t="s">
        <v>718</v>
      </c>
      <c r="J1108" s="696" t="s">
        <v>719</v>
      </c>
      <c r="K1108" s="696" t="s">
        <v>3362</v>
      </c>
      <c r="L1108" s="699">
        <v>314.89999999999998</v>
      </c>
      <c r="M1108" s="699">
        <v>3463.9</v>
      </c>
      <c r="N1108" s="696">
        <v>11</v>
      </c>
      <c r="O1108" s="700">
        <v>8.5</v>
      </c>
      <c r="P1108" s="699">
        <v>1259.5999999999999</v>
      </c>
      <c r="Q1108" s="701">
        <v>0.36363636363636359</v>
      </c>
      <c r="R1108" s="696">
        <v>4</v>
      </c>
      <c r="S1108" s="701">
        <v>0.36363636363636365</v>
      </c>
      <c r="T1108" s="700">
        <v>3.5</v>
      </c>
      <c r="U1108" s="702">
        <v>0.41176470588235292</v>
      </c>
    </row>
    <row r="1109" spans="1:21" ht="14.4" customHeight="1" x14ac:dyDescent="0.3">
      <c r="A1109" s="695">
        <v>32</v>
      </c>
      <c r="B1109" s="696" t="s">
        <v>554</v>
      </c>
      <c r="C1109" s="696">
        <v>89301322</v>
      </c>
      <c r="D1109" s="697" t="s">
        <v>4685</v>
      </c>
      <c r="E1109" s="698" t="s">
        <v>3280</v>
      </c>
      <c r="F1109" s="696" t="s">
        <v>3257</v>
      </c>
      <c r="G1109" s="696" t="s">
        <v>3409</v>
      </c>
      <c r="H1109" s="696" t="s">
        <v>1626</v>
      </c>
      <c r="I1109" s="696" t="s">
        <v>1765</v>
      </c>
      <c r="J1109" s="696" t="s">
        <v>1766</v>
      </c>
      <c r="K1109" s="696" t="s">
        <v>1767</v>
      </c>
      <c r="L1109" s="699">
        <v>497.4</v>
      </c>
      <c r="M1109" s="699">
        <v>9450.5999999999967</v>
      </c>
      <c r="N1109" s="696">
        <v>19</v>
      </c>
      <c r="O1109" s="700">
        <v>14</v>
      </c>
      <c r="P1109" s="699">
        <v>8953.1999999999971</v>
      </c>
      <c r="Q1109" s="701">
        <v>0.94736842105263164</v>
      </c>
      <c r="R1109" s="696">
        <v>18</v>
      </c>
      <c r="S1109" s="701">
        <v>0.94736842105263153</v>
      </c>
      <c r="T1109" s="700">
        <v>13.5</v>
      </c>
      <c r="U1109" s="702">
        <v>0.9642857142857143</v>
      </c>
    </row>
    <row r="1110" spans="1:21" ht="14.4" customHeight="1" x14ac:dyDescent="0.3">
      <c r="A1110" s="695">
        <v>32</v>
      </c>
      <c r="B1110" s="696" t="s">
        <v>554</v>
      </c>
      <c r="C1110" s="696">
        <v>89301322</v>
      </c>
      <c r="D1110" s="697" t="s">
        <v>4685</v>
      </c>
      <c r="E1110" s="698" t="s">
        <v>3280</v>
      </c>
      <c r="F1110" s="696" t="s">
        <v>3257</v>
      </c>
      <c r="G1110" s="696" t="s">
        <v>3409</v>
      </c>
      <c r="H1110" s="696" t="s">
        <v>1626</v>
      </c>
      <c r="I1110" s="696" t="s">
        <v>2745</v>
      </c>
      <c r="J1110" s="696" t="s">
        <v>2746</v>
      </c>
      <c r="K1110" s="696" t="s">
        <v>3214</v>
      </c>
      <c r="L1110" s="699">
        <v>1359.61</v>
      </c>
      <c r="M1110" s="699">
        <v>2719.22</v>
      </c>
      <c r="N1110" s="696">
        <v>2</v>
      </c>
      <c r="O1110" s="700">
        <v>1.5</v>
      </c>
      <c r="P1110" s="699">
        <v>2719.22</v>
      </c>
      <c r="Q1110" s="701">
        <v>1</v>
      </c>
      <c r="R1110" s="696">
        <v>2</v>
      </c>
      <c r="S1110" s="701">
        <v>1</v>
      </c>
      <c r="T1110" s="700">
        <v>1.5</v>
      </c>
      <c r="U1110" s="702">
        <v>1</v>
      </c>
    </row>
    <row r="1111" spans="1:21" ht="14.4" customHeight="1" x14ac:dyDescent="0.3">
      <c r="A1111" s="695">
        <v>32</v>
      </c>
      <c r="B1111" s="696" t="s">
        <v>554</v>
      </c>
      <c r="C1111" s="696">
        <v>89301322</v>
      </c>
      <c r="D1111" s="697" t="s">
        <v>4685</v>
      </c>
      <c r="E1111" s="698" t="s">
        <v>3280</v>
      </c>
      <c r="F1111" s="696" t="s">
        <v>3257</v>
      </c>
      <c r="G1111" s="696" t="s">
        <v>3409</v>
      </c>
      <c r="H1111" s="696" t="s">
        <v>1626</v>
      </c>
      <c r="I1111" s="696" t="s">
        <v>4311</v>
      </c>
      <c r="J1111" s="696" t="s">
        <v>4312</v>
      </c>
      <c r="K1111" s="696" t="s">
        <v>4313</v>
      </c>
      <c r="L1111" s="699">
        <v>1019.11</v>
      </c>
      <c r="M1111" s="699">
        <v>1019.11</v>
      </c>
      <c r="N1111" s="696">
        <v>1</v>
      </c>
      <c r="O1111" s="700">
        <v>1</v>
      </c>
      <c r="P1111" s="699">
        <v>1019.11</v>
      </c>
      <c r="Q1111" s="701">
        <v>1</v>
      </c>
      <c r="R1111" s="696">
        <v>1</v>
      </c>
      <c r="S1111" s="701">
        <v>1</v>
      </c>
      <c r="T1111" s="700">
        <v>1</v>
      </c>
      <c r="U1111" s="702">
        <v>1</v>
      </c>
    </row>
    <row r="1112" spans="1:21" ht="14.4" customHeight="1" x14ac:dyDescent="0.3">
      <c r="A1112" s="695">
        <v>32</v>
      </c>
      <c r="B1112" s="696" t="s">
        <v>554</v>
      </c>
      <c r="C1112" s="696">
        <v>89301322</v>
      </c>
      <c r="D1112" s="697" t="s">
        <v>4685</v>
      </c>
      <c r="E1112" s="698" t="s">
        <v>3280</v>
      </c>
      <c r="F1112" s="696" t="s">
        <v>3257</v>
      </c>
      <c r="G1112" s="696" t="s">
        <v>3409</v>
      </c>
      <c r="H1112" s="696" t="s">
        <v>1626</v>
      </c>
      <c r="I1112" s="696" t="s">
        <v>1803</v>
      </c>
      <c r="J1112" s="696" t="s">
        <v>1804</v>
      </c>
      <c r="K1112" s="696" t="s">
        <v>3094</v>
      </c>
      <c r="L1112" s="699">
        <v>1359.61</v>
      </c>
      <c r="M1112" s="699">
        <v>8157.6599999999989</v>
      </c>
      <c r="N1112" s="696">
        <v>6</v>
      </c>
      <c r="O1112" s="700">
        <v>5.5</v>
      </c>
      <c r="P1112" s="699">
        <v>6798.0499999999993</v>
      </c>
      <c r="Q1112" s="701">
        <v>0.83333333333333337</v>
      </c>
      <c r="R1112" s="696">
        <v>5</v>
      </c>
      <c r="S1112" s="701">
        <v>0.83333333333333337</v>
      </c>
      <c r="T1112" s="700">
        <v>4.5</v>
      </c>
      <c r="U1112" s="702">
        <v>0.81818181818181823</v>
      </c>
    </row>
    <row r="1113" spans="1:21" ht="14.4" customHeight="1" x14ac:dyDescent="0.3">
      <c r="A1113" s="695">
        <v>32</v>
      </c>
      <c r="B1113" s="696" t="s">
        <v>554</v>
      </c>
      <c r="C1113" s="696">
        <v>89301322</v>
      </c>
      <c r="D1113" s="697" t="s">
        <v>4685</v>
      </c>
      <c r="E1113" s="698" t="s">
        <v>3280</v>
      </c>
      <c r="F1113" s="696" t="s">
        <v>3257</v>
      </c>
      <c r="G1113" s="696" t="s">
        <v>3771</v>
      </c>
      <c r="H1113" s="696" t="s">
        <v>555</v>
      </c>
      <c r="I1113" s="696" t="s">
        <v>4314</v>
      </c>
      <c r="J1113" s="696" t="s">
        <v>3773</v>
      </c>
      <c r="K1113" s="696" t="s">
        <v>4315</v>
      </c>
      <c r="L1113" s="699">
        <v>0</v>
      </c>
      <c r="M1113" s="699">
        <v>0</v>
      </c>
      <c r="N1113" s="696">
        <v>1</v>
      </c>
      <c r="O1113" s="700">
        <v>0.5</v>
      </c>
      <c r="P1113" s="699">
        <v>0</v>
      </c>
      <c r="Q1113" s="701"/>
      <c r="R1113" s="696">
        <v>1</v>
      </c>
      <c r="S1113" s="701">
        <v>1</v>
      </c>
      <c r="T1113" s="700">
        <v>0.5</v>
      </c>
      <c r="U1113" s="702">
        <v>1</v>
      </c>
    </row>
    <row r="1114" spans="1:21" ht="14.4" customHeight="1" x14ac:dyDescent="0.3">
      <c r="A1114" s="695">
        <v>32</v>
      </c>
      <c r="B1114" s="696" t="s">
        <v>554</v>
      </c>
      <c r="C1114" s="696">
        <v>89301322</v>
      </c>
      <c r="D1114" s="697" t="s">
        <v>4685</v>
      </c>
      <c r="E1114" s="698" t="s">
        <v>3280</v>
      </c>
      <c r="F1114" s="696" t="s">
        <v>3257</v>
      </c>
      <c r="G1114" s="696" t="s">
        <v>4316</v>
      </c>
      <c r="H1114" s="696" t="s">
        <v>555</v>
      </c>
      <c r="I1114" s="696" t="s">
        <v>668</v>
      </c>
      <c r="J1114" s="696" t="s">
        <v>4317</v>
      </c>
      <c r="K1114" s="696" t="s">
        <v>4173</v>
      </c>
      <c r="L1114" s="699">
        <v>0</v>
      </c>
      <c r="M1114" s="699">
        <v>0</v>
      </c>
      <c r="N1114" s="696">
        <v>1</v>
      </c>
      <c r="O1114" s="700">
        <v>0.5</v>
      </c>
      <c r="P1114" s="699">
        <v>0</v>
      </c>
      <c r="Q1114" s="701"/>
      <c r="R1114" s="696">
        <v>1</v>
      </c>
      <c r="S1114" s="701">
        <v>1</v>
      </c>
      <c r="T1114" s="700">
        <v>0.5</v>
      </c>
      <c r="U1114" s="702">
        <v>1</v>
      </c>
    </row>
    <row r="1115" spans="1:21" ht="14.4" customHeight="1" x14ac:dyDescent="0.3">
      <c r="A1115" s="695">
        <v>32</v>
      </c>
      <c r="B1115" s="696" t="s">
        <v>554</v>
      </c>
      <c r="C1115" s="696">
        <v>89301322</v>
      </c>
      <c r="D1115" s="697" t="s">
        <v>4685</v>
      </c>
      <c r="E1115" s="698" t="s">
        <v>3280</v>
      </c>
      <c r="F1115" s="696" t="s">
        <v>3257</v>
      </c>
      <c r="G1115" s="696" t="s">
        <v>3480</v>
      </c>
      <c r="H1115" s="696" t="s">
        <v>1626</v>
      </c>
      <c r="I1115" s="696" t="s">
        <v>4318</v>
      </c>
      <c r="J1115" s="696" t="s">
        <v>2930</v>
      </c>
      <c r="K1115" s="696" t="s">
        <v>4319</v>
      </c>
      <c r="L1115" s="699">
        <v>0</v>
      </c>
      <c r="M1115" s="699">
        <v>0</v>
      </c>
      <c r="N1115" s="696">
        <v>1</v>
      </c>
      <c r="O1115" s="700">
        <v>0.5</v>
      </c>
      <c r="P1115" s="699">
        <v>0</v>
      </c>
      <c r="Q1115" s="701"/>
      <c r="R1115" s="696">
        <v>1</v>
      </c>
      <c r="S1115" s="701">
        <v>1</v>
      </c>
      <c r="T1115" s="700">
        <v>0.5</v>
      </c>
      <c r="U1115" s="702">
        <v>1</v>
      </c>
    </row>
    <row r="1116" spans="1:21" ht="14.4" customHeight="1" x14ac:dyDescent="0.3">
      <c r="A1116" s="695">
        <v>32</v>
      </c>
      <c r="B1116" s="696" t="s">
        <v>554</v>
      </c>
      <c r="C1116" s="696">
        <v>89301322</v>
      </c>
      <c r="D1116" s="697" t="s">
        <v>4685</v>
      </c>
      <c r="E1116" s="698" t="s">
        <v>3280</v>
      </c>
      <c r="F1116" s="696" t="s">
        <v>3257</v>
      </c>
      <c r="G1116" s="696" t="s">
        <v>4320</v>
      </c>
      <c r="H1116" s="696" t="s">
        <v>555</v>
      </c>
      <c r="I1116" s="696" t="s">
        <v>4321</v>
      </c>
      <c r="J1116" s="696" t="s">
        <v>4322</v>
      </c>
      <c r="K1116" s="696" t="s">
        <v>4323</v>
      </c>
      <c r="L1116" s="699">
        <v>169</v>
      </c>
      <c r="M1116" s="699">
        <v>169</v>
      </c>
      <c r="N1116" s="696">
        <v>1</v>
      </c>
      <c r="O1116" s="700">
        <v>1</v>
      </c>
      <c r="P1116" s="699"/>
      <c r="Q1116" s="701">
        <v>0</v>
      </c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32</v>
      </c>
      <c r="B1117" s="696" t="s">
        <v>554</v>
      </c>
      <c r="C1117" s="696">
        <v>89301322</v>
      </c>
      <c r="D1117" s="697" t="s">
        <v>4685</v>
      </c>
      <c r="E1117" s="698" t="s">
        <v>3280</v>
      </c>
      <c r="F1117" s="696" t="s">
        <v>3257</v>
      </c>
      <c r="G1117" s="696" t="s">
        <v>3492</v>
      </c>
      <c r="H1117" s="696" t="s">
        <v>555</v>
      </c>
      <c r="I1117" s="696" t="s">
        <v>4324</v>
      </c>
      <c r="J1117" s="696" t="s">
        <v>4325</v>
      </c>
      <c r="K1117" s="696" t="s">
        <v>3513</v>
      </c>
      <c r="L1117" s="699">
        <v>0</v>
      </c>
      <c r="M1117" s="699">
        <v>0</v>
      </c>
      <c r="N1117" s="696">
        <v>1</v>
      </c>
      <c r="O1117" s="700">
        <v>0.5</v>
      </c>
      <c r="P1117" s="699"/>
      <c r="Q1117" s="701"/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32</v>
      </c>
      <c r="B1118" s="696" t="s">
        <v>554</v>
      </c>
      <c r="C1118" s="696">
        <v>89301322</v>
      </c>
      <c r="D1118" s="697" t="s">
        <v>4685</v>
      </c>
      <c r="E1118" s="698" t="s">
        <v>3280</v>
      </c>
      <c r="F1118" s="696" t="s">
        <v>3257</v>
      </c>
      <c r="G1118" s="696" t="s">
        <v>3651</v>
      </c>
      <c r="H1118" s="696" t="s">
        <v>555</v>
      </c>
      <c r="I1118" s="696" t="s">
        <v>1601</v>
      </c>
      <c r="J1118" s="696" t="s">
        <v>766</v>
      </c>
      <c r="K1118" s="696" t="s">
        <v>1066</v>
      </c>
      <c r="L1118" s="699">
        <v>113.37</v>
      </c>
      <c r="M1118" s="699">
        <v>453.48</v>
      </c>
      <c r="N1118" s="696">
        <v>4</v>
      </c>
      <c r="O1118" s="700">
        <v>2</v>
      </c>
      <c r="P1118" s="699">
        <v>226.74</v>
      </c>
      <c r="Q1118" s="701">
        <v>0.5</v>
      </c>
      <c r="R1118" s="696">
        <v>2</v>
      </c>
      <c r="S1118" s="701">
        <v>0.5</v>
      </c>
      <c r="T1118" s="700">
        <v>1</v>
      </c>
      <c r="U1118" s="702">
        <v>0.5</v>
      </c>
    </row>
    <row r="1119" spans="1:21" ht="14.4" customHeight="1" x14ac:dyDescent="0.3">
      <c r="A1119" s="695">
        <v>32</v>
      </c>
      <c r="B1119" s="696" t="s">
        <v>554</v>
      </c>
      <c r="C1119" s="696">
        <v>89301322</v>
      </c>
      <c r="D1119" s="697" t="s">
        <v>4685</v>
      </c>
      <c r="E1119" s="698" t="s">
        <v>3280</v>
      </c>
      <c r="F1119" s="696" t="s">
        <v>3257</v>
      </c>
      <c r="G1119" s="696" t="s">
        <v>3651</v>
      </c>
      <c r="H1119" s="696" t="s">
        <v>555</v>
      </c>
      <c r="I1119" s="696" t="s">
        <v>765</v>
      </c>
      <c r="J1119" s="696" t="s">
        <v>766</v>
      </c>
      <c r="K1119" s="696" t="s">
        <v>767</v>
      </c>
      <c r="L1119" s="699">
        <v>56.69</v>
      </c>
      <c r="M1119" s="699">
        <v>170.07</v>
      </c>
      <c r="N1119" s="696">
        <v>3</v>
      </c>
      <c r="O1119" s="700">
        <v>2.5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32</v>
      </c>
      <c r="B1120" s="696" t="s">
        <v>554</v>
      </c>
      <c r="C1120" s="696">
        <v>89301322</v>
      </c>
      <c r="D1120" s="697" t="s">
        <v>4685</v>
      </c>
      <c r="E1120" s="698" t="s">
        <v>3280</v>
      </c>
      <c r="F1120" s="696" t="s">
        <v>3257</v>
      </c>
      <c r="G1120" s="696" t="s">
        <v>3652</v>
      </c>
      <c r="H1120" s="696" t="s">
        <v>1626</v>
      </c>
      <c r="I1120" s="696" t="s">
        <v>1850</v>
      </c>
      <c r="J1120" s="696" t="s">
        <v>1851</v>
      </c>
      <c r="K1120" s="696" t="s">
        <v>1852</v>
      </c>
      <c r="L1120" s="699">
        <v>194.26</v>
      </c>
      <c r="M1120" s="699">
        <v>582.78</v>
      </c>
      <c r="N1120" s="696">
        <v>3</v>
      </c>
      <c r="O1120" s="700">
        <v>0.5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32</v>
      </c>
      <c r="B1121" s="696" t="s">
        <v>554</v>
      </c>
      <c r="C1121" s="696">
        <v>89301322</v>
      </c>
      <c r="D1121" s="697" t="s">
        <v>4685</v>
      </c>
      <c r="E1121" s="698" t="s">
        <v>3280</v>
      </c>
      <c r="F1121" s="696" t="s">
        <v>3257</v>
      </c>
      <c r="G1121" s="696" t="s">
        <v>3652</v>
      </c>
      <c r="H1121" s="696" t="s">
        <v>555</v>
      </c>
      <c r="I1121" s="696" t="s">
        <v>4326</v>
      </c>
      <c r="J1121" s="696" t="s">
        <v>4327</v>
      </c>
      <c r="K1121" s="696" t="s">
        <v>4328</v>
      </c>
      <c r="L1121" s="699">
        <v>758.25</v>
      </c>
      <c r="M1121" s="699">
        <v>2274.75</v>
      </c>
      <c r="N1121" s="696">
        <v>3</v>
      </c>
      <c r="O1121" s="700">
        <v>1.5</v>
      </c>
      <c r="P1121" s="699">
        <v>1516.5</v>
      </c>
      <c r="Q1121" s="701">
        <v>0.66666666666666663</v>
      </c>
      <c r="R1121" s="696">
        <v>2</v>
      </c>
      <c r="S1121" s="701">
        <v>0.66666666666666663</v>
      </c>
      <c r="T1121" s="700">
        <v>0.5</v>
      </c>
      <c r="U1121" s="702">
        <v>0.33333333333333331</v>
      </c>
    </row>
    <row r="1122" spans="1:21" ht="14.4" customHeight="1" x14ac:dyDescent="0.3">
      <c r="A1122" s="695">
        <v>32</v>
      </c>
      <c r="B1122" s="696" t="s">
        <v>554</v>
      </c>
      <c r="C1122" s="696">
        <v>89301322</v>
      </c>
      <c r="D1122" s="697" t="s">
        <v>4685</v>
      </c>
      <c r="E1122" s="698" t="s">
        <v>3280</v>
      </c>
      <c r="F1122" s="696" t="s">
        <v>3257</v>
      </c>
      <c r="G1122" s="696" t="s">
        <v>3652</v>
      </c>
      <c r="H1122" s="696" t="s">
        <v>555</v>
      </c>
      <c r="I1122" s="696" t="s">
        <v>4329</v>
      </c>
      <c r="J1122" s="696" t="s">
        <v>4330</v>
      </c>
      <c r="K1122" s="696" t="s">
        <v>4328</v>
      </c>
      <c r="L1122" s="699">
        <v>758.25</v>
      </c>
      <c r="M1122" s="699">
        <v>758.25</v>
      </c>
      <c r="N1122" s="696">
        <v>1</v>
      </c>
      <c r="O1122" s="700">
        <v>1</v>
      </c>
      <c r="P1122" s="699">
        <v>758.25</v>
      </c>
      <c r="Q1122" s="701">
        <v>1</v>
      </c>
      <c r="R1122" s="696">
        <v>1</v>
      </c>
      <c r="S1122" s="701">
        <v>1</v>
      </c>
      <c r="T1122" s="700">
        <v>1</v>
      </c>
      <c r="U1122" s="702">
        <v>1</v>
      </c>
    </row>
    <row r="1123" spans="1:21" ht="14.4" customHeight="1" x14ac:dyDescent="0.3">
      <c r="A1123" s="695">
        <v>32</v>
      </c>
      <c r="B1123" s="696" t="s">
        <v>554</v>
      </c>
      <c r="C1123" s="696">
        <v>89301322</v>
      </c>
      <c r="D1123" s="697" t="s">
        <v>4685</v>
      </c>
      <c r="E1123" s="698" t="s">
        <v>3280</v>
      </c>
      <c r="F1123" s="696" t="s">
        <v>3257</v>
      </c>
      <c r="G1123" s="696" t="s">
        <v>4331</v>
      </c>
      <c r="H1123" s="696" t="s">
        <v>555</v>
      </c>
      <c r="I1123" s="696" t="s">
        <v>1030</v>
      </c>
      <c r="J1123" s="696" t="s">
        <v>1031</v>
      </c>
      <c r="K1123" s="696" t="s">
        <v>1032</v>
      </c>
      <c r="L1123" s="699">
        <v>61.3</v>
      </c>
      <c r="M1123" s="699">
        <v>61.3</v>
      </c>
      <c r="N1123" s="696">
        <v>1</v>
      </c>
      <c r="O1123" s="700">
        <v>1</v>
      </c>
      <c r="P1123" s="699"/>
      <c r="Q1123" s="701">
        <v>0</v>
      </c>
      <c r="R1123" s="696"/>
      <c r="S1123" s="701">
        <v>0</v>
      </c>
      <c r="T1123" s="700"/>
      <c r="U1123" s="702">
        <v>0</v>
      </c>
    </row>
    <row r="1124" spans="1:21" ht="14.4" customHeight="1" x14ac:dyDescent="0.3">
      <c r="A1124" s="695">
        <v>32</v>
      </c>
      <c r="B1124" s="696" t="s">
        <v>554</v>
      </c>
      <c r="C1124" s="696">
        <v>89301322</v>
      </c>
      <c r="D1124" s="697" t="s">
        <v>4685</v>
      </c>
      <c r="E1124" s="698" t="s">
        <v>3280</v>
      </c>
      <c r="F1124" s="696" t="s">
        <v>3257</v>
      </c>
      <c r="G1124" s="696" t="s">
        <v>3297</v>
      </c>
      <c r="H1124" s="696" t="s">
        <v>555</v>
      </c>
      <c r="I1124" s="696" t="s">
        <v>611</v>
      </c>
      <c r="J1124" s="696" t="s">
        <v>3777</v>
      </c>
      <c r="K1124" s="696" t="s">
        <v>3557</v>
      </c>
      <c r="L1124" s="699">
        <v>22.88</v>
      </c>
      <c r="M1124" s="699">
        <v>68.64</v>
      </c>
      <c r="N1124" s="696">
        <v>3</v>
      </c>
      <c r="O1124" s="700">
        <v>1</v>
      </c>
      <c r="P1124" s="699"/>
      <c r="Q1124" s="701">
        <v>0</v>
      </c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32</v>
      </c>
      <c r="B1125" s="696" t="s">
        <v>554</v>
      </c>
      <c r="C1125" s="696">
        <v>89301322</v>
      </c>
      <c r="D1125" s="697" t="s">
        <v>4685</v>
      </c>
      <c r="E1125" s="698" t="s">
        <v>3280</v>
      </c>
      <c r="F1125" s="696" t="s">
        <v>3257</v>
      </c>
      <c r="G1125" s="696" t="s">
        <v>3297</v>
      </c>
      <c r="H1125" s="696" t="s">
        <v>555</v>
      </c>
      <c r="I1125" s="696" t="s">
        <v>1137</v>
      </c>
      <c r="J1125" s="696" t="s">
        <v>3298</v>
      </c>
      <c r="K1125" s="696" t="s">
        <v>3299</v>
      </c>
      <c r="L1125" s="699">
        <v>91.52</v>
      </c>
      <c r="M1125" s="699">
        <v>5765.76</v>
      </c>
      <c r="N1125" s="696">
        <v>63</v>
      </c>
      <c r="O1125" s="700">
        <v>21</v>
      </c>
      <c r="P1125" s="699">
        <v>2104.96</v>
      </c>
      <c r="Q1125" s="701">
        <v>0.36507936507936506</v>
      </c>
      <c r="R1125" s="696">
        <v>23</v>
      </c>
      <c r="S1125" s="701">
        <v>0.36507936507936506</v>
      </c>
      <c r="T1125" s="700">
        <v>9.5</v>
      </c>
      <c r="U1125" s="702">
        <v>0.45238095238095238</v>
      </c>
    </row>
    <row r="1126" spans="1:21" ht="14.4" customHeight="1" x14ac:dyDescent="0.3">
      <c r="A1126" s="695">
        <v>32</v>
      </c>
      <c r="B1126" s="696" t="s">
        <v>554</v>
      </c>
      <c r="C1126" s="696">
        <v>89301322</v>
      </c>
      <c r="D1126" s="697" t="s">
        <v>4685</v>
      </c>
      <c r="E1126" s="698" t="s">
        <v>3280</v>
      </c>
      <c r="F1126" s="696" t="s">
        <v>3257</v>
      </c>
      <c r="G1126" s="696" t="s">
        <v>4188</v>
      </c>
      <c r="H1126" s="696" t="s">
        <v>1626</v>
      </c>
      <c r="I1126" s="696" t="s">
        <v>4189</v>
      </c>
      <c r="J1126" s="696" t="s">
        <v>2939</v>
      </c>
      <c r="K1126" s="696" t="s">
        <v>3975</v>
      </c>
      <c r="L1126" s="699">
        <v>140.03</v>
      </c>
      <c r="M1126" s="699">
        <v>140.03</v>
      </c>
      <c r="N1126" s="696">
        <v>1</v>
      </c>
      <c r="O1126" s="700">
        <v>0.5</v>
      </c>
      <c r="P1126" s="699">
        <v>140.03</v>
      </c>
      <c r="Q1126" s="701">
        <v>1</v>
      </c>
      <c r="R1126" s="696">
        <v>1</v>
      </c>
      <c r="S1126" s="701">
        <v>1</v>
      </c>
      <c r="T1126" s="700">
        <v>0.5</v>
      </c>
      <c r="U1126" s="702">
        <v>1</v>
      </c>
    </row>
    <row r="1127" spans="1:21" ht="14.4" customHeight="1" x14ac:dyDescent="0.3">
      <c r="A1127" s="695">
        <v>32</v>
      </c>
      <c r="B1127" s="696" t="s">
        <v>554</v>
      </c>
      <c r="C1127" s="696">
        <v>89301322</v>
      </c>
      <c r="D1127" s="697" t="s">
        <v>4685</v>
      </c>
      <c r="E1127" s="698" t="s">
        <v>3280</v>
      </c>
      <c r="F1127" s="696" t="s">
        <v>3257</v>
      </c>
      <c r="G1127" s="696" t="s">
        <v>3857</v>
      </c>
      <c r="H1127" s="696" t="s">
        <v>555</v>
      </c>
      <c r="I1127" s="696" t="s">
        <v>806</v>
      </c>
      <c r="J1127" s="696" t="s">
        <v>807</v>
      </c>
      <c r="K1127" s="696" t="s">
        <v>3858</v>
      </c>
      <c r="L1127" s="699">
        <v>0</v>
      </c>
      <c r="M1127" s="699">
        <v>0</v>
      </c>
      <c r="N1127" s="696">
        <v>1</v>
      </c>
      <c r="O1127" s="700">
        <v>0.5</v>
      </c>
      <c r="P1127" s="699">
        <v>0</v>
      </c>
      <c r="Q1127" s="701"/>
      <c r="R1127" s="696">
        <v>1</v>
      </c>
      <c r="S1127" s="701">
        <v>1</v>
      </c>
      <c r="T1127" s="700">
        <v>0.5</v>
      </c>
      <c r="U1127" s="702">
        <v>1</v>
      </c>
    </row>
    <row r="1128" spans="1:21" ht="14.4" customHeight="1" x14ac:dyDescent="0.3">
      <c r="A1128" s="695">
        <v>32</v>
      </c>
      <c r="B1128" s="696" t="s">
        <v>554</v>
      </c>
      <c r="C1128" s="696">
        <v>89301322</v>
      </c>
      <c r="D1128" s="697" t="s">
        <v>4685</v>
      </c>
      <c r="E1128" s="698" t="s">
        <v>3280</v>
      </c>
      <c r="F1128" s="696" t="s">
        <v>3257</v>
      </c>
      <c r="G1128" s="696" t="s">
        <v>4191</v>
      </c>
      <c r="H1128" s="696" t="s">
        <v>1626</v>
      </c>
      <c r="I1128" s="696" t="s">
        <v>4332</v>
      </c>
      <c r="J1128" s="696" t="s">
        <v>4333</v>
      </c>
      <c r="K1128" s="696" t="s">
        <v>4334</v>
      </c>
      <c r="L1128" s="699">
        <v>36.520000000000003</v>
      </c>
      <c r="M1128" s="699">
        <v>73.040000000000006</v>
      </c>
      <c r="N1128" s="696">
        <v>2</v>
      </c>
      <c r="O1128" s="700">
        <v>1</v>
      </c>
      <c r="P1128" s="699">
        <v>73.040000000000006</v>
      </c>
      <c r="Q1128" s="701">
        <v>1</v>
      </c>
      <c r="R1128" s="696">
        <v>2</v>
      </c>
      <c r="S1128" s="701">
        <v>1</v>
      </c>
      <c r="T1128" s="700">
        <v>1</v>
      </c>
      <c r="U1128" s="702">
        <v>1</v>
      </c>
    </row>
    <row r="1129" spans="1:21" ht="14.4" customHeight="1" x14ac:dyDescent="0.3">
      <c r="A1129" s="695">
        <v>32</v>
      </c>
      <c r="B1129" s="696" t="s">
        <v>554</v>
      </c>
      <c r="C1129" s="696">
        <v>89301322</v>
      </c>
      <c r="D1129" s="697" t="s">
        <v>4685</v>
      </c>
      <c r="E1129" s="698" t="s">
        <v>3280</v>
      </c>
      <c r="F1129" s="696" t="s">
        <v>3257</v>
      </c>
      <c r="G1129" s="696" t="s">
        <v>3524</v>
      </c>
      <c r="H1129" s="696" t="s">
        <v>555</v>
      </c>
      <c r="I1129" s="696" t="s">
        <v>761</v>
      </c>
      <c r="J1129" s="696" t="s">
        <v>762</v>
      </c>
      <c r="K1129" s="696" t="s">
        <v>763</v>
      </c>
      <c r="L1129" s="699">
        <v>156.54</v>
      </c>
      <c r="M1129" s="699">
        <v>156.54</v>
      </c>
      <c r="N1129" s="696">
        <v>1</v>
      </c>
      <c r="O1129" s="700">
        <v>1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32</v>
      </c>
      <c r="B1130" s="696" t="s">
        <v>554</v>
      </c>
      <c r="C1130" s="696">
        <v>89301322</v>
      </c>
      <c r="D1130" s="697" t="s">
        <v>4685</v>
      </c>
      <c r="E1130" s="698" t="s">
        <v>3280</v>
      </c>
      <c r="F1130" s="696" t="s">
        <v>3257</v>
      </c>
      <c r="G1130" s="696" t="s">
        <v>3781</v>
      </c>
      <c r="H1130" s="696" t="s">
        <v>555</v>
      </c>
      <c r="I1130" s="696" t="s">
        <v>3782</v>
      </c>
      <c r="J1130" s="696" t="s">
        <v>3783</v>
      </c>
      <c r="K1130" s="696" t="s">
        <v>3712</v>
      </c>
      <c r="L1130" s="699">
        <v>1905.38</v>
      </c>
      <c r="M1130" s="699">
        <v>3810.76</v>
      </c>
      <c r="N1130" s="696">
        <v>2</v>
      </c>
      <c r="O1130" s="700">
        <v>1</v>
      </c>
      <c r="P1130" s="699">
        <v>3810.76</v>
      </c>
      <c r="Q1130" s="701">
        <v>1</v>
      </c>
      <c r="R1130" s="696">
        <v>2</v>
      </c>
      <c r="S1130" s="701">
        <v>1</v>
      </c>
      <c r="T1130" s="700">
        <v>1</v>
      </c>
      <c r="U1130" s="702">
        <v>1</v>
      </c>
    </row>
    <row r="1131" spans="1:21" ht="14.4" customHeight="1" x14ac:dyDescent="0.3">
      <c r="A1131" s="695">
        <v>32</v>
      </c>
      <c r="B1131" s="696" t="s">
        <v>554</v>
      </c>
      <c r="C1131" s="696">
        <v>89301322</v>
      </c>
      <c r="D1131" s="697" t="s">
        <v>4685</v>
      </c>
      <c r="E1131" s="698" t="s">
        <v>3280</v>
      </c>
      <c r="F1131" s="696" t="s">
        <v>3257</v>
      </c>
      <c r="G1131" s="696" t="s">
        <v>3781</v>
      </c>
      <c r="H1131" s="696" t="s">
        <v>555</v>
      </c>
      <c r="I1131" s="696" t="s">
        <v>4335</v>
      </c>
      <c r="J1131" s="696" t="s">
        <v>4336</v>
      </c>
      <c r="K1131" s="696" t="s">
        <v>2672</v>
      </c>
      <c r="L1131" s="699">
        <v>0</v>
      </c>
      <c r="M1131" s="699">
        <v>0</v>
      </c>
      <c r="N1131" s="696">
        <v>1</v>
      </c>
      <c r="O1131" s="700">
        <v>1</v>
      </c>
      <c r="P1131" s="699">
        <v>0</v>
      </c>
      <c r="Q1131" s="701"/>
      <c r="R1131" s="696">
        <v>1</v>
      </c>
      <c r="S1131" s="701">
        <v>1</v>
      </c>
      <c r="T1131" s="700">
        <v>1</v>
      </c>
      <c r="U1131" s="702">
        <v>1</v>
      </c>
    </row>
    <row r="1132" spans="1:21" ht="14.4" customHeight="1" x14ac:dyDescent="0.3">
      <c r="A1132" s="695">
        <v>32</v>
      </c>
      <c r="B1132" s="696" t="s">
        <v>554</v>
      </c>
      <c r="C1132" s="696">
        <v>89301322</v>
      </c>
      <c r="D1132" s="697" t="s">
        <v>4685</v>
      </c>
      <c r="E1132" s="698" t="s">
        <v>3280</v>
      </c>
      <c r="F1132" s="696" t="s">
        <v>3257</v>
      </c>
      <c r="G1132" s="696" t="s">
        <v>3781</v>
      </c>
      <c r="H1132" s="696" t="s">
        <v>555</v>
      </c>
      <c r="I1132" s="696" t="s">
        <v>4337</v>
      </c>
      <c r="J1132" s="696" t="s">
        <v>4336</v>
      </c>
      <c r="K1132" s="696" t="s">
        <v>4338</v>
      </c>
      <c r="L1132" s="699">
        <v>0</v>
      </c>
      <c r="M1132" s="699">
        <v>0</v>
      </c>
      <c r="N1132" s="696">
        <v>1</v>
      </c>
      <c r="O1132" s="700">
        <v>0.5</v>
      </c>
      <c r="P1132" s="699">
        <v>0</v>
      </c>
      <c r="Q1132" s="701"/>
      <c r="R1132" s="696">
        <v>1</v>
      </c>
      <c r="S1132" s="701">
        <v>1</v>
      </c>
      <c r="T1132" s="700">
        <v>0.5</v>
      </c>
      <c r="U1132" s="702">
        <v>1</v>
      </c>
    </row>
    <row r="1133" spans="1:21" ht="14.4" customHeight="1" x14ac:dyDescent="0.3">
      <c r="A1133" s="695">
        <v>32</v>
      </c>
      <c r="B1133" s="696" t="s">
        <v>554</v>
      </c>
      <c r="C1133" s="696">
        <v>89301322</v>
      </c>
      <c r="D1133" s="697" t="s">
        <v>4685</v>
      </c>
      <c r="E1133" s="698" t="s">
        <v>3280</v>
      </c>
      <c r="F1133" s="696" t="s">
        <v>3257</v>
      </c>
      <c r="G1133" s="696" t="s">
        <v>3414</v>
      </c>
      <c r="H1133" s="696" t="s">
        <v>555</v>
      </c>
      <c r="I1133" s="696" t="s">
        <v>897</v>
      </c>
      <c r="J1133" s="696" t="s">
        <v>3415</v>
      </c>
      <c r="K1133" s="696" t="s">
        <v>3416</v>
      </c>
      <c r="L1133" s="699">
        <v>0</v>
      </c>
      <c r="M1133" s="699">
        <v>0</v>
      </c>
      <c r="N1133" s="696">
        <v>8</v>
      </c>
      <c r="O1133" s="700">
        <v>2</v>
      </c>
      <c r="P1133" s="699">
        <v>0</v>
      </c>
      <c r="Q1133" s="701"/>
      <c r="R1133" s="696">
        <v>5</v>
      </c>
      <c r="S1133" s="701">
        <v>0.625</v>
      </c>
      <c r="T1133" s="700">
        <v>1</v>
      </c>
      <c r="U1133" s="702">
        <v>0.5</v>
      </c>
    </row>
    <row r="1134" spans="1:21" ht="14.4" customHeight="1" x14ac:dyDescent="0.3">
      <c r="A1134" s="695">
        <v>32</v>
      </c>
      <c r="B1134" s="696" t="s">
        <v>554</v>
      </c>
      <c r="C1134" s="696">
        <v>89301322</v>
      </c>
      <c r="D1134" s="697" t="s">
        <v>4685</v>
      </c>
      <c r="E1134" s="698" t="s">
        <v>3280</v>
      </c>
      <c r="F1134" s="696" t="s">
        <v>3257</v>
      </c>
      <c r="G1134" s="696" t="s">
        <v>3417</v>
      </c>
      <c r="H1134" s="696" t="s">
        <v>555</v>
      </c>
      <c r="I1134" s="696" t="s">
        <v>3659</v>
      </c>
      <c r="J1134" s="696" t="s">
        <v>3660</v>
      </c>
      <c r="K1134" s="696" t="s">
        <v>3661</v>
      </c>
      <c r="L1134" s="699">
        <v>149.86000000000001</v>
      </c>
      <c r="M1134" s="699">
        <v>149.86000000000001</v>
      </c>
      <c r="N1134" s="696">
        <v>1</v>
      </c>
      <c r="O1134" s="700">
        <v>1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32</v>
      </c>
      <c r="B1135" s="696" t="s">
        <v>554</v>
      </c>
      <c r="C1135" s="696">
        <v>89301322</v>
      </c>
      <c r="D1135" s="697" t="s">
        <v>4685</v>
      </c>
      <c r="E1135" s="698" t="s">
        <v>3280</v>
      </c>
      <c r="F1135" s="696" t="s">
        <v>3257</v>
      </c>
      <c r="G1135" s="696" t="s">
        <v>3417</v>
      </c>
      <c r="H1135" s="696" t="s">
        <v>555</v>
      </c>
      <c r="I1135" s="696" t="s">
        <v>3418</v>
      </c>
      <c r="J1135" s="696" t="s">
        <v>3419</v>
      </c>
      <c r="K1135" s="696" t="s">
        <v>3420</v>
      </c>
      <c r="L1135" s="699">
        <v>112.13</v>
      </c>
      <c r="M1135" s="699">
        <v>1457.69</v>
      </c>
      <c r="N1135" s="696">
        <v>13</v>
      </c>
      <c r="O1135" s="700">
        <v>4.5</v>
      </c>
      <c r="P1135" s="699">
        <v>560.65</v>
      </c>
      <c r="Q1135" s="701">
        <v>0.38461538461538458</v>
      </c>
      <c r="R1135" s="696">
        <v>5</v>
      </c>
      <c r="S1135" s="701">
        <v>0.38461538461538464</v>
      </c>
      <c r="T1135" s="700">
        <v>2.5</v>
      </c>
      <c r="U1135" s="702">
        <v>0.55555555555555558</v>
      </c>
    </row>
    <row r="1136" spans="1:21" ht="14.4" customHeight="1" x14ac:dyDescent="0.3">
      <c r="A1136" s="695">
        <v>32</v>
      </c>
      <c r="B1136" s="696" t="s">
        <v>554</v>
      </c>
      <c r="C1136" s="696">
        <v>89301322</v>
      </c>
      <c r="D1136" s="697" t="s">
        <v>4685</v>
      </c>
      <c r="E1136" s="698" t="s">
        <v>3280</v>
      </c>
      <c r="F1136" s="696" t="s">
        <v>3257</v>
      </c>
      <c r="G1136" s="696" t="s">
        <v>3935</v>
      </c>
      <c r="H1136" s="696" t="s">
        <v>1626</v>
      </c>
      <c r="I1136" s="696" t="s">
        <v>2707</v>
      </c>
      <c r="J1136" s="696" t="s">
        <v>2708</v>
      </c>
      <c r="K1136" s="696" t="s">
        <v>3247</v>
      </c>
      <c r="L1136" s="699">
        <v>94.8</v>
      </c>
      <c r="M1136" s="699">
        <v>189.6</v>
      </c>
      <c r="N1136" s="696">
        <v>2</v>
      </c>
      <c r="O1136" s="700">
        <v>1.5</v>
      </c>
      <c r="P1136" s="699">
        <v>94.8</v>
      </c>
      <c r="Q1136" s="701">
        <v>0.5</v>
      </c>
      <c r="R1136" s="696">
        <v>1</v>
      </c>
      <c r="S1136" s="701">
        <v>0.5</v>
      </c>
      <c r="T1136" s="700">
        <v>1</v>
      </c>
      <c r="U1136" s="702">
        <v>0.66666666666666663</v>
      </c>
    </row>
    <row r="1137" spans="1:21" ht="14.4" customHeight="1" x14ac:dyDescent="0.3">
      <c r="A1137" s="695">
        <v>32</v>
      </c>
      <c r="B1137" s="696" t="s">
        <v>554</v>
      </c>
      <c r="C1137" s="696">
        <v>89301322</v>
      </c>
      <c r="D1137" s="697" t="s">
        <v>4685</v>
      </c>
      <c r="E1137" s="698" t="s">
        <v>3280</v>
      </c>
      <c r="F1137" s="696" t="s">
        <v>3257</v>
      </c>
      <c r="G1137" s="696" t="s">
        <v>3791</v>
      </c>
      <c r="H1137" s="696" t="s">
        <v>1626</v>
      </c>
      <c r="I1137" s="696" t="s">
        <v>4339</v>
      </c>
      <c r="J1137" s="696" t="s">
        <v>1727</v>
      </c>
      <c r="K1137" s="696" t="s">
        <v>4340</v>
      </c>
      <c r="L1137" s="699">
        <v>1130.43</v>
      </c>
      <c r="M1137" s="699">
        <v>1130.43</v>
      </c>
      <c r="N1137" s="696">
        <v>1</v>
      </c>
      <c r="O1137" s="700">
        <v>1</v>
      </c>
      <c r="P1137" s="699">
        <v>1130.43</v>
      </c>
      <c r="Q1137" s="701">
        <v>1</v>
      </c>
      <c r="R1137" s="696">
        <v>1</v>
      </c>
      <c r="S1137" s="701">
        <v>1</v>
      </c>
      <c r="T1137" s="700">
        <v>1</v>
      </c>
      <c r="U1137" s="702">
        <v>1</v>
      </c>
    </row>
    <row r="1138" spans="1:21" ht="14.4" customHeight="1" x14ac:dyDescent="0.3">
      <c r="A1138" s="695">
        <v>32</v>
      </c>
      <c r="B1138" s="696" t="s">
        <v>554</v>
      </c>
      <c r="C1138" s="696">
        <v>89301322</v>
      </c>
      <c r="D1138" s="697" t="s">
        <v>4685</v>
      </c>
      <c r="E1138" s="698" t="s">
        <v>3280</v>
      </c>
      <c r="F1138" s="696" t="s">
        <v>3257</v>
      </c>
      <c r="G1138" s="696" t="s">
        <v>3791</v>
      </c>
      <c r="H1138" s="696" t="s">
        <v>555</v>
      </c>
      <c r="I1138" s="696" t="s">
        <v>4341</v>
      </c>
      <c r="J1138" s="696" t="s">
        <v>4342</v>
      </c>
      <c r="K1138" s="696" t="s">
        <v>3975</v>
      </c>
      <c r="L1138" s="699">
        <v>0</v>
      </c>
      <c r="M1138" s="699">
        <v>0</v>
      </c>
      <c r="N1138" s="696">
        <v>1</v>
      </c>
      <c r="O1138" s="700">
        <v>0.5</v>
      </c>
      <c r="P1138" s="699">
        <v>0</v>
      </c>
      <c r="Q1138" s="701"/>
      <c r="R1138" s="696">
        <v>1</v>
      </c>
      <c r="S1138" s="701">
        <v>1</v>
      </c>
      <c r="T1138" s="700">
        <v>0.5</v>
      </c>
      <c r="U1138" s="702">
        <v>1</v>
      </c>
    </row>
    <row r="1139" spans="1:21" ht="14.4" customHeight="1" x14ac:dyDescent="0.3">
      <c r="A1139" s="695">
        <v>32</v>
      </c>
      <c r="B1139" s="696" t="s">
        <v>554</v>
      </c>
      <c r="C1139" s="696">
        <v>89301322</v>
      </c>
      <c r="D1139" s="697" t="s">
        <v>4685</v>
      </c>
      <c r="E1139" s="698" t="s">
        <v>3280</v>
      </c>
      <c r="F1139" s="696" t="s">
        <v>3257</v>
      </c>
      <c r="G1139" s="696" t="s">
        <v>3365</v>
      </c>
      <c r="H1139" s="696" t="s">
        <v>555</v>
      </c>
      <c r="I1139" s="696" t="s">
        <v>3666</v>
      </c>
      <c r="J1139" s="696" t="s">
        <v>1974</v>
      </c>
      <c r="K1139" s="696" t="s">
        <v>3667</v>
      </c>
      <c r="L1139" s="699">
        <v>23.46</v>
      </c>
      <c r="M1139" s="699">
        <v>70.38</v>
      </c>
      <c r="N1139" s="696">
        <v>3</v>
      </c>
      <c r="O1139" s="700">
        <v>0.5</v>
      </c>
      <c r="P1139" s="699"/>
      <c r="Q1139" s="701">
        <v>0</v>
      </c>
      <c r="R1139" s="696"/>
      <c r="S1139" s="701">
        <v>0</v>
      </c>
      <c r="T1139" s="700"/>
      <c r="U1139" s="702">
        <v>0</v>
      </c>
    </row>
    <row r="1140" spans="1:21" ht="14.4" customHeight="1" x14ac:dyDescent="0.3">
      <c r="A1140" s="695">
        <v>32</v>
      </c>
      <c r="B1140" s="696" t="s">
        <v>554</v>
      </c>
      <c r="C1140" s="696">
        <v>89301322</v>
      </c>
      <c r="D1140" s="697" t="s">
        <v>4685</v>
      </c>
      <c r="E1140" s="698" t="s">
        <v>3280</v>
      </c>
      <c r="F1140" s="696" t="s">
        <v>3257</v>
      </c>
      <c r="G1140" s="696" t="s">
        <v>3365</v>
      </c>
      <c r="H1140" s="696" t="s">
        <v>555</v>
      </c>
      <c r="I1140" s="696" t="s">
        <v>1962</v>
      </c>
      <c r="J1140" s="696" t="s">
        <v>1963</v>
      </c>
      <c r="K1140" s="696" t="s">
        <v>3366</v>
      </c>
      <c r="L1140" s="699">
        <v>53.54</v>
      </c>
      <c r="M1140" s="699">
        <v>2998.2399999999993</v>
      </c>
      <c r="N1140" s="696">
        <v>56</v>
      </c>
      <c r="O1140" s="700">
        <v>13</v>
      </c>
      <c r="P1140" s="699">
        <v>2409.2999999999993</v>
      </c>
      <c r="Q1140" s="701">
        <v>0.80357142857142849</v>
      </c>
      <c r="R1140" s="696">
        <v>45</v>
      </c>
      <c r="S1140" s="701">
        <v>0.8035714285714286</v>
      </c>
      <c r="T1140" s="700">
        <v>9.5</v>
      </c>
      <c r="U1140" s="702">
        <v>0.73076923076923073</v>
      </c>
    </row>
    <row r="1141" spans="1:21" ht="14.4" customHeight="1" x14ac:dyDescent="0.3">
      <c r="A1141" s="695">
        <v>32</v>
      </c>
      <c r="B1141" s="696" t="s">
        <v>554</v>
      </c>
      <c r="C1141" s="696">
        <v>89301322</v>
      </c>
      <c r="D1141" s="697" t="s">
        <v>4685</v>
      </c>
      <c r="E1141" s="698" t="s">
        <v>3280</v>
      </c>
      <c r="F1141" s="696" t="s">
        <v>3257</v>
      </c>
      <c r="G1141" s="696" t="s">
        <v>3795</v>
      </c>
      <c r="H1141" s="696" t="s">
        <v>555</v>
      </c>
      <c r="I1141" s="696" t="s">
        <v>1917</v>
      </c>
      <c r="J1141" s="696" t="s">
        <v>1918</v>
      </c>
      <c r="K1141" s="696" t="s">
        <v>3796</v>
      </c>
      <c r="L1141" s="699">
        <v>194.73</v>
      </c>
      <c r="M1141" s="699">
        <v>584.18999999999994</v>
      </c>
      <c r="N1141" s="696">
        <v>3</v>
      </c>
      <c r="O1141" s="700">
        <v>1.5</v>
      </c>
      <c r="P1141" s="699">
        <v>194.73</v>
      </c>
      <c r="Q1141" s="701">
        <v>0.33333333333333337</v>
      </c>
      <c r="R1141" s="696">
        <v>1</v>
      </c>
      <c r="S1141" s="701">
        <v>0.33333333333333331</v>
      </c>
      <c r="T1141" s="700">
        <v>0.5</v>
      </c>
      <c r="U1141" s="702">
        <v>0.33333333333333331</v>
      </c>
    </row>
    <row r="1142" spans="1:21" ht="14.4" customHeight="1" x14ac:dyDescent="0.3">
      <c r="A1142" s="695">
        <v>32</v>
      </c>
      <c r="B1142" s="696" t="s">
        <v>554</v>
      </c>
      <c r="C1142" s="696">
        <v>89301322</v>
      </c>
      <c r="D1142" s="697" t="s">
        <v>4685</v>
      </c>
      <c r="E1142" s="698" t="s">
        <v>3280</v>
      </c>
      <c r="F1142" s="696" t="s">
        <v>3257</v>
      </c>
      <c r="G1142" s="696" t="s">
        <v>4343</v>
      </c>
      <c r="H1142" s="696" t="s">
        <v>555</v>
      </c>
      <c r="I1142" s="696" t="s">
        <v>592</v>
      </c>
      <c r="J1142" s="696" t="s">
        <v>593</v>
      </c>
      <c r="K1142" s="696" t="s">
        <v>594</v>
      </c>
      <c r="L1142" s="699">
        <v>94.72</v>
      </c>
      <c r="M1142" s="699">
        <v>94.72</v>
      </c>
      <c r="N1142" s="696">
        <v>1</v>
      </c>
      <c r="O1142" s="700">
        <v>0.5</v>
      </c>
      <c r="P1142" s="699">
        <v>94.72</v>
      </c>
      <c r="Q1142" s="701">
        <v>1</v>
      </c>
      <c r="R1142" s="696">
        <v>1</v>
      </c>
      <c r="S1142" s="701">
        <v>1</v>
      </c>
      <c r="T1142" s="700">
        <v>0.5</v>
      </c>
      <c r="U1142" s="702">
        <v>1</v>
      </c>
    </row>
    <row r="1143" spans="1:21" ht="14.4" customHeight="1" x14ac:dyDescent="0.3">
      <c r="A1143" s="695">
        <v>32</v>
      </c>
      <c r="B1143" s="696" t="s">
        <v>554</v>
      </c>
      <c r="C1143" s="696">
        <v>89301322</v>
      </c>
      <c r="D1143" s="697" t="s">
        <v>4685</v>
      </c>
      <c r="E1143" s="698" t="s">
        <v>3280</v>
      </c>
      <c r="F1143" s="696" t="s">
        <v>3257</v>
      </c>
      <c r="G1143" s="696" t="s">
        <v>3423</v>
      </c>
      <c r="H1143" s="696" t="s">
        <v>555</v>
      </c>
      <c r="I1143" s="696" t="s">
        <v>4344</v>
      </c>
      <c r="J1143" s="696" t="s">
        <v>4345</v>
      </c>
      <c r="K1143" s="696" t="s">
        <v>4346</v>
      </c>
      <c r="L1143" s="699">
        <v>78.569999999999993</v>
      </c>
      <c r="M1143" s="699">
        <v>78.569999999999993</v>
      </c>
      <c r="N1143" s="696">
        <v>1</v>
      </c>
      <c r="O1143" s="700">
        <v>0.5</v>
      </c>
      <c r="P1143" s="699"/>
      <c r="Q1143" s="701">
        <v>0</v>
      </c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32</v>
      </c>
      <c r="B1144" s="696" t="s">
        <v>554</v>
      </c>
      <c r="C1144" s="696">
        <v>89301322</v>
      </c>
      <c r="D1144" s="697" t="s">
        <v>4685</v>
      </c>
      <c r="E1144" s="698" t="s">
        <v>3280</v>
      </c>
      <c r="F1144" s="696" t="s">
        <v>3257</v>
      </c>
      <c r="G1144" s="696" t="s">
        <v>3459</v>
      </c>
      <c r="H1144" s="696" t="s">
        <v>1626</v>
      </c>
      <c r="I1144" s="696" t="s">
        <v>1697</v>
      </c>
      <c r="J1144" s="696" t="s">
        <v>1698</v>
      </c>
      <c r="K1144" s="696" t="s">
        <v>3173</v>
      </c>
      <c r="L1144" s="699">
        <v>163.72999999999999</v>
      </c>
      <c r="M1144" s="699">
        <v>163.72999999999999</v>
      </c>
      <c r="N1144" s="696">
        <v>1</v>
      </c>
      <c r="O1144" s="700">
        <v>0.5</v>
      </c>
      <c r="P1144" s="699"/>
      <c r="Q1144" s="701">
        <v>0</v>
      </c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32</v>
      </c>
      <c r="B1145" s="696" t="s">
        <v>554</v>
      </c>
      <c r="C1145" s="696">
        <v>89301322</v>
      </c>
      <c r="D1145" s="697" t="s">
        <v>4685</v>
      </c>
      <c r="E1145" s="698" t="s">
        <v>3280</v>
      </c>
      <c r="F1145" s="696" t="s">
        <v>3257</v>
      </c>
      <c r="G1145" s="696" t="s">
        <v>4210</v>
      </c>
      <c r="H1145" s="696" t="s">
        <v>555</v>
      </c>
      <c r="I1145" s="696" t="s">
        <v>4347</v>
      </c>
      <c r="J1145" s="696" t="s">
        <v>4212</v>
      </c>
      <c r="K1145" s="696" t="s">
        <v>2317</v>
      </c>
      <c r="L1145" s="699">
        <v>154.33000000000001</v>
      </c>
      <c r="M1145" s="699">
        <v>617.32000000000005</v>
      </c>
      <c r="N1145" s="696">
        <v>4</v>
      </c>
      <c r="O1145" s="700">
        <v>2</v>
      </c>
      <c r="P1145" s="699">
        <v>462.99</v>
      </c>
      <c r="Q1145" s="701">
        <v>0.75</v>
      </c>
      <c r="R1145" s="696">
        <v>3</v>
      </c>
      <c r="S1145" s="701">
        <v>0.75</v>
      </c>
      <c r="T1145" s="700">
        <v>1</v>
      </c>
      <c r="U1145" s="702">
        <v>0.5</v>
      </c>
    </row>
    <row r="1146" spans="1:21" ht="14.4" customHeight="1" x14ac:dyDescent="0.3">
      <c r="A1146" s="695">
        <v>32</v>
      </c>
      <c r="B1146" s="696" t="s">
        <v>554</v>
      </c>
      <c r="C1146" s="696">
        <v>89301322</v>
      </c>
      <c r="D1146" s="697" t="s">
        <v>4685</v>
      </c>
      <c r="E1146" s="698" t="s">
        <v>3280</v>
      </c>
      <c r="F1146" s="696" t="s">
        <v>3257</v>
      </c>
      <c r="G1146" s="696" t="s">
        <v>4210</v>
      </c>
      <c r="H1146" s="696" t="s">
        <v>555</v>
      </c>
      <c r="I1146" s="696" t="s">
        <v>4348</v>
      </c>
      <c r="J1146" s="696" t="s">
        <v>4349</v>
      </c>
      <c r="K1146" s="696" t="s">
        <v>4350</v>
      </c>
      <c r="L1146" s="699">
        <v>0</v>
      </c>
      <c r="M1146" s="699">
        <v>0</v>
      </c>
      <c r="N1146" s="696">
        <v>1</v>
      </c>
      <c r="O1146" s="700">
        <v>1</v>
      </c>
      <c r="P1146" s="699"/>
      <c r="Q1146" s="701"/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32</v>
      </c>
      <c r="B1147" s="696" t="s">
        <v>554</v>
      </c>
      <c r="C1147" s="696">
        <v>89301322</v>
      </c>
      <c r="D1147" s="697" t="s">
        <v>4685</v>
      </c>
      <c r="E1147" s="698" t="s">
        <v>3280</v>
      </c>
      <c r="F1147" s="696" t="s">
        <v>3257</v>
      </c>
      <c r="G1147" s="696" t="s">
        <v>3678</v>
      </c>
      <c r="H1147" s="696" t="s">
        <v>1626</v>
      </c>
      <c r="I1147" s="696" t="s">
        <v>1807</v>
      </c>
      <c r="J1147" s="696" t="s">
        <v>1808</v>
      </c>
      <c r="K1147" s="696" t="s">
        <v>3159</v>
      </c>
      <c r="L1147" s="699">
        <v>1492.11</v>
      </c>
      <c r="M1147" s="699">
        <v>11936.88</v>
      </c>
      <c r="N1147" s="696">
        <v>8</v>
      </c>
      <c r="O1147" s="700">
        <v>3</v>
      </c>
      <c r="P1147" s="699">
        <v>5968.44</v>
      </c>
      <c r="Q1147" s="701">
        <v>0.5</v>
      </c>
      <c r="R1147" s="696">
        <v>4</v>
      </c>
      <c r="S1147" s="701">
        <v>0.5</v>
      </c>
      <c r="T1147" s="700">
        <v>2</v>
      </c>
      <c r="U1147" s="702">
        <v>0.66666666666666663</v>
      </c>
    </row>
    <row r="1148" spans="1:21" ht="14.4" customHeight="1" x14ac:dyDescent="0.3">
      <c r="A1148" s="695">
        <v>32</v>
      </c>
      <c r="B1148" s="696" t="s">
        <v>554</v>
      </c>
      <c r="C1148" s="696">
        <v>89301322</v>
      </c>
      <c r="D1148" s="697" t="s">
        <v>4685</v>
      </c>
      <c r="E1148" s="698" t="s">
        <v>3280</v>
      </c>
      <c r="F1148" s="696" t="s">
        <v>3257</v>
      </c>
      <c r="G1148" s="696" t="s">
        <v>3372</v>
      </c>
      <c r="H1148" s="696" t="s">
        <v>555</v>
      </c>
      <c r="I1148" s="696" t="s">
        <v>1052</v>
      </c>
      <c r="J1148" s="696" t="s">
        <v>1053</v>
      </c>
      <c r="K1148" s="696" t="s">
        <v>1054</v>
      </c>
      <c r="L1148" s="699">
        <v>286.63</v>
      </c>
      <c r="M1148" s="699">
        <v>286.63</v>
      </c>
      <c r="N1148" s="696">
        <v>1</v>
      </c>
      <c r="O1148" s="700">
        <v>1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32</v>
      </c>
      <c r="B1149" s="696" t="s">
        <v>554</v>
      </c>
      <c r="C1149" s="696">
        <v>89301322</v>
      </c>
      <c r="D1149" s="697" t="s">
        <v>4685</v>
      </c>
      <c r="E1149" s="698" t="s">
        <v>3280</v>
      </c>
      <c r="F1149" s="696" t="s">
        <v>3257</v>
      </c>
      <c r="G1149" s="696" t="s">
        <v>3372</v>
      </c>
      <c r="H1149" s="696" t="s">
        <v>555</v>
      </c>
      <c r="I1149" s="696" t="s">
        <v>4351</v>
      </c>
      <c r="J1149" s="696" t="s">
        <v>3805</v>
      </c>
      <c r="K1149" s="696" t="s">
        <v>4214</v>
      </c>
      <c r="L1149" s="699">
        <v>167.42</v>
      </c>
      <c r="M1149" s="699">
        <v>837.09999999999991</v>
      </c>
      <c r="N1149" s="696">
        <v>5</v>
      </c>
      <c r="O1149" s="700">
        <v>1</v>
      </c>
      <c r="P1149" s="699">
        <v>502.26</v>
      </c>
      <c r="Q1149" s="701">
        <v>0.60000000000000009</v>
      </c>
      <c r="R1149" s="696">
        <v>3</v>
      </c>
      <c r="S1149" s="701">
        <v>0.6</v>
      </c>
      <c r="T1149" s="700">
        <v>0.5</v>
      </c>
      <c r="U1149" s="702">
        <v>0.5</v>
      </c>
    </row>
    <row r="1150" spans="1:21" ht="14.4" customHeight="1" x14ac:dyDescent="0.3">
      <c r="A1150" s="695">
        <v>32</v>
      </c>
      <c r="B1150" s="696" t="s">
        <v>554</v>
      </c>
      <c r="C1150" s="696">
        <v>89301322</v>
      </c>
      <c r="D1150" s="697" t="s">
        <v>4685</v>
      </c>
      <c r="E1150" s="698" t="s">
        <v>3280</v>
      </c>
      <c r="F1150" s="696" t="s">
        <v>3257</v>
      </c>
      <c r="G1150" s="696" t="s">
        <v>3372</v>
      </c>
      <c r="H1150" s="696" t="s">
        <v>555</v>
      </c>
      <c r="I1150" s="696" t="s">
        <v>4213</v>
      </c>
      <c r="J1150" s="696" t="s">
        <v>3680</v>
      </c>
      <c r="K1150" s="696" t="s">
        <v>4214</v>
      </c>
      <c r="L1150" s="699">
        <v>0</v>
      </c>
      <c r="M1150" s="699">
        <v>0</v>
      </c>
      <c r="N1150" s="696">
        <v>2</v>
      </c>
      <c r="O1150" s="700">
        <v>1</v>
      </c>
      <c r="P1150" s="699"/>
      <c r="Q1150" s="701"/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32</v>
      </c>
      <c r="B1151" s="696" t="s">
        <v>554</v>
      </c>
      <c r="C1151" s="696">
        <v>89301322</v>
      </c>
      <c r="D1151" s="697" t="s">
        <v>4685</v>
      </c>
      <c r="E1151" s="698" t="s">
        <v>3280</v>
      </c>
      <c r="F1151" s="696" t="s">
        <v>3257</v>
      </c>
      <c r="G1151" s="696" t="s">
        <v>4352</v>
      </c>
      <c r="H1151" s="696" t="s">
        <v>1626</v>
      </c>
      <c r="I1151" s="696" t="s">
        <v>1631</v>
      </c>
      <c r="J1151" s="696" t="s">
        <v>1632</v>
      </c>
      <c r="K1151" s="696" t="s">
        <v>3190</v>
      </c>
      <c r="L1151" s="699">
        <v>0</v>
      </c>
      <c r="M1151" s="699">
        <v>0</v>
      </c>
      <c r="N1151" s="696">
        <v>2</v>
      </c>
      <c r="O1151" s="700">
        <v>0.5</v>
      </c>
      <c r="P1151" s="699">
        <v>0</v>
      </c>
      <c r="Q1151" s="701"/>
      <c r="R1151" s="696">
        <v>2</v>
      </c>
      <c r="S1151" s="701">
        <v>1</v>
      </c>
      <c r="T1151" s="700">
        <v>0.5</v>
      </c>
      <c r="U1151" s="702">
        <v>1</v>
      </c>
    </row>
    <row r="1152" spans="1:21" ht="14.4" customHeight="1" x14ac:dyDescent="0.3">
      <c r="A1152" s="695">
        <v>32</v>
      </c>
      <c r="B1152" s="696" t="s">
        <v>554</v>
      </c>
      <c r="C1152" s="696">
        <v>89301322</v>
      </c>
      <c r="D1152" s="697" t="s">
        <v>4685</v>
      </c>
      <c r="E1152" s="698" t="s">
        <v>3280</v>
      </c>
      <c r="F1152" s="696" t="s">
        <v>3257</v>
      </c>
      <c r="G1152" s="696" t="s">
        <v>3373</v>
      </c>
      <c r="H1152" s="696" t="s">
        <v>1626</v>
      </c>
      <c r="I1152" s="696" t="s">
        <v>2718</v>
      </c>
      <c r="J1152" s="696" t="s">
        <v>3217</v>
      </c>
      <c r="K1152" s="696" t="s">
        <v>3218</v>
      </c>
      <c r="L1152" s="699">
        <v>156.25</v>
      </c>
      <c r="M1152" s="699">
        <v>312.5</v>
      </c>
      <c r="N1152" s="696">
        <v>2</v>
      </c>
      <c r="O1152" s="700">
        <v>1</v>
      </c>
      <c r="P1152" s="699">
        <v>156.25</v>
      </c>
      <c r="Q1152" s="701">
        <v>0.5</v>
      </c>
      <c r="R1152" s="696">
        <v>1</v>
      </c>
      <c r="S1152" s="701">
        <v>0.5</v>
      </c>
      <c r="T1152" s="700">
        <v>0.5</v>
      </c>
      <c r="U1152" s="702">
        <v>0.5</v>
      </c>
    </row>
    <row r="1153" spans="1:21" ht="14.4" customHeight="1" x14ac:dyDescent="0.3">
      <c r="A1153" s="695">
        <v>32</v>
      </c>
      <c r="B1153" s="696" t="s">
        <v>554</v>
      </c>
      <c r="C1153" s="696">
        <v>89301322</v>
      </c>
      <c r="D1153" s="697" t="s">
        <v>4685</v>
      </c>
      <c r="E1153" s="698" t="s">
        <v>3280</v>
      </c>
      <c r="F1153" s="696" t="s">
        <v>3257</v>
      </c>
      <c r="G1153" s="696" t="s">
        <v>3373</v>
      </c>
      <c r="H1153" s="696" t="s">
        <v>1626</v>
      </c>
      <c r="I1153" s="696" t="s">
        <v>2718</v>
      </c>
      <c r="J1153" s="696" t="s">
        <v>3217</v>
      </c>
      <c r="K1153" s="696" t="s">
        <v>3218</v>
      </c>
      <c r="L1153" s="699">
        <v>126.09</v>
      </c>
      <c r="M1153" s="699">
        <v>126.09</v>
      </c>
      <c r="N1153" s="696">
        <v>1</v>
      </c>
      <c r="O1153" s="700">
        <v>0.5</v>
      </c>
      <c r="P1153" s="699">
        <v>126.09</v>
      </c>
      <c r="Q1153" s="701">
        <v>1</v>
      </c>
      <c r="R1153" s="696">
        <v>1</v>
      </c>
      <c r="S1153" s="701">
        <v>1</v>
      </c>
      <c r="T1153" s="700">
        <v>0.5</v>
      </c>
      <c r="U1153" s="702">
        <v>1</v>
      </c>
    </row>
    <row r="1154" spans="1:21" ht="14.4" customHeight="1" x14ac:dyDescent="0.3">
      <c r="A1154" s="695">
        <v>32</v>
      </c>
      <c r="B1154" s="696" t="s">
        <v>554</v>
      </c>
      <c r="C1154" s="696">
        <v>89301322</v>
      </c>
      <c r="D1154" s="697" t="s">
        <v>4685</v>
      </c>
      <c r="E1154" s="698" t="s">
        <v>3280</v>
      </c>
      <c r="F1154" s="696" t="s">
        <v>3257</v>
      </c>
      <c r="G1154" s="696" t="s">
        <v>3427</v>
      </c>
      <c r="H1154" s="696" t="s">
        <v>555</v>
      </c>
      <c r="I1154" s="696" t="s">
        <v>3685</v>
      </c>
      <c r="J1154" s="696" t="s">
        <v>1519</v>
      </c>
      <c r="K1154" s="696" t="s">
        <v>895</v>
      </c>
      <c r="L1154" s="699">
        <v>0</v>
      </c>
      <c r="M1154" s="699">
        <v>0</v>
      </c>
      <c r="N1154" s="696">
        <v>4</v>
      </c>
      <c r="O1154" s="700">
        <v>1.5</v>
      </c>
      <c r="P1154" s="699">
        <v>0</v>
      </c>
      <c r="Q1154" s="701"/>
      <c r="R1154" s="696">
        <v>4</v>
      </c>
      <c r="S1154" s="701">
        <v>1</v>
      </c>
      <c r="T1154" s="700">
        <v>1.5</v>
      </c>
      <c r="U1154" s="702">
        <v>1</v>
      </c>
    </row>
    <row r="1155" spans="1:21" ht="14.4" customHeight="1" x14ac:dyDescent="0.3">
      <c r="A1155" s="695">
        <v>32</v>
      </c>
      <c r="B1155" s="696" t="s">
        <v>554</v>
      </c>
      <c r="C1155" s="696">
        <v>89301322</v>
      </c>
      <c r="D1155" s="697" t="s">
        <v>4685</v>
      </c>
      <c r="E1155" s="698" t="s">
        <v>3280</v>
      </c>
      <c r="F1155" s="696" t="s">
        <v>3257</v>
      </c>
      <c r="G1155" s="696" t="s">
        <v>3427</v>
      </c>
      <c r="H1155" s="696" t="s">
        <v>555</v>
      </c>
      <c r="I1155" s="696" t="s">
        <v>1518</v>
      </c>
      <c r="J1155" s="696" t="s">
        <v>1519</v>
      </c>
      <c r="K1155" s="696" t="s">
        <v>895</v>
      </c>
      <c r="L1155" s="699">
        <v>0</v>
      </c>
      <c r="M1155" s="699">
        <v>0</v>
      </c>
      <c r="N1155" s="696">
        <v>1</v>
      </c>
      <c r="O1155" s="700">
        <v>0.5</v>
      </c>
      <c r="P1155" s="699">
        <v>0</v>
      </c>
      <c r="Q1155" s="701"/>
      <c r="R1155" s="696">
        <v>1</v>
      </c>
      <c r="S1155" s="701">
        <v>1</v>
      </c>
      <c r="T1155" s="700">
        <v>0.5</v>
      </c>
      <c r="U1155" s="702">
        <v>1</v>
      </c>
    </row>
    <row r="1156" spans="1:21" ht="14.4" customHeight="1" x14ac:dyDescent="0.3">
      <c r="A1156" s="695">
        <v>32</v>
      </c>
      <c r="B1156" s="696" t="s">
        <v>554</v>
      </c>
      <c r="C1156" s="696">
        <v>89301322</v>
      </c>
      <c r="D1156" s="697" t="s">
        <v>4685</v>
      </c>
      <c r="E1156" s="698" t="s">
        <v>3280</v>
      </c>
      <c r="F1156" s="696" t="s">
        <v>3257</v>
      </c>
      <c r="G1156" s="696" t="s">
        <v>3427</v>
      </c>
      <c r="H1156" s="696" t="s">
        <v>555</v>
      </c>
      <c r="I1156" s="696" t="s">
        <v>4353</v>
      </c>
      <c r="J1156" s="696" t="s">
        <v>1519</v>
      </c>
      <c r="K1156" s="696" t="s">
        <v>3469</v>
      </c>
      <c r="L1156" s="699">
        <v>0</v>
      </c>
      <c r="M1156" s="699">
        <v>0</v>
      </c>
      <c r="N1156" s="696">
        <v>2</v>
      </c>
      <c r="O1156" s="700">
        <v>1</v>
      </c>
      <c r="P1156" s="699">
        <v>0</v>
      </c>
      <c r="Q1156" s="701"/>
      <c r="R1156" s="696">
        <v>2</v>
      </c>
      <c r="S1156" s="701">
        <v>1</v>
      </c>
      <c r="T1156" s="700">
        <v>1</v>
      </c>
      <c r="U1156" s="702">
        <v>1</v>
      </c>
    </row>
    <row r="1157" spans="1:21" ht="14.4" customHeight="1" x14ac:dyDescent="0.3">
      <c r="A1157" s="695">
        <v>32</v>
      </c>
      <c r="B1157" s="696" t="s">
        <v>554</v>
      </c>
      <c r="C1157" s="696">
        <v>89301322</v>
      </c>
      <c r="D1157" s="697" t="s">
        <v>4685</v>
      </c>
      <c r="E1157" s="698" t="s">
        <v>3280</v>
      </c>
      <c r="F1157" s="696" t="s">
        <v>3257</v>
      </c>
      <c r="G1157" s="696" t="s">
        <v>3427</v>
      </c>
      <c r="H1157" s="696" t="s">
        <v>555</v>
      </c>
      <c r="I1157" s="696" t="s">
        <v>3686</v>
      </c>
      <c r="J1157" s="696" t="s">
        <v>3687</v>
      </c>
      <c r="K1157" s="696" t="s">
        <v>895</v>
      </c>
      <c r="L1157" s="699">
        <v>0</v>
      </c>
      <c r="M1157" s="699">
        <v>0</v>
      </c>
      <c r="N1157" s="696">
        <v>1</v>
      </c>
      <c r="O1157" s="700">
        <v>0.5</v>
      </c>
      <c r="P1157" s="699">
        <v>0</v>
      </c>
      <c r="Q1157" s="701"/>
      <c r="R1157" s="696">
        <v>1</v>
      </c>
      <c r="S1157" s="701">
        <v>1</v>
      </c>
      <c r="T1157" s="700">
        <v>0.5</v>
      </c>
      <c r="U1157" s="702">
        <v>1</v>
      </c>
    </row>
    <row r="1158" spans="1:21" ht="14.4" customHeight="1" x14ac:dyDescent="0.3">
      <c r="A1158" s="695">
        <v>32</v>
      </c>
      <c r="B1158" s="696" t="s">
        <v>554</v>
      </c>
      <c r="C1158" s="696">
        <v>89301322</v>
      </c>
      <c r="D1158" s="697" t="s">
        <v>4685</v>
      </c>
      <c r="E1158" s="698" t="s">
        <v>3280</v>
      </c>
      <c r="F1158" s="696" t="s">
        <v>3257</v>
      </c>
      <c r="G1158" s="696" t="s">
        <v>3427</v>
      </c>
      <c r="H1158" s="696" t="s">
        <v>555</v>
      </c>
      <c r="I1158" s="696" t="s">
        <v>4354</v>
      </c>
      <c r="J1158" s="696" t="s">
        <v>4355</v>
      </c>
      <c r="K1158" s="696" t="s">
        <v>895</v>
      </c>
      <c r="L1158" s="699">
        <v>0</v>
      </c>
      <c r="M1158" s="699">
        <v>0</v>
      </c>
      <c r="N1158" s="696">
        <v>1</v>
      </c>
      <c r="O1158" s="700">
        <v>1</v>
      </c>
      <c r="P1158" s="699"/>
      <c r="Q1158" s="701"/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32</v>
      </c>
      <c r="B1159" s="696" t="s">
        <v>554</v>
      </c>
      <c r="C1159" s="696">
        <v>89301322</v>
      </c>
      <c r="D1159" s="697" t="s">
        <v>4685</v>
      </c>
      <c r="E1159" s="698" t="s">
        <v>3280</v>
      </c>
      <c r="F1159" s="696" t="s">
        <v>3257</v>
      </c>
      <c r="G1159" s="696" t="s">
        <v>3427</v>
      </c>
      <c r="H1159" s="696" t="s">
        <v>555</v>
      </c>
      <c r="I1159" s="696" t="s">
        <v>4356</v>
      </c>
      <c r="J1159" s="696" t="s">
        <v>1519</v>
      </c>
      <c r="K1159" s="696" t="s">
        <v>3429</v>
      </c>
      <c r="L1159" s="699">
        <v>0</v>
      </c>
      <c r="M1159" s="699">
        <v>0</v>
      </c>
      <c r="N1159" s="696">
        <v>1</v>
      </c>
      <c r="O1159" s="700">
        <v>0.5</v>
      </c>
      <c r="P1159" s="699">
        <v>0</v>
      </c>
      <c r="Q1159" s="701"/>
      <c r="R1159" s="696">
        <v>1</v>
      </c>
      <c r="S1159" s="701">
        <v>1</v>
      </c>
      <c r="T1159" s="700">
        <v>0.5</v>
      </c>
      <c r="U1159" s="702">
        <v>1</v>
      </c>
    </row>
    <row r="1160" spans="1:21" ht="14.4" customHeight="1" x14ac:dyDescent="0.3">
      <c r="A1160" s="695">
        <v>32</v>
      </c>
      <c r="B1160" s="696" t="s">
        <v>554</v>
      </c>
      <c r="C1160" s="696">
        <v>89301322</v>
      </c>
      <c r="D1160" s="697" t="s">
        <v>4685</v>
      </c>
      <c r="E1160" s="698" t="s">
        <v>3280</v>
      </c>
      <c r="F1160" s="696" t="s">
        <v>3257</v>
      </c>
      <c r="G1160" s="696" t="s">
        <v>3427</v>
      </c>
      <c r="H1160" s="696" t="s">
        <v>555</v>
      </c>
      <c r="I1160" s="696" t="s">
        <v>4006</v>
      </c>
      <c r="J1160" s="696" t="s">
        <v>3687</v>
      </c>
      <c r="K1160" s="696" t="s">
        <v>2672</v>
      </c>
      <c r="L1160" s="699">
        <v>0</v>
      </c>
      <c r="M1160" s="699">
        <v>0</v>
      </c>
      <c r="N1160" s="696">
        <v>1</v>
      </c>
      <c r="O1160" s="700">
        <v>0.5</v>
      </c>
      <c r="P1160" s="699">
        <v>0</v>
      </c>
      <c r="Q1160" s="701"/>
      <c r="R1160" s="696">
        <v>1</v>
      </c>
      <c r="S1160" s="701">
        <v>1</v>
      </c>
      <c r="T1160" s="700">
        <v>0.5</v>
      </c>
      <c r="U1160" s="702">
        <v>1</v>
      </c>
    </row>
    <row r="1161" spans="1:21" ht="14.4" customHeight="1" x14ac:dyDescent="0.3">
      <c r="A1161" s="695">
        <v>32</v>
      </c>
      <c r="B1161" s="696" t="s">
        <v>554</v>
      </c>
      <c r="C1161" s="696">
        <v>89301322</v>
      </c>
      <c r="D1161" s="697" t="s">
        <v>4685</v>
      </c>
      <c r="E1161" s="698" t="s">
        <v>3280</v>
      </c>
      <c r="F1161" s="696" t="s">
        <v>3257</v>
      </c>
      <c r="G1161" s="696" t="s">
        <v>3427</v>
      </c>
      <c r="H1161" s="696" t="s">
        <v>555</v>
      </c>
      <c r="I1161" s="696" t="s">
        <v>4357</v>
      </c>
      <c r="J1161" s="696" t="s">
        <v>4358</v>
      </c>
      <c r="K1161" s="696" t="s">
        <v>3469</v>
      </c>
      <c r="L1161" s="699">
        <v>0</v>
      </c>
      <c r="M1161" s="699">
        <v>0</v>
      </c>
      <c r="N1161" s="696">
        <v>1</v>
      </c>
      <c r="O1161" s="700">
        <v>1</v>
      </c>
      <c r="P1161" s="699"/>
      <c r="Q1161" s="701"/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32</v>
      </c>
      <c r="B1162" s="696" t="s">
        <v>554</v>
      </c>
      <c r="C1162" s="696">
        <v>89301322</v>
      </c>
      <c r="D1162" s="697" t="s">
        <v>4685</v>
      </c>
      <c r="E1162" s="698" t="s">
        <v>3280</v>
      </c>
      <c r="F1162" s="696" t="s">
        <v>3258</v>
      </c>
      <c r="G1162" s="696" t="s">
        <v>3596</v>
      </c>
      <c r="H1162" s="696" t="s">
        <v>555</v>
      </c>
      <c r="I1162" s="696" t="s">
        <v>4229</v>
      </c>
      <c r="J1162" s="696" t="s">
        <v>3598</v>
      </c>
      <c r="K1162" s="696"/>
      <c r="L1162" s="699">
        <v>0</v>
      </c>
      <c r="M1162" s="699">
        <v>0</v>
      </c>
      <c r="N1162" s="696">
        <v>4</v>
      </c>
      <c r="O1162" s="700">
        <v>2.5</v>
      </c>
      <c r="P1162" s="699">
        <v>0</v>
      </c>
      <c r="Q1162" s="701"/>
      <c r="R1162" s="696">
        <v>3</v>
      </c>
      <c r="S1162" s="701">
        <v>0.75</v>
      </c>
      <c r="T1162" s="700">
        <v>1.5</v>
      </c>
      <c r="U1162" s="702">
        <v>0.6</v>
      </c>
    </row>
    <row r="1163" spans="1:21" ht="14.4" customHeight="1" x14ac:dyDescent="0.3">
      <c r="A1163" s="695">
        <v>32</v>
      </c>
      <c r="B1163" s="696" t="s">
        <v>554</v>
      </c>
      <c r="C1163" s="696">
        <v>89301322</v>
      </c>
      <c r="D1163" s="697" t="s">
        <v>4685</v>
      </c>
      <c r="E1163" s="698" t="s">
        <v>3281</v>
      </c>
      <c r="F1163" s="696" t="s">
        <v>3257</v>
      </c>
      <c r="G1163" s="696" t="s">
        <v>3300</v>
      </c>
      <c r="H1163" s="696" t="s">
        <v>555</v>
      </c>
      <c r="I1163" s="696" t="s">
        <v>3697</v>
      </c>
      <c r="J1163" s="696" t="s">
        <v>3698</v>
      </c>
      <c r="K1163" s="696" t="s">
        <v>1245</v>
      </c>
      <c r="L1163" s="699">
        <v>275.23</v>
      </c>
      <c r="M1163" s="699">
        <v>825.69</v>
      </c>
      <c r="N1163" s="696">
        <v>3</v>
      </c>
      <c r="O1163" s="700">
        <v>0.5</v>
      </c>
      <c r="P1163" s="699">
        <v>825.69</v>
      </c>
      <c r="Q1163" s="701">
        <v>1</v>
      </c>
      <c r="R1163" s="696">
        <v>3</v>
      </c>
      <c r="S1163" s="701">
        <v>1</v>
      </c>
      <c r="T1163" s="700">
        <v>0.5</v>
      </c>
      <c r="U1163" s="702">
        <v>1</v>
      </c>
    </row>
    <row r="1164" spans="1:21" ht="14.4" customHeight="1" x14ac:dyDescent="0.3">
      <c r="A1164" s="695">
        <v>32</v>
      </c>
      <c r="B1164" s="696" t="s">
        <v>554</v>
      </c>
      <c r="C1164" s="696">
        <v>89301322</v>
      </c>
      <c r="D1164" s="697" t="s">
        <v>4685</v>
      </c>
      <c r="E1164" s="698" t="s">
        <v>3281</v>
      </c>
      <c r="F1164" s="696" t="s">
        <v>3257</v>
      </c>
      <c r="G1164" s="696" t="s">
        <v>3300</v>
      </c>
      <c r="H1164" s="696" t="s">
        <v>555</v>
      </c>
      <c r="I1164" s="696" t="s">
        <v>1318</v>
      </c>
      <c r="J1164" s="696" t="s">
        <v>1319</v>
      </c>
      <c r="K1164" s="696" t="s">
        <v>3301</v>
      </c>
      <c r="L1164" s="699">
        <v>1354.54</v>
      </c>
      <c r="M1164" s="699">
        <v>12190.86</v>
      </c>
      <c r="N1164" s="696">
        <v>9</v>
      </c>
      <c r="O1164" s="700">
        <v>6</v>
      </c>
      <c r="P1164" s="699">
        <v>6772.7</v>
      </c>
      <c r="Q1164" s="701">
        <v>0.55555555555555547</v>
      </c>
      <c r="R1164" s="696">
        <v>5</v>
      </c>
      <c r="S1164" s="701">
        <v>0.55555555555555558</v>
      </c>
      <c r="T1164" s="700">
        <v>3.5</v>
      </c>
      <c r="U1164" s="702">
        <v>0.58333333333333337</v>
      </c>
    </row>
    <row r="1165" spans="1:21" ht="14.4" customHeight="1" x14ac:dyDescent="0.3">
      <c r="A1165" s="695">
        <v>32</v>
      </c>
      <c r="B1165" s="696" t="s">
        <v>554</v>
      </c>
      <c r="C1165" s="696">
        <v>89301322</v>
      </c>
      <c r="D1165" s="697" t="s">
        <v>4685</v>
      </c>
      <c r="E1165" s="698" t="s">
        <v>3281</v>
      </c>
      <c r="F1165" s="696" t="s">
        <v>3257</v>
      </c>
      <c r="G1165" s="696" t="s">
        <v>3300</v>
      </c>
      <c r="H1165" s="696" t="s">
        <v>555</v>
      </c>
      <c r="I1165" s="696" t="s">
        <v>1171</v>
      </c>
      <c r="J1165" s="696" t="s">
        <v>1172</v>
      </c>
      <c r="K1165" s="696" t="s">
        <v>1173</v>
      </c>
      <c r="L1165" s="699">
        <v>483.76</v>
      </c>
      <c r="M1165" s="699">
        <v>967.52</v>
      </c>
      <c r="N1165" s="696">
        <v>2</v>
      </c>
      <c r="O1165" s="700">
        <v>1</v>
      </c>
      <c r="P1165" s="699">
        <v>967.52</v>
      </c>
      <c r="Q1165" s="701">
        <v>1</v>
      </c>
      <c r="R1165" s="696">
        <v>2</v>
      </c>
      <c r="S1165" s="701">
        <v>1</v>
      </c>
      <c r="T1165" s="700">
        <v>1</v>
      </c>
      <c r="U1165" s="702">
        <v>1</v>
      </c>
    </row>
    <row r="1166" spans="1:21" ht="14.4" customHeight="1" x14ac:dyDescent="0.3">
      <c r="A1166" s="695">
        <v>32</v>
      </c>
      <c r="B1166" s="696" t="s">
        <v>554</v>
      </c>
      <c r="C1166" s="696">
        <v>89301322</v>
      </c>
      <c r="D1166" s="697" t="s">
        <v>4685</v>
      </c>
      <c r="E1166" s="698" t="s">
        <v>3281</v>
      </c>
      <c r="F1166" s="696" t="s">
        <v>3257</v>
      </c>
      <c r="G1166" s="696" t="s">
        <v>3300</v>
      </c>
      <c r="H1166" s="696" t="s">
        <v>555</v>
      </c>
      <c r="I1166" s="696" t="s">
        <v>3826</v>
      </c>
      <c r="J1166" s="696" t="s">
        <v>1172</v>
      </c>
      <c r="K1166" s="696" t="s">
        <v>1173</v>
      </c>
      <c r="L1166" s="699">
        <v>483.76</v>
      </c>
      <c r="M1166" s="699">
        <v>2418.8000000000002</v>
      </c>
      <c r="N1166" s="696">
        <v>5</v>
      </c>
      <c r="O1166" s="700">
        <v>2.5</v>
      </c>
      <c r="P1166" s="699">
        <v>483.76</v>
      </c>
      <c r="Q1166" s="701">
        <v>0.19999999999999998</v>
      </c>
      <c r="R1166" s="696">
        <v>1</v>
      </c>
      <c r="S1166" s="701">
        <v>0.2</v>
      </c>
      <c r="T1166" s="700">
        <v>0.5</v>
      </c>
      <c r="U1166" s="702">
        <v>0.2</v>
      </c>
    </row>
    <row r="1167" spans="1:21" ht="14.4" customHeight="1" x14ac:dyDescent="0.3">
      <c r="A1167" s="695">
        <v>32</v>
      </c>
      <c r="B1167" s="696" t="s">
        <v>554</v>
      </c>
      <c r="C1167" s="696">
        <v>89301322</v>
      </c>
      <c r="D1167" s="697" t="s">
        <v>4685</v>
      </c>
      <c r="E1167" s="698" t="s">
        <v>3281</v>
      </c>
      <c r="F1167" s="696" t="s">
        <v>3257</v>
      </c>
      <c r="G1167" s="696" t="s">
        <v>3300</v>
      </c>
      <c r="H1167" s="696" t="s">
        <v>555</v>
      </c>
      <c r="I1167" s="696" t="s">
        <v>3302</v>
      </c>
      <c r="J1167" s="696" t="s">
        <v>1172</v>
      </c>
      <c r="K1167" s="696" t="s">
        <v>3303</v>
      </c>
      <c r="L1167" s="699">
        <v>0</v>
      </c>
      <c r="M1167" s="699">
        <v>0</v>
      </c>
      <c r="N1167" s="696">
        <v>1</v>
      </c>
      <c r="O1167" s="700">
        <v>0.5</v>
      </c>
      <c r="P1167" s="699">
        <v>0</v>
      </c>
      <c r="Q1167" s="701"/>
      <c r="R1167" s="696">
        <v>1</v>
      </c>
      <c r="S1167" s="701">
        <v>1</v>
      </c>
      <c r="T1167" s="700">
        <v>0.5</v>
      </c>
      <c r="U1167" s="702">
        <v>1</v>
      </c>
    </row>
    <row r="1168" spans="1:21" ht="14.4" customHeight="1" x14ac:dyDescent="0.3">
      <c r="A1168" s="695">
        <v>32</v>
      </c>
      <c r="B1168" s="696" t="s">
        <v>554</v>
      </c>
      <c r="C1168" s="696">
        <v>89301322</v>
      </c>
      <c r="D1168" s="697" t="s">
        <v>4685</v>
      </c>
      <c r="E1168" s="698" t="s">
        <v>3281</v>
      </c>
      <c r="F1168" s="696" t="s">
        <v>3257</v>
      </c>
      <c r="G1168" s="696" t="s">
        <v>3305</v>
      </c>
      <c r="H1168" s="696" t="s">
        <v>555</v>
      </c>
      <c r="I1168" s="696" t="s">
        <v>979</v>
      </c>
      <c r="J1168" s="696" t="s">
        <v>980</v>
      </c>
      <c r="K1168" s="696" t="s">
        <v>981</v>
      </c>
      <c r="L1168" s="699">
        <v>95.25</v>
      </c>
      <c r="M1168" s="699">
        <v>2762.25</v>
      </c>
      <c r="N1168" s="696">
        <v>29</v>
      </c>
      <c r="O1168" s="700">
        <v>16.5</v>
      </c>
      <c r="P1168" s="699">
        <v>1524</v>
      </c>
      <c r="Q1168" s="701">
        <v>0.55172413793103448</v>
      </c>
      <c r="R1168" s="696">
        <v>16</v>
      </c>
      <c r="S1168" s="701">
        <v>0.55172413793103448</v>
      </c>
      <c r="T1168" s="700">
        <v>7</v>
      </c>
      <c r="U1168" s="702">
        <v>0.42424242424242425</v>
      </c>
    </row>
    <row r="1169" spans="1:21" ht="14.4" customHeight="1" x14ac:dyDescent="0.3">
      <c r="A1169" s="695">
        <v>32</v>
      </c>
      <c r="B1169" s="696" t="s">
        <v>554</v>
      </c>
      <c r="C1169" s="696">
        <v>89301322</v>
      </c>
      <c r="D1169" s="697" t="s">
        <v>4685</v>
      </c>
      <c r="E1169" s="698" t="s">
        <v>3281</v>
      </c>
      <c r="F1169" s="696" t="s">
        <v>3257</v>
      </c>
      <c r="G1169" s="696" t="s">
        <v>3305</v>
      </c>
      <c r="H1169" s="696" t="s">
        <v>555</v>
      </c>
      <c r="I1169" s="696" t="s">
        <v>650</v>
      </c>
      <c r="J1169" s="696" t="s">
        <v>651</v>
      </c>
      <c r="K1169" s="696" t="s">
        <v>3306</v>
      </c>
      <c r="L1169" s="699">
        <v>85.72</v>
      </c>
      <c r="M1169" s="699">
        <v>342.88</v>
      </c>
      <c r="N1169" s="696">
        <v>4</v>
      </c>
      <c r="O1169" s="700">
        <v>2.5</v>
      </c>
      <c r="P1169" s="699">
        <v>257.15999999999997</v>
      </c>
      <c r="Q1169" s="701">
        <v>0.74999999999999989</v>
      </c>
      <c r="R1169" s="696">
        <v>3</v>
      </c>
      <c r="S1169" s="701">
        <v>0.75</v>
      </c>
      <c r="T1169" s="700">
        <v>1.5</v>
      </c>
      <c r="U1169" s="702">
        <v>0.6</v>
      </c>
    </row>
    <row r="1170" spans="1:21" ht="14.4" customHeight="1" x14ac:dyDescent="0.3">
      <c r="A1170" s="695">
        <v>32</v>
      </c>
      <c r="B1170" s="696" t="s">
        <v>554</v>
      </c>
      <c r="C1170" s="696">
        <v>89301322</v>
      </c>
      <c r="D1170" s="697" t="s">
        <v>4685</v>
      </c>
      <c r="E1170" s="698" t="s">
        <v>3281</v>
      </c>
      <c r="F1170" s="696" t="s">
        <v>3257</v>
      </c>
      <c r="G1170" s="696" t="s">
        <v>3305</v>
      </c>
      <c r="H1170" s="696" t="s">
        <v>555</v>
      </c>
      <c r="I1170" s="696" t="s">
        <v>3307</v>
      </c>
      <c r="J1170" s="696" t="s">
        <v>651</v>
      </c>
      <c r="K1170" s="696" t="s">
        <v>3308</v>
      </c>
      <c r="L1170" s="699">
        <v>285.75</v>
      </c>
      <c r="M1170" s="699">
        <v>2000.25</v>
      </c>
      <c r="N1170" s="696">
        <v>7</v>
      </c>
      <c r="O1170" s="700">
        <v>6</v>
      </c>
      <c r="P1170" s="699">
        <v>1428.75</v>
      </c>
      <c r="Q1170" s="701">
        <v>0.7142857142857143</v>
      </c>
      <c r="R1170" s="696">
        <v>5</v>
      </c>
      <c r="S1170" s="701">
        <v>0.7142857142857143</v>
      </c>
      <c r="T1170" s="700">
        <v>4</v>
      </c>
      <c r="U1170" s="702">
        <v>0.66666666666666663</v>
      </c>
    </row>
    <row r="1171" spans="1:21" ht="14.4" customHeight="1" x14ac:dyDescent="0.3">
      <c r="A1171" s="695">
        <v>32</v>
      </c>
      <c r="B1171" s="696" t="s">
        <v>554</v>
      </c>
      <c r="C1171" s="696">
        <v>89301322</v>
      </c>
      <c r="D1171" s="697" t="s">
        <v>4685</v>
      </c>
      <c r="E1171" s="698" t="s">
        <v>3281</v>
      </c>
      <c r="F1171" s="696" t="s">
        <v>3257</v>
      </c>
      <c r="G1171" s="696" t="s">
        <v>3309</v>
      </c>
      <c r="H1171" s="696" t="s">
        <v>555</v>
      </c>
      <c r="I1171" s="696" t="s">
        <v>3539</v>
      </c>
      <c r="J1171" s="696" t="s">
        <v>3540</v>
      </c>
      <c r="K1171" s="696" t="s">
        <v>3432</v>
      </c>
      <c r="L1171" s="699">
        <v>17.690000000000001</v>
      </c>
      <c r="M1171" s="699">
        <v>35.380000000000003</v>
      </c>
      <c r="N1171" s="696">
        <v>2</v>
      </c>
      <c r="O1171" s="700">
        <v>1</v>
      </c>
      <c r="P1171" s="699"/>
      <c r="Q1171" s="701">
        <v>0</v>
      </c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32</v>
      </c>
      <c r="B1172" s="696" t="s">
        <v>554</v>
      </c>
      <c r="C1172" s="696">
        <v>89301322</v>
      </c>
      <c r="D1172" s="697" t="s">
        <v>4685</v>
      </c>
      <c r="E1172" s="698" t="s">
        <v>3281</v>
      </c>
      <c r="F1172" s="696" t="s">
        <v>3257</v>
      </c>
      <c r="G1172" s="696" t="s">
        <v>3309</v>
      </c>
      <c r="H1172" s="696" t="s">
        <v>1626</v>
      </c>
      <c r="I1172" s="696" t="s">
        <v>2682</v>
      </c>
      <c r="J1172" s="696" t="s">
        <v>3240</v>
      </c>
      <c r="K1172" s="696" t="s">
        <v>3241</v>
      </c>
      <c r="L1172" s="699">
        <v>6.98</v>
      </c>
      <c r="M1172" s="699">
        <v>13.96</v>
      </c>
      <c r="N1172" s="696">
        <v>2</v>
      </c>
      <c r="O1172" s="700">
        <v>0.5</v>
      </c>
      <c r="P1172" s="699"/>
      <c r="Q1172" s="701">
        <v>0</v>
      </c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32</v>
      </c>
      <c r="B1173" s="696" t="s">
        <v>554</v>
      </c>
      <c r="C1173" s="696">
        <v>89301322</v>
      </c>
      <c r="D1173" s="697" t="s">
        <v>4685</v>
      </c>
      <c r="E1173" s="698" t="s">
        <v>3281</v>
      </c>
      <c r="F1173" s="696" t="s">
        <v>3257</v>
      </c>
      <c r="G1173" s="696" t="s">
        <v>3470</v>
      </c>
      <c r="H1173" s="696" t="s">
        <v>555</v>
      </c>
      <c r="I1173" s="696" t="s">
        <v>4233</v>
      </c>
      <c r="J1173" s="696" t="s">
        <v>995</v>
      </c>
      <c r="K1173" s="696" t="s">
        <v>3890</v>
      </c>
      <c r="L1173" s="699">
        <v>270.69</v>
      </c>
      <c r="M1173" s="699">
        <v>270.69</v>
      </c>
      <c r="N1173" s="696">
        <v>1</v>
      </c>
      <c r="O1173" s="700">
        <v>0.5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32</v>
      </c>
      <c r="B1174" s="696" t="s">
        <v>554</v>
      </c>
      <c r="C1174" s="696">
        <v>89301322</v>
      </c>
      <c r="D1174" s="697" t="s">
        <v>4685</v>
      </c>
      <c r="E1174" s="698" t="s">
        <v>3281</v>
      </c>
      <c r="F1174" s="696" t="s">
        <v>3257</v>
      </c>
      <c r="G1174" s="696" t="s">
        <v>3310</v>
      </c>
      <c r="H1174" s="696" t="s">
        <v>1626</v>
      </c>
      <c r="I1174" s="696" t="s">
        <v>1998</v>
      </c>
      <c r="J1174" s="696" t="s">
        <v>3125</v>
      </c>
      <c r="K1174" s="696" t="s">
        <v>3126</v>
      </c>
      <c r="L1174" s="699">
        <v>333.31</v>
      </c>
      <c r="M1174" s="699">
        <v>1666.55</v>
      </c>
      <c r="N1174" s="696">
        <v>5</v>
      </c>
      <c r="O1174" s="700">
        <v>2</v>
      </c>
      <c r="P1174" s="699">
        <v>1333.24</v>
      </c>
      <c r="Q1174" s="701">
        <v>0.8</v>
      </c>
      <c r="R1174" s="696">
        <v>4</v>
      </c>
      <c r="S1174" s="701">
        <v>0.8</v>
      </c>
      <c r="T1174" s="700">
        <v>1</v>
      </c>
      <c r="U1174" s="702">
        <v>0.5</v>
      </c>
    </row>
    <row r="1175" spans="1:21" ht="14.4" customHeight="1" x14ac:dyDescent="0.3">
      <c r="A1175" s="695">
        <v>32</v>
      </c>
      <c r="B1175" s="696" t="s">
        <v>554</v>
      </c>
      <c r="C1175" s="696">
        <v>89301322</v>
      </c>
      <c r="D1175" s="697" t="s">
        <v>4685</v>
      </c>
      <c r="E1175" s="698" t="s">
        <v>3281</v>
      </c>
      <c r="F1175" s="696" t="s">
        <v>3257</v>
      </c>
      <c r="G1175" s="696" t="s">
        <v>3310</v>
      </c>
      <c r="H1175" s="696" t="s">
        <v>1626</v>
      </c>
      <c r="I1175" s="696" t="s">
        <v>1998</v>
      </c>
      <c r="J1175" s="696" t="s">
        <v>3125</v>
      </c>
      <c r="K1175" s="696" t="s">
        <v>3126</v>
      </c>
      <c r="L1175" s="699">
        <v>156.86000000000001</v>
      </c>
      <c r="M1175" s="699">
        <v>784.30000000000007</v>
      </c>
      <c r="N1175" s="696">
        <v>5</v>
      </c>
      <c r="O1175" s="700">
        <v>1.5</v>
      </c>
      <c r="P1175" s="699">
        <v>784.30000000000007</v>
      </c>
      <c r="Q1175" s="701">
        <v>1</v>
      </c>
      <c r="R1175" s="696">
        <v>5</v>
      </c>
      <c r="S1175" s="701">
        <v>1</v>
      </c>
      <c r="T1175" s="700">
        <v>1.5</v>
      </c>
      <c r="U1175" s="702">
        <v>1</v>
      </c>
    </row>
    <row r="1176" spans="1:21" ht="14.4" customHeight="1" x14ac:dyDescent="0.3">
      <c r="A1176" s="695">
        <v>32</v>
      </c>
      <c r="B1176" s="696" t="s">
        <v>554</v>
      </c>
      <c r="C1176" s="696">
        <v>89301322</v>
      </c>
      <c r="D1176" s="697" t="s">
        <v>4685</v>
      </c>
      <c r="E1176" s="698" t="s">
        <v>3281</v>
      </c>
      <c r="F1176" s="696" t="s">
        <v>3257</v>
      </c>
      <c r="G1176" s="696" t="s">
        <v>3541</v>
      </c>
      <c r="H1176" s="696" t="s">
        <v>555</v>
      </c>
      <c r="I1176" s="696" t="s">
        <v>3710</v>
      </c>
      <c r="J1176" s="696" t="s">
        <v>3543</v>
      </c>
      <c r="K1176" s="696" t="s">
        <v>3544</v>
      </c>
      <c r="L1176" s="699">
        <v>10744.75</v>
      </c>
      <c r="M1176" s="699">
        <v>53723.75</v>
      </c>
      <c r="N1176" s="696">
        <v>5</v>
      </c>
      <c r="O1176" s="700">
        <v>2</v>
      </c>
      <c r="P1176" s="699">
        <v>53723.75</v>
      </c>
      <c r="Q1176" s="701">
        <v>1</v>
      </c>
      <c r="R1176" s="696">
        <v>5</v>
      </c>
      <c r="S1176" s="701">
        <v>1</v>
      </c>
      <c r="T1176" s="700">
        <v>2</v>
      </c>
      <c r="U1176" s="702">
        <v>1</v>
      </c>
    </row>
    <row r="1177" spans="1:21" ht="14.4" customHeight="1" x14ac:dyDescent="0.3">
      <c r="A1177" s="695">
        <v>32</v>
      </c>
      <c r="B1177" s="696" t="s">
        <v>554</v>
      </c>
      <c r="C1177" s="696">
        <v>89301322</v>
      </c>
      <c r="D1177" s="697" t="s">
        <v>4685</v>
      </c>
      <c r="E1177" s="698" t="s">
        <v>3281</v>
      </c>
      <c r="F1177" s="696" t="s">
        <v>3257</v>
      </c>
      <c r="G1177" s="696" t="s">
        <v>4359</v>
      </c>
      <c r="H1177" s="696" t="s">
        <v>1626</v>
      </c>
      <c r="I1177" s="696" t="s">
        <v>4360</v>
      </c>
      <c r="J1177" s="696" t="s">
        <v>4361</v>
      </c>
      <c r="K1177" s="696" t="s">
        <v>1629</v>
      </c>
      <c r="L1177" s="699">
        <v>0</v>
      </c>
      <c r="M1177" s="699">
        <v>0</v>
      </c>
      <c r="N1177" s="696">
        <v>2</v>
      </c>
      <c r="O1177" s="700">
        <v>1</v>
      </c>
      <c r="P1177" s="699"/>
      <c r="Q1177" s="701"/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32</v>
      </c>
      <c r="B1178" s="696" t="s">
        <v>554</v>
      </c>
      <c r="C1178" s="696">
        <v>89301322</v>
      </c>
      <c r="D1178" s="697" t="s">
        <v>4685</v>
      </c>
      <c r="E1178" s="698" t="s">
        <v>3281</v>
      </c>
      <c r="F1178" s="696" t="s">
        <v>3257</v>
      </c>
      <c r="G1178" s="696" t="s">
        <v>3386</v>
      </c>
      <c r="H1178" s="696" t="s">
        <v>555</v>
      </c>
      <c r="I1178" s="696" t="s">
        <v>3387</v>
      </c>
      <c r="J1178" s="696" t="s">
        <v>3388</v>
      </c>
      <c r="K1178" s="696" t="s">
        <v>3389</v>
      </c>
      <c r="L1178" s="699">
        <v>1789.73</v>
      </c>
      <c r="M1178" s="699">
        <v>1789.73</v>
      </c>
      <c r="N1178" s="696">
        <v>1</v>
      </c>
      <c r="O1178" s="700">
        <v>0.5</v>
      </c>
      <c r="P1178" s="699">
        <v>1789.73</v>
      </c>
      <c r="Q1178" s="701">
        <v>1</v>
      </c>
      <c r="R1178" s="696">
        <v>1</v>
      </c>
      <c r="S1178" s="701">
        <v>1</v>
      </c>
      <c r="T1178" s="700">
        <v>0.5</v>
      </c>
      <c r="U1178" s="702">
        <v>1</v>
      </c>
    </row>
    <row r="1179" spans="1:21" ht="14.4" customHeight="1" x14ac:dyDescent="0.3">
      <c r="A1179" s="695">
        <v>32</v>
      </c>
      <c r="B1179" s="696" t="s">
        <v>554</v>
      </c>
      <c r="C1179" s="696">
        <v>89301322</v>
      </c>
      <c r="D1179" s="697" t="s">
        <v>4685</v>
      </c>
      <c r="E1179" s="698" t="s">
        <v>3281</v>
      </c>
      <c r="F1179" s="696" t="s">
        <v>3257</v>
      </c>
      <c r="G1179" s="696" t="s">
        <v>3971</v>
      </c>
      <c r="H1179" s="696" t="s">
        <v>1626</v>
      </c>
      <c r="I1179" s="696" t="s">
        <v>4362</v>
      </c>
      <c r="J1179" s="696" t="s">
        <v>3115</v>
      </c>
      <c r="K1179" s="696" t="s">
        <v>3939</v>
      </c>
      <c r="L1179" s="699">
        <v>435.3</v>
      </c>
      <c r="M1179" s="699">
        <v>435.3</v>
      </c>
      <c r="N1179" s="696">
        <v>1</v>
      </c>
      <c r="O1179" s="700">
        <v>0.5</v>
      </c>
      <c r="P1179" s="699">
        <v>435.3</v>
      </c>
      <c r="Q1179" s="701">
        <v>1</v>
      </c>
      <c r="R1179" s="696">
        <v>1</v>
      </c>
      <c r="S1179" s="701">
        <v>1</v>
      </c>
      <c r="T1179" s="700">
        <v>0.5</v>
      </c>
      <c r="U1179" s="702">
        <v>1</v>
      </c>
    </row>
    <row r="1180" spans="1:21" ht="14.4" customHeight="1" x14ac:dyDescent="0.3">
      <c r="A1180" s="695">
        <v>32</v>
      </c>
      <c r="B1180" s="696" t="s">
        <v>554</v>
      </c>
      <c r="C1180" s="696">
        <v>89301322</v>
      </c>
      <c r="D1180" s="697" t="s">
        <v>4685</v>
      </c>
      <c r="E1180" s="698" t="s">
        <v>3281</v>
      </c>
      <c r="F1180" s="696" t="s">
        <v>3257</v>
      </c>
      <c r="G1180" s="696" t="s">
        <v>3545</v>
      </c>
      <c r="H1180" s="696" t="s">
        <v>1626</v>
      </c>
      <c r="I1180" s="696" t="s">
        <v>2049</v>
      </c>
      <c r="J1180" s="696" t="s">
        <v>2050</v>
      </c>
      <c r="K1180" s="696" t="s">
        <v>2051</v>
      </c>
      <c r="L1180" s="699">
        <v>222.25</v>
      </c>
      <c r="M1180" s="699">
        <v>444.5</v>
      </c>
      <c r="N1180" s="696">
        <v>2</v>
      </c>
      <c r="O1180" s="700">
        <v>1.5</v>
      </c>
      <c r="P1180" s="699">
        <v>222.25</v>
      </c>
      <c r="Q1180" s="701">
        <v>0.5</v>
      </c>
      <c r="R1180" s="696">
        <v>1</v>
      </c>
      <c r="S1180" s="701">
        <v>0.5</v>
      </c>
      <c r="T1180" s="700">
        <v>1</v>
      </c>
      <c r="U1180" s="702">
        <v>0.66666666666666663</v>
      </c>
    </row>
    <row r="1181" spans="1:21" ht="14.4" customHeight="1" x14ac:dyDescent="0.3">
      <c r="A1181" s="695">
        <v>32</v>
      </c>
      <c r="B1181" s="696" t="s">
        <v>554</v>
      </c>
      <c r="C1181" s="696">
        <v>89301322</v>
      </c>
      <c r="D1181" s="697" t="s">
        <v>4685</v>
      </c>
      <c r="E1181" s="698" t="s">
        <v>3281</v>
      </c>
      <c r="F1181" s="696" t="s">
        <v>3257</v>
      </c>
      <c r="G1181" s="696" t="s">
        <v>3499</v>
      </c>
      <c r="H1181" s="696" t="s">
        <v>555</v>
      </c>
      <c r="I1181" s="696" t="s">
        <v>4363</v>
      </c>
      <c r="J1181" s="696" t="s">
        <v>4364</v>
      </c>
      <c r="K1181" s="696" t="s">
        <v>953</v>
      </c>
      <c r="L1181" s="699">
        <v>44.89</v>
      </c>
      <c r="M1181" s="699">
        <v>44.89</v>
      </c>
      <c r="N1181" s="696">
        <v>1</v>
      </c>
      <c r="O1181" s="700">
        <v>0.5</v>
      </c>
      <c r="P1181" s="699"/>
      <c r="Q1181" s="701">
        <v>0</v>
      </c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32</v>
      </c>
      <c r="B1182" s="696" t="s">
        <v>554</v>
      </c>
      <c r="C1182" s="696">
        <v>89301322</v>
      </c>
      <c r="D1182" s="697" t="s">
        <v>4685</v>
      </c>
      <c r="E1182" s="698" t="s">
        <v>3281</v>
      </c>
      <c r="F1182" s="696" t="s">
        <v>3257</v>
      </c>
      <c r="G1182" s="696" t="s">
        <v>3312</v>
      </c>
      <c r="H1182" s="696" t="s">
        <v>555</v>
      </c>
      <c r="I1182" s="696" t="s">
        <v>3315</v>
      </c>
      <c r="J1182" s="696" t="s">
        <v>3313</v>
      </c>
      <c r="K1182" s="696" t="s">
        <v>3314</v>
      </c>
      <c r="L1182" s="699">
        <v>0</v>
      </c>
      <c r="M1182" s="699">
        <v>0</v>
      </c>
      <c r="N1182" s="696">
        <v>1</v>
      </c>
      <c r="O1182" s="700">
        <v>0.5</v>
      </c>
      <c r="P1182" s="699">
        <v>0</v>
      </c>
      <c r="Q1182" s="701"/>
      <c r="R1182" s="696">
        <v>1</v>
      </c>
      <c r="S1182" s="701">
        <v>1</v>
      </c>
      <c r="T1182" s="700">
        <v>0.5</v>
      </c>
      <c r="U1182" s="702">
        <v>1</v>
      </c>
    </row>
    <row r="1183" spans="1:21" ht="14.4" customHeight="1" x14ac:dyDescent="0.3">
      <c r="A1183" s="695">
        <v>32</v>
      </c>
      <c r="B1183" s="696" t="s">
        <v>554</v>
      </c>
      <c r="C1183" s="696">
        <v>89301322</v>
      </c>
      <c r="D1183" s="697" t="s">
        <v>4685</v>
      </c>
      <c r="E1183" s="698" t="s">
        <v>3281</v>
      </c>
      <c r="F1183" s="696" t="s">
        <v>3257</v>
      </c>
      <c r="G1183" s="696" t="s">
        <v>3316</v>
      </c>
      <c r="H1183" s="696" t="s">
        <v>1626</v>
      </c>
      <c r="I1183" s="696" t="s">
        <v>2006</v>
      </c>
      <c r="J1183" s="696" t="s">
        <v>2007</v>
      </c>
      <c r="K1183" s="696" t="s">
        <v>3131</v>
      </c>
      <c r="L1183" s="699">
        <v>184.22</v>
      </c>
      <c r="M1183" s="699">
        <v>1105.32</v>
      </c>
      <c r="N1183" s="696">
        <v>6</v>
      </c>
      <c r="O1183" s="700">
        <v>1.5</v>
      </c>
      <c r="P1183" s="699">
        <v>1105.32</v>
      </c>
      <c r="Q1183" s="701">
        <v>1</v>
      </c>
      <c r="R1183" s="696">
        <v>6</v>
      </c>
      <c r="S1183" s="701">
        <v>1</v>
      </c>
      <c r="T1183" s="700">
        <v>1.5</v>
      </c>
      <c r="U1183" s="702">
        <v>1</v>
      </c>
    </row>
    <row r="1184" spans="1:21" ht="14.4" customHeight="1" x14ac:dyDescent="0.3">
      <c r="A1184" s="695">
        <v>32</v>
      </c>
      <c r="B1184" s="696" t="s">
        <v>554</v>
      </c>
      <c r="C1184" s="696">
        <v>89301322</v>
      </c>
      <c r="D1184" s="697" t="s">
        <v>4685</v>
      </c>
      <c r="E1184" s="698" t="s">
        <v>3281</v>
      </c>
      <c r="F1184" s="696" t="s">
        <v>3257</v>
      </c>
      <c r="G1184" s="696" t="s">
        <v>3393</v>
      </c>
      <c r="H1184" s="696" t="s">
        <v>1626</v>
      </c>
      <c r="I1184" s="696" t="s">
        <v>4365</v>
      </c>
      <c r="J1184" s="696" t="s">
        <v>1636</v>
      </c>
      <c r="K1184" s="696" t="s">
        <v>4366</v>
      </c>
      <c r="L1184" s="699">
        <v>0</v>
      </c>
      <c r="M1184" s="699">
        <v>0</v>
      </c>
      <c r="N1184" s="696">
        <v>1</v>
      </c>
      <c r="O1184" s="700">
        <v>0.5</v>
      </c>
      <c r="P1184" s="699">
        <v>0</v>
      </c>
      <c r="Q1184" s="701"/>
      <c r="R1184" s="696">
        <v>1</v>
      </c>
      <c r="S1184" s="701">
        <v>1</v>
      </c>
      <c r="T1184" s="700">
        <v>0.5</v>
      </c>
      <c r="U1184" s="702">
        <v>1</v>
      </c>
    </row>
    <row r="1185" spans="1:21" ht="14.4" customHeight="1" x14ac:dyDescent="0.3">
      <c r="A1185" s="695">
        <v>32</v>
      </c>
      <c r="B1185" s="696" t="s">
        <v>554</v>
      </c>
      <c r="C1185" s="696">
        <v>89301322</v>
      </c>
      <c r="D1185" s="697" t="s">
        <v>4685</v>
      </c>
      <c r="E1185" s="698" t="s">
        <v>3281</v>
      </c>
      <c r="F1185" s="696" t="s">
        <v>3257</v>
      </c>
      <c r="G1185" s="696" t="s">
        <v>3393</v>
      </c>
      <c r="H1185" s="696" t="s">
        <v>1626</v>
      </c>
      <c r="I1185" s="696" t="s">
        <v>1705</v>
      </c>
      <c r="J1185" s="696" t="s">
        <v>1636</v>
      </c>
      <c r="K1185" s="696" t="s">
        <v>2672</v>
      </c>
      <c r="L1185" s="699">
        <v>118.82</v>
      </c>
      <c r="M1185" s="699">
        <v>118.82</v>
      </c>
      <c r="N1185" s="696">
        <v>1</v>
      </c>
      <c r="O1185" s="700">
        <v>0.5</v>
      </c>
      <c r="P1185" s="699">
        <v>118.82</v>
      </c>
      <c r="Q1185" s="701">
        <v>1</v>
      </c>
      <c r="R1185" s="696">
        <v>1</v>
      </c>
      <c r="S1185" s="701">
        <v>1</v>
      </c>
      <c r="T1185" s="700">
        <v>0.5</v>
      </c>
      <c r="U1185" s="702">
        <v>1</v>
      </c>
    </row>
    <row r="1186" spans="1:21" ht="14.4" customHeight="1" x14ac:dyDescent="0.3">
      <c r="A1186" s="695">
        <v>32</v>
      </c>
      <c r="B1186" s="696" t="s">
        <v>554</v>
      </c>
      <c r="C1186" s="696">
        <v>89301322</v>
      </c>
      <c r="D1186" s="697" t="s">
        <v>4685</v>
      </c>
      <c r="E1186" s="698" t="s">
        <v>3281</v>
      </c>
      <c r="F1186" s="696" t="s">
        <v>3257</v>
      </c>
      <c r="G1186" s="696" t="s">
        <v>3394</v>
      </c>
      <c r="H1186" s="696" t="s">
        <v>1626</v>
      </c>
      <c r="I1186" s="696" t="s">
        <v>2010</v>
      </c>
      <c r="J1186" s="696" t="s">
        <v>2011</v>
      </c>
      <c r="K1186" s="696" t="s">
        <v>3131</v>
      </c>
      <c r="L1186" s="699">
        <v>69.86</v>
      </c>
      <c r="M1186" s="699">
        <v>698.6</v>
      </c>
      <c r="N1186" s="696">
        <v>10</v>
      </c>
      <c r="O1186" s="700">
        <v>3.5</v>
      </c>
      <c r="P1186" s="699">
        <v>698.6</v>
      </c>
      <c r="Q1186" s="701">
        <v>1</v>
      </c>
      <c r="R1186" s="696">
        <v>10</v>
      </c>
      <c r="S1186" s="701">
        <v>1</v>
      </c>
      <c r="T1186" s="700">
        <v>3.5</v>
      </c>
      <c r="U1186" s="702">
        <v>1</v>
      </c>
    </row>
    <row r="1187" spans="1:21" ht="14.4" customHeight="1" x14ac:dyDescent="0.3">
      <c r="A1187" s="695">
        <v>32</v>
      </c>
      <c r="B1187" s="696" t="s">
        <v>554</v>
      </c>
      <c r="C1187" s="696">
        <v>89301322</v>
      </c>
      <c r="D1187" s="697" t="s">
        <v>4685</v>
      </c>
      <c r="E1187" s="698" t="s">
        <v>3281</v>
      </c>
      <c r="F1187" s="696" t="s">
        <v>3257</v>
      </c>
      <c r="G1187" s="696" t="s">
        <v>3317</v>
      </c>
      <c r="H1187" s="696" t="s">
        <v>1626</v>
      </c>
      <c r="I1187" s="696" t="s">
        <v>3500</v>
      </c>
      <c r="J1187" s="696" t="s">
        <v>1652</v>
      </c>
      <c r="K1187" s="696" t="s">
        <v>1653</v>
      </c>
      <c r="L1187" s="699">
        <v>432.32</v>
      </c>
      <c r="M1187" s="699">
        <v>432.32</v>
      </c>
      <c r="N1187" s="696">
        <v>1</v>
      </c>
      <c r="O1187" s="700">
        <v>0.5</v>
      </c>
      <c r="P1187" s="699"/>
      <c r="Q1187" s="701">
        <v>0</v>
      </c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32</v>
      </c>
      <c r="B1188" s="696" t="s">
        <v>554</v>
      </c>
      <c r="C1188" s="696">
        <v>89301322</v>
      </c>
      <c r="D1188" s="697" t="s">
        <v>4685</v>
      </c>
      <c r="E1188" s="698" t="s">
        <v>3281</v>
      </c>
      <c r="F1188" s="696" t="s">
        <v>3257</v>
      </c>
      <c r="G1188" s="696" t="s">
        <v>3878</v>
      </c>
      <c r="H1188" s="696" t="s">
        <v>555</v>
      </c>
      <c r="I1188" s="696" t="s">
        <v>4367</v>
      </c>
      <c r="J1188" s="696" t="s">
        <v>4368</v>
      </c>
      <c r="K1188" s="696" t="s">
        <v>3881</v>
      </c>
      <c r="L1188" s="699">
        <v>0</v>
      </c>
      <c r="M1188" s="699">
        <v>0</v>
      </c>
      <c r="N1188" s="696">
        <v>4</v>
      </c>
      <c r="O1188" s="700">
        <v>1.5</v>
      </c>
      <c r="P1188" s="699">
        <v>0</v>
      </c>
      <c r="Q1188" s="701"/>
      <c r="R1188" s="696">
        <v>2</v>
      </c>
      <c r="S1188" s="701">
        <v>0.5</v>
      </c>
      <c r="T1188" s="700">
        <v>0.5</v>
      </c>
      <c r="U1188" s="702">
        <v>0.33333333333333331</v>
      </c>
    </row>
    <row r="1189" spans="1:21" ht="14.4" customHeight="1" x14ac:dyDescent="0.3">
      <c r="A1189" s="695">
        <v>32</v>
      </c>
      <c r="B1189" s="696" t="s">
        <v>554</v>
      </c>
      <c r="C1189" s="696">
        <v>89301322</v>
      </c>
      <c r="D1189" s="697" t="s">
        <v>4685</v>
      </c>
      <c r="E1189" s="698" t="s">
        <v>3281</v>
      </c>
      <c r="F1189" s="696" t="s">
        <v>3257</v>
      </c>
      <c r="G1189" s="696" t="s">
        <v>3318</v>
      </c>
      <c r="H1189" s="696" t="s">
        <v>555</v>
      </c>
      <c r="I1189" s="696" t="s">
        <v>1488</v>
      </c>
      <c r="J1189" s="696" t="s">
        <v>3319</v>
      </c>
      <c r="K1189" s="696" t="s">
        <v>3320</v>
      </c>
      <c r="L1189" s="699">
        <v>1012.96</v>
      </c>
      <c r="M1189" s="699">
        <v>4051.84</v>
      </c>
      <c r="N1189" s="696">
        <v>4</v>
      </c>
      <c r="O1189" s="700">
        <v>1</v>
      </c>
      <c r="P1189" s="699">
        <v>4051.84</v>
      </c>
      <c r="Q1189" s="701">
        <v>1</v>
      </c>
      <c r="R1189" s="696">
        <v>4</v>
      </c>
      <c r="S1189" s="701">
        <v>1</v>
      </c>
      <c r="T1189" s="700">
        <v>1</v>
      </c>
      <c r="U1189" s="702">
        <v>1</v>
      </c>
    </row>
    <row r="1190" spans="1:21" ht="14.4" customHeight="1" x14ac:dyDescent="0.3">
      <c r="A1190" s="695">
        <v>32</v>
      </c>
      <c r="B1190" s="696" t="s">
        <v>554</v>
      </c>
      <c r="C1190" s="696">
        <v>89301322</v>
      </c>
      <c r="D1190" s="697" t="s">
        <v>4685</v>
      </c>
      <c r="E1190" s="698" t="s">
        <v>3281</v>
      </c>
      <c r="F1190" s="696" t="s">
        <v>3257</v>
      </c>
      <c r="G1190" s="696" t="s">
        <v>3318</v>
      </c>
      <c r="H1190" s="696" t="s">
        <v>555</v>
      </c>
      <c r="I1190" s="696" t="s">
        <v>3715</v>
      </c>
      <c r="J1190" s="696" t="s">
        <v>3716</v>
      </c>
      <c r="K1190" s="696" t="s">
        <v>3717</v>
      </c>
      <c r="L1190" s="699">
        <v>2025.92</v>
      </c>
      <c r="M1190" s="699">
        <v>22285.120000000003</v>
      </c>
      <c r="N1190" s="696">
        <v>11</v>
      </c>
      <c r="O1190" s="700">
        <v>2</v>
      </c>
      <c r="P1190" s="699">
        <v>22285.120000000003</v>
      </c>
      <c r="Q1190" s="701">
        <v>1</v>
      </c>
      <c r="R1190" s="696">
        <v>11</v>
      </c>
      <c r="S1190" s="701">
        <v>1</v>
      </c>
      <c r="T1190" s="700">
        <v>2</v>
      </c>
      <c r="U1190" s="702">
        <v>1</v>
      </c>
    </row>
    <row r="1191" spans="1:21" ht="14.4" customHeight="1" x14ac:dyDescent="0.3">
      <c r="A1191" s="695">
        <v>32</v>
      </c>
      <c r="B1191" s="696" t="s">
        <v>554</v>
      </c>
      <c r="C1191" s="696">
        <v>89301322</v>
      </c>
      <c r="D1191" s="697" t="s">
        <v>4685</v>
      </c>
      <c r="E1191" s="698" t="s">
        <v>3281</v>
      </c>
      <c r="F1191" s="696" t="s">
        <v>3257</v>
      </c>
      <c r="G1191" s="696" t="s">
        <v>3318</v>
      </c>
      <c r="H1191" s="696" t="s">
        <v>555</v>
      </c>
      <c r="I1191" s="696" t="s">
        <v>1361</v>
      </c>
      <c r="J1191" s="696" t="s">
        <v>1362</v>
      </c>
      <c r="K1191" s="696" t="s">
        <v>3550</v>
      </c>
      <c r="L1191" s="699">
        <v>2025.92</v>
      </c>
      <c r="M1191" s="699">
        <v>34440.639999999999</v>
      </c>
      <c r="N1191" s="696">
        <v>17</v>
      </c>
      <c r="O1191" s="700">
        <v>4.5</v>
      </c>
      <c r="P1191" s="699">
        <v>34440.639999999999</v>
      </c>
      <c r="Q1191" s="701">
        <v>1</v>
      </c>
      <c r="R1191" s="696">
        <v>17</v>
      </c>
      <c r="S1191" s="701">
        <v>1</v>
      </c>
      <c r="T1191" s="700">
        <v>4.5</v>
      </c>
      <c r="U1191" s="702">
        <v>1</v>
      </c>
    </row>
    <row r="1192" spans="1:21" ht="14.4" customHeight="1" x14ac:dyDescent="0.3">
      <c r="A1192" s="695">
        <v>32</v>
      </c>
      <c r="B1192" s="696" t="s">
        <v>554</v>
      </c>
      <c r="C1192" s="696">
        <v>89301322</v>
      </c>
      <c r="D1192" s="697" t="s">
        <v>4685</v>
      </c>
      <c r="E1192" s="698" t="s">
        <v>3281</v>
      </c>
      <c r="F1192" s="696" t="s">
        <v>3257</v>
      </c>
      <c r="G1192" s="696" t="s">
        <v>3827</v>
      </c>
      <c r="H1192" s="696" t="s">
        <v>555</v>
      </c>
      <c r="I1192" s="696" t="s">
        <v>4253</v>
      </c>
      <c r="J1192" s="696" t="s">
        <v>1169</v>
      </c>
      <c r="K1192" s="696" t="s">
        <v>582</v>
      </c>
      <c r="L1192" s="699">
        <v>0</v>
      </c>
      <c r="M1192" s="699">
        <v>0</v>
      </c>
      <c r="N1192" s="696">
        <v>2</v>
      </c>
      <c r="O1192" s="700">
        <v>1.5</v>
      </c>
      <c r="P1192" s="699">
        <v>0</v>
      </c>
      <c r="Q1192" s="701"/>
      <c r="R1192" s="696">
        <v>2</v>
      </c>
      <c r="S1192" s="701">
        <v>1</v>
      </c>
      <c r="T1192" s="700">
        <v>1.5</v>
      </c>
      <c r="U1192" s="702">
        <v>1</v>
      </c>
    </row>
    <row r="1193" spans="1:21" ht="14.4" customHeight="1" x14ac:dyDescent="0.3">
      <c r="A1193" s="695">
        <v>32</v>
      </c>
      <c r="B1193" s="696" t="s">
        <v>554</v>
      </c>
      <c r="C1193" s="696">
        <v>89301322</v>
      </c>
      <c r="D1193" s="697" t="s">
        <v>4685</v>
      </c>
      <c r="E1193" s="698" t="s">
        <v>3281</v>
      </c>
      <c r="F1193" s="696" t="s">
        <v>3257</v>
      </c>
      <c r="G1193" s="696" t="s">
        <v>3434</v>
      </c>
      <c r="H1193" s="696" t="s">
        <v>555</v>
      </c>
      <c r="I1193" s="696" t="s">
        <v>4369</v>
      </c>
      <c r="J1193" s="696" t="s">
        <v>692</v>
      </c>
      <c r="K1193" s="696" t="s">
        <v>3435</v>
      </c>
      <c r="L1193" s="699">
        <v>115.3</v>
      </c>
      <c r="M1193" s="699">
        <v>807.09999999999991</v>
      </c>
      <c r="N1193" s="696">
        <v>7</v>
      </c>
      <c r="O1193" s="700">
        <v>2</v>
      </c>
      <c r="P1193" s="699">
        <v>345.9</v>
      </c>
      <c r="Q1193" s="701">
        <v>0.4285714285714286</v>
      </c>
      <c r="R1193" s="696">
        <v>3</v>
      </c>
      <c r="S1193" s="701">
        <v>0.42857142857142855</v>
      </c>
      <c r="T1193" s="700">
        <v>0.5</v>
      </c>
      <c r="U1193" s="702">
        <v>0.25</v>
      </c>
    </row>
    <row r="1194" spans="1:21" ht="14.4" customHeight="1" x14ac:dyDescent="0.3">
      <c r="A1194" s="695">
        <v>32</v>
      </c>
      <c r="B1194" s="696" t="s">
        <v>554</v>
      </c>
      <c r="C1194" s="696">
        <v>89301322</v>
      </c>
      <c r="D1194" s="697" t="s">
        <v>4685</v>
      </c>
      <c r="E1194" s="698" t="s">
        <v>3281</v>
      </c>
      <c r="F1194" s="696" t="s">
        <v>3257</v>
      </c>
      <c r="G1194" s="696" t="s">
        <v>3434</v>
      </c>
      <c r="H1194" s="696" t="s">
        <v>555</v>
      </c>
      <c r="I1194" s="696" t="s">
        <v>691</v>
      </c>
      <c r="J1194" s="696" t="s">
        <v>692</v>
      </c>
      <c r="K1194" s="696" t="s">
        <v>3435</v>
      </c>
      <c r="L1194" s="699">
        <v>115.3</v>
      </c>
      <c r="M1194" s="699">
        <v>1153</v>
      </c>
      <c r="N1194" s="696">
        <v>10</v>
      </c>
      <c r="O1194" s="700">
        <v>3</v>
      </c>
      <c r="P1194" s="699">
        <v>345.9</v>
      </c>
      <c r="Q1194" s="701">
        <v>0.3</v>
      </c>
      <c r="R1194" s="696">
        <v>3</v>
      </c>
      <c r="S1194" s="701">
        <v>0.3</v>
      </c>
      <c r="T1194" s="700">
        <v>1</v>
      </c>
      <c r="U1194" s="702">
        <v>0.33333333333333331</v>
      </c>
    </row>
    <row r="1195" spans="1:21" ht="14.4" customHeight="1" x14ac:dyDescent="0.3">
      <c r="A1195" s="695">
        <v>32</v>
      </c>
      <c r="B1195" s="696" t="s">
        <v>554</v>
      </c>
      <c r="C1195" s="696">
        <v>89301322</v>
      </c>
      <c r="D1195" s="697" t="s">
        <v>4685</v>
      </c>
      <c r="E1195" s="698" t="s">
        <v>3281</v>
      </c>
      <c r="F1195" s="696" t="s">
        <v>3257</v>
      </c>
      <c r="G1195" s="696" t="s">
        <v>3559</v>
      </c>
      <c r="H1195" s="696" t="s">
        <v>555</v>
      </c>
      <c r="I1195" s="696" t="s">
        <v>3724</v>
      </c>
      <c r="J1195" s="696" t="s">
        <v>3561</v>
      </c>
      <c r="K1195" s="696" t="s">
        <v>4370</v>
      </c>
      <c r="L1195" s="699">
        <v>937.93</v>
      </c>
      <c r="M1195" s="699">
        <v>7503.4400000000005</v>
      </c>
      <c r="N1195" s="696">
        <v>8</v>
      </c>
      <c r="O1195" s="700">
        <v>3</v>
      </c>
      <c r="P1195" s="699">
        <v>7503.4400000000005</v>
      </c>
      <c r="Q1195" s="701">
        <v>1</v>
      </c>
      <c r="R1195" s="696">
        <v>8</v>
      </c>
      <c r="S1195" s="701">
        <v>1</v>
      </c>
      <c r="T1195" s="700">
        <v>3</v>
      </c>
      <c r="U1195" s="702">
        <v>1</v>
      </c>
    </row>
    <row r="1196" spans="1:21" ht="14.4" customHeight="1" x14ac:dyDescent="0.3">
      <c r="A1196" s="695">
        <v>32</v>
      </c>
      <c r="B1196" s="696" t="s">
        <v>554</v>
      </c>
      <c r="C1196" s="696">
        <v>89301322</v>
      </c>
      <c r="D1196" s="697" t="s">
        <v>4685</v>
      </c>
      <c r="E1196" s="698" t="s">
        <v>3281</v>
      </c>
      <c r="F1196" s="696" t="s">
        <v>3257</v>
      </c>
      <c r="G1196" s="696" t="s">
        <v>3559</v>
      </c>
      <c r="H1196" s="696" t="s">
        <v>555</v>
      </c>
      <c r="I1196" s="696" t="s">
        <v>3724</v>
      </c>
      <c r="J1196" s="696" t="s">
        <v>3561</v>
      </c>
      <c r="K1196" s="696" t="s">
        <v>3725</v>
      </c>
      <c r="L1196" s="699">
        <v>937.93</v>
      </c>
      <c r="M1196" s="699">
        <v>4689.6499999999996</v>
      </c>
      <c r="N1196" s="696">
        <v>5</v>
      </c>
      <c r="O1196" s="700">
        <v>1.5</v>
      </c>
      <c r="P1196" s="699">
        <v>4689.6499999999996</v>
      </c>
      <c r="Q1196" s="701">
        <v>1</v>
      </c>
      <c r="R1196" s="696">
        <v>5</v>
      </c>
      <c r="S1196" s="701">
        <v>1</v>
      </c>
      <c r="T1196" s="700">
        <v>1.5</v>
      </c>
      <c r="U1196" s="702">
        <v>1</v>
      </c>
    </row>
    <row r="1197" spans="1:21" ht="14.4" customHeight="1" x14ac:dyDescent="0.3">
      <c r="A1197" s="695">
        <v>32</v>
      </c>
      <c r="B1197" s="696" t="s">
        <v>554</v>
      </c>
      <c r="C1197" s="696">
        <v>89301322</v>
      </c>
      <c r="D1197" s="697" t="s">
        <v>4685</v>
      </c>
      <c r="E1197" s="698" t="s">
        <v>3281</v>
      </c>
      <c r="F1197" s="696" t="s">
        <v>3257</v>
      </c>
      <c r="G1197" s="696" t="s">
        <v>3559</v>
      </c>
      <c r="H1197" s="696" t="s">
        <v>555</v>
      </c>
      <c r="I1197" s="696" t="s">
        <v>3560</v>
      </c>
      <c r="J1197" s="696" t="s">
        <v>3561</v>
      </c>
      <c r="K1197" s="696" t="s">
        <v>3562</v>
      </c>
      <c r="L1197" s="699">
        <v>1166.48</v>
      </c>
      <c r="M1197" s="699">
        <v>2332.96</v>
      </c>
      <c r="N1197" s="696">
        <v>2</v>
      </c>
      <c r="O1197" s="700">
        <v>0.5</v>
      </c>
      <c r="P1197" s="699">
        <v>2332.96</v>
      </c>
      <c r="Q1197" s="701">
        <v>1</v>
      </c>
      <c r="R1197" s="696">
        <v>2</v>
      </c>
      <c r="S1197" s="701">
        <v>1</v>
      </c>
      <c r="T1197" s="700">
        <v>0.5</v>
      </c>
      <c r="U1197" s="702">
        <v>1</v>
      </c>
    </row>
    <row r="1198" spans="1:21" ht="14.4" customHeight="1" x14ac:dyDescent="0.3">
      <c r="A1198" s="695">
        <v>32</v>
      </c>
      <c r="B1198" s="696" t="s">
        <v>554</v>
      </c>
      <c r="C1198" s="696">
        <v>89301322</v>
      </c>
      <c r="D1198" s="697" t="s">
        <v>4685</v>
      </c>
      <c r="E1198" s="698" t="s">
        <v>3281</v>
      </c>
      <c r="F1198" s="696" t="s">
        <v>3257</v>
      </c>
      <c r="G1198" s="696" t="s">
        <v>3436</v>
      </c>
      <c r="H1198" s="696" t="s">
        <v>555</v>
      </c>
      <c r="I1198" s="696" t="s">
        <v>3437</v>
      </c>
      <c r="J1198" s="696" t="s">
        <v>3438</v>
      </c>
      <c r="K1198" s="696" t="s">
        <v>895</v>
      </c>
      <c r="L1198" s="699">
        <v>13168.84</v>
      </c>
      <c r="M1198" s="699">
        <v>13168.84</v>
      </c>
      <c r="N1198" s="696">
        <v>1</v>
      </c>
      <c r="O1198" s="700">
        <v>0.5</v>
      </c>
      <c r="P1198" s="699">
        <v>13168.84</v>
      </c>
      <c r="Q1198" s="701">
        <v>1</v>
      </c>
      <c r="R1198" s="696">
        <v>1</v>
      </c>
      <c r="S1198" s="701">
        <v>1</v>
      </c>
      <c r="T1198" s="700">
        <v>0.5</v>
      </c>
      <c r="U1198" s="702">
        <v>1</v>
      </c>
    </row>
    <row r="1199" spans="1:21" ht="14.4" customHeight="1" x14ac:dyDescent="0.3">
      <c r="A1199" s="695">
        <v>32</v>
      </c>
      <c r="B1199" s="696" t="s">
        <v>554</v>
      </c>
      <c r="C1199" s="696">
        <v>89301322</v>
      </c>
      <c r="D1199" s="697" t="s">
        <v>4685</v>
      </c>
      <c r="E1199" s="698" t="s">
        <v>3281</v>
      </c>
      <c r="F1199" s="696" t="s">
        <v>3257</v>
      </c>
      <c r="G1199" s="696" t="s">
        <v>3321</v>
      </c>
      <c r="H1199" s="696" t="s">
        <v>1626</v>
      </c>
      <c r="I1199" s="696" t="s">
        <v>2085</v>
      </c>
      <c r="J1199" s="696" t="s">
        <v>2086</v>
      </c>
      <c r="K1199" s="696" t="s">
        <v>3155</v>
      </c>
      <c r="L1199" s="699">
        <v>3127.19</v>
      </c>
      <c r="M1199" s="699">
        <v>59416.610000000022</v>
      </c>
      <c r="N1199" s="696">
        <v>19</v>
      </c>
      <c r="O1199" s="700">
        <v>11</v>
      </c>
      <c r="P1199" s="699">
        <v>59416.610000000022</v>
      </c>
      <c r="Q1199" s="701">
        <v>1</v>
      </c>
      <c r="R1199" s="696">
        <v>19</v>
      </c>
      <c r="S1199" s="701">
        <v>1</v>
      </c>
      <c r="T1199" s="700">
        <v>11</v>
      </c>
      <c r="U1199" s="702">
        <v>1</v>
      </c>
    </row>
    <row r="1200" spans="1:21" ht="14.4" customHeight="1" x14ac:dyDescent="0.3">
      <c r="A1200" s="695">
        <v>32</v>
      </c>
      <c r="B1200" s="696" t="s">
        <v>554</v>
      </c>
      <c r="C1200" s="696">
        <v>89301322</v>
      </c>
      <c r="D1200" s="697" t="s">
        <v>4685</v>
      </c>
      <c r="E1200" s="698" t="s">
        <v>3281</v>
      </c>
      <c r="F1200" s="696" t="s">
        <v>3257</v>
      </c>
      <c r="G1200" s="696" t="s">
        <v>3321</v>
      </c>
      <c r="H1200" s="696" t="s">
        <v>1626</v>
      </c>
      <c r="I1200" s="696" t="s">
        <v>3472</v>
      </c>
      <c r="J1200" s="696" t="s">
        <v>2086</v>
      </c>
      <c r="K1200" s="696" t="s">
        <v>3473</v>
      </c>
      <c r="L1200" s="699">
        <v>782.22</v>
      </c>
      <c r="M1200" s="699">
        <v>1564.44</v>
      </c>
      <c r="N1200" s="696">
        <v>2</v>
      </c>
      <c r="O1200" s="700">
        <v>1.5</v>
      </c>
      <c r="P1200" s="699">
        <v>1564.44</v>
      </c>
      <c r="Q1200" s="701">
        <v>1</v>
      </c>
      <c r="R1200" s="696">
        <v>2</v>
      </c>
      <c r="S1200" s="701">
        <v>1</v>
      </c>
      <c r="T1200" s="700">
        <v>1.5</v>
      </c>
      <c r="U1200" s="702">
        <v>1</v>
      </c>
    </row>
    <row r="1201" spans="1:21" ht="14.4" customHeight="1" x14ac:dyDescent="0.3">
      <c r="A1201" s="695">
        <v>32</v>
      </c>
      <c r="B1201" s="696" t="s">
        <v>554</v>
      </c>
      <c r="C1201" s="696">
        <v>89301322</v>
      </c>
      <c r="D1201" s="697" t="s">
        <v>4685</v>
      </c>
      <c r="E1201" s="698" t="s">
        <v>3281</v>
      </c>
      <c r="F1201" s="696" t="s">
        <v>3257</v>
      </c>
      <c r="G1201" s="696" t="s">
        <v>3501</v>
      </c>
      <c r="H1201" s="696" t="s">
        <v>555</v>
      </c>
      <c r="I1201" s="696" t="s">
        <v>3508</v>
      </c>
      <c r="J1201" s="696" t="s">
        <v>3509</v>
      </c>
      <c r="K1201" s="696" t="s">
        <v>3504</v>
      </c>
      <c r="L1201" s="699">
        <v>0</v>
      </c>
      <c r="M1201" s="699">
        <v>0</v>
      </c>
      <c r="N1201" s="696">
        <v>1</v>
      </c>
      <c r="O1201" s="700">
        <v>0.5</v>
      </c>
      <c r="P1201" s="699">
        <v>0</v>
      </c>
      <c r="Q1201" s="701"/>
      <c r="R1201" s="696">
        <v>1</v>
      </c>
      <c r="S1201" s="701">
        <v>1</v>
      </c>
      <c r="T1201" s="700">
        <v>0.5</v>
      </c>
      <c r="U1201" s="702">
        <v>1</v>
      </c>
    </row>
    <row r="1202" spans="1:21" ht="14.4" customHeight="1" x14ac:dyDescent="0.3">
      <c r="A1202" s="695">
        <v>32</v>
      </c>
      <c r="B1202" s="696" t="s">
        <v>554</v>
      </c>
      <c r="C1202" s="696">
        <v>89301322</v>
      </c>
      <c r="D1202" s="697" t="s">
        <v>4685</v>
      </c>
      <c r="E1202" s="698" t="s">
        <v>3281</v>
      </c>
      <c r="F1202" s="696" t="s">
        <v>3257</v>
      </c>
      <c r="G1202" s="696" t="s">
        <v>3501</v>
      </c>
      <c r="H1202" s="696" t="s">
        <v>555</v>
      </c>
      <c r="I1202" s="696" t="s">
        <v>912</v>
      </c>
      <c r="J1202" s="696" t="s">
        <v>3509</v>
      </c>
      <c r="K1202" s="696" t="s">
        <v>3507</v>
      </c>
      <c r="L1202" s="699">
        <v>66.599999999999994</v>
      </c>
      <c r="M1202" s="699">
        <v>66.599999999999994</v>
      </c>
      <c r="N1202" s="696">
        <v>1</v>
      </c>
      <c r="O1202" s="700">
        <v>0.5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32</v>
      </c>
      <c r="B1203" s="696" t="s">
        <v>554</v>
      </c>
      <c r="C1203" s="696">
        <v>89301322</v>
      </c>
      <c r="D1203" s="697" t="s">
        <v>4685</v>
      </c>
      <c r="E1203" s="698" t="s">
        <v>3281</v>
      </c>
      <c r="F1203" s="696" t="s">
        <v>3257</v>
      </c>
      <c r="G1203" s="696" t="s">
        <v>3439</v>
      </c>
      <c r="H1203" s="696" t="s">
        <v>555</v>
      </c>
      <c r="I1203" s="696" t="s">
        <v>810</v>
      </c>
      <c r="J1203" s="696" t="s">
        <v>811</v>
      </c>
      <c r="K1203" s="696" t="s">
        <v>3440</v>
      </c>
      <c r="L1203" s="699">
        <v>163.9</v>
      </c>
      <c r="M1203" s="699">
        <v>1311.2</v>
      </c>
      <c r="N1203" s="696">
        <v>8</v>
      </c>
      <c r="O1203" s="700">
        <v>2</v>
      </c>
      <c r="P1203" s="699">
        <v>1311.2</v>
      </c>
      <c r="Q1203" s="701">
        <v>1</v>
      </c>
      <c r="R1203" s="696">
        <v>8</v>
      </c>
      <c r="S1203" s="701">
        <v>1</v>
      </c>
      <c r="T1203" s="700">
        <v>2</v>
      </c>
      <c r="U1203" s="702">
        <v>1</v>
      </c>
    </row>
    <row r="1204" spans="1:21" ht="14.4" customHeight="1" x14ac:dyDescent="0.3">
      <c r="A1204" s="695">
        <v>32</v>
      </c>
      <c r="B1204" s="696" t="s">
        <v>554</v>
      </c>
      <c r="C1204" s="696">
        <v>89301322</v>
      </c>
      <c r="D1204" s="697" t="s">
        <v>4685</v>
      </c>
      <c r="E1204" s="698" t="s">
        <v>3281</v>
      </c>
      <c r="F1204" s="696" t="s">
        <v>3257</v>
      </c>
      <c r="G1204" s="696" t="s">
        <v>4371</v>
      </c>
      <c r="H1204" s="696" t="s">
        <v>555</v>
      </c>
      <c r="I1204" s="696" t="s">
        <v>4372</v>
      </c>
      <c r="J1204" s="696" t="s">
        <v>4373</v>
      </c>
      <c r="K1204" s="696" t="s">
        <v>3422</v>
      </c>
      <c r="L1204" s="699">
        <v>26.97</v>
      </c>
      <c r="M1204" s="699">
        <v>26.97</v>
      </c>
      <c r="N1204" s="696">
        <v>1</v>
      </c>
      <c r="O1204" s="700">
        <v>0.5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32</v>
      </c>
      <c r="B1205" s="696" t="s">
        <v>554</v>
      </c>
      <c r="C1205" s="696">
        <v>89301322</v>
      </c>
      <c r="D1205" s="697" t="s">
        <v>4685</v>
      </c>
      <c r="E1205" s="698" t="s">
        <v>3281</v>
      </c>
      <c r="F1205" s="696" t="s">
        <v>3257</v>
      </c>
      <c r="G1205" s="696" t="s">
        <v>3510</v>
      </c>
      <c r="H1205" s="696" t="s">
        <v>555</v>
      </c>
      <c r="I1205" s="696" t="s">
        <v>2292</v>
      </c>
      <c r="J1205" s="696" t="s">
        <v>2293</v>
      </c>
      <c r="K1205" s="696" t="s">
        <v>2294</v>
      </c>
      <c r="L1205" s="699">
        <v>33.729999999999997</v>
      </c>
      <c r="M1205" s="699">
        <v>33.729999999999997</v>
      </c>
      <c r="N1205" s="696">
        <v>1</v>
      </c>
      <c r="O1205" s="700">
        <v>0.5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32</v>
      </c>
      <c r="B1206" s="696" t="s">
        <v>554</v>
      </c>
      <c r="C1206" s="696">
        <v>89301322</v>
      </c>
      <c r="D1206" s="697" t="s">
        <v>4685</v>
      </c>
      <c r="E1206" s="698" t="s">
        <v>3281</v>
      </c>
      <c r="F1206" s="696" t="s">
        <v>3257</v>
      </c>
      <c r="G1206" s="696" t="s">
        <v>3486</v>
      </c>
      <c r="H1206" s="696" t="s">
        <v>555</v>
      </c>
      <c r="I1206" s="696" t="s">
        <v>1042</v>
      </c>
      <c r="J1206" s="696" t="s">
        <v>1043</v>
      </c>
      <c r="K1206" s="696" t="s">
        <v>3487</v>
      </c>
      <c r="L1206" s="699">
        <v>1023.02</v>
      </c>
      <c r="M1206" s="699">
        <v>31713.620000000006</v>
      </c>
      <c r="N1206" s="696">
        <v>31</v>
      </c>
      <c r="O1206" s="700">
        <v>22</v>
      </c>
      <c r="P1206" s="699">
        <v>12276.240000000002</v>
      </c>
      <c r="Q1206" s="701">
        <v>0.38709677419354838</v>
      </c>
      <c r="R1206" s="696">
        <v>12</v>
      </c>
      <c r="S1206" s="701">
        <v>0.38709677419354838</v>
      </c>
      <c r="T1206" s="700">
        <v>9</v>
      </c>
      <c r="U1206" s="702">
        <v>0.40909090909090912</v>
      </c>
    </row>
    <row r="1207" spans="1:21" ht="14.4" customHeight="1" x14ac:dyDescent="0.3">
      <c r="A1207" s="695">
        <v>32</v>
      </c>
      <c r="B1207" s="696" t="s">
        <v>554</v>
      </c>
      <c r="C1207" s="696">
        <v>89301322</v>
      </c>
      <c r="D1207" s="697" t="s">
        <v>4685</v>
      </c>
      <c r="E1207" s="698" t="s">
        <v>3281</v>
      </c>
      <c r="F1207" s="696" t="s">
        <v>3257</v>
      </c>
      <c r="G1207" s="696" t="s">
        <v>3441</v>
      </c>
      <c r="H1207" s="696" t="s">
        <v>555</v>
      </c>
      <c r="I1207" s="696" t="s">
        <v>3474</v>
      </c>
      <c r="J1207" s="696" t="s">
        <v>3475</v>
      </c>
      <c r="K1207" s="696" t="s">
        <v>2947</v>
      </c>
      <c r="L1207" s="699">
        <v>0</v>
      </c>
      <c r="M1207" s="699">
        <v>0</v>
      </c>
      <c r="N1207" s="696">
        <v>1</v>
      </c>
      <c r="O1207" s="700">
        <v>0.5</v>
      </c>
      <c r="P1207" s="699"/>
      <c r="Q1207" s="701"/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32</v>
      </c>
      <c r="B1208" s="696" t="s">
        <v>554</v>
      </c>
      <c r="C1208" s="696">
        <v>89301322</v>
      </c>
      <c r="D1208" s="697" t="s">
        <v>4685</v>
      </c>
      <c r="E1208" s="698" t="s">
        <v>3281</v>
      </c>
      <c r="F1208" s="696" t="s">
        <v>3257</v>
      </c>
      <c r="G1208" s="696" t="s">
        <v>3441</v>
      </c>
      <c r="H1208" s="696" t="s">
        <v>555</v>
      </c>
      <c r="I1208" s="696" t="s">
        <v>4374</v>
      </c>
      <c r="J1208" s="696" t="s">
        <v>2305</v>
      </c>
      <c r="K1208" s="696" t="s">
        <v>2306</v>
      </c>
      <c r="L1208" s="699">
        <v>24.22</v>
      </c>
      <c r="M1208" s="699">
        <v>48.44</v>
      </c>
      <c r="N1208" s="696">
        <v>2</v>
      </c>
      <c r="O1208" s="700">
        <v>0.5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32</v>
      </c>
      <c r="B1209" s="696" t="s">
        <v>554</v>
      </c>
      <c r="C1209" s="696">
        <v>89301322</v>
      </c>
      <c r="D1209" s="697" t="s">
        <v>4685</v>
      </c>
      <c r="E1209" s="698" t="s">
        <v>3281</v>
      </c>
      <c r="F1209" s="696" t="s">
        <v>3257</v>
      </c>
      <c r="G1209" s="696" t="s">
        <v>3586</v>
      </c>
      <c r="H1209" s="696" t="s">
        <v>555</v>
      </c>
      <c r="I1209" s="696" t="s">
        <v>2257</v>
      </c>
      <c r="J1209" s="696" t="s">
        <v>2258</v>
      </c>
      <c r="K1209" s="696" t="s">
        <v>3498</v>
      </c>
      <c r="L1209" s="699">
        <v>0</v>
      </c>
      <c r="M1209" s="699">
        <v>0</v>
      </c>
      <c r="N1209" s="696">
        <v>3</v>
      </c>
      <c r="O1209" s="700">
        <v>1</v>
      </c>
      <c r="P1209" s="699">
        <v>0</v>
      </c>
      <c r="Q1209" s="701"/>
      <c r="R1209" s="696">
        <v>3</v>
      </c>
      <c r="S1209" s="701">
        <v>1</v>
      </c>
      <c r="T1209" s="700">
        <v>1</v>
      </c>
      <c r="U1209" s="702">
        <v>1</v>
      </c>
    </row>
    <row r="1210" spans="1:21" ht="14.4" customHeight="1" x14ac:dyDescent="0.3">
      <c r="A1210" s="695">
        <v>32</v>
      </c>
      <c r="B1210" s="696" t="s">
        <v>554</v>
      </c>
      <c r="C1210" s="696">
        <v>89301322</v>
      </c>
      <c r="D1210" s="697" t="s">
        <v>4685</v>
      </c>
      <c r="E1210" s="698" t="s">
        <v>3281</v>
      </c>
      <c r="F1210" s="696" t="s">
        <v>3257</v>
      </c>
      <c r="G1210" s="696" t="s">
        <v>3587</v>
      </c>
      <c r="H1210" s="696" t="s">
        <v>1626</v>
      </c>
      <c r="I1210" s="696" t="s">
        <v>3588</v>
      </c>
      <c r="J1210" s="696" t="s">
        <v>3589</v>
      </c>
      <c r="K1210" s="696" t="s">
        <v>3590</v>
      </c>
      <c r="L1210" s="699">
        <v>2449.89</v>
      </c>
      <c r="M1210" s="699">
        <v>26948.79</v>
      </c>
      <c r="N1210" s="696">
        <v>11</v>
      </c>
      <c r="O1210" s="700">
        <v>2</v>
      </c>
      <c r="P1210" s="699">
        <v>26948.79</v>
      </c>
      <c r="Q1210" s="701">
        <v>1</v>
      </c>
      <c r="R1210" s="696">
        <v>11</v>
      </c>
      <c r="S1210" s="701">
        <v>1</v>
      </c>
      <c r="T1210" s="700">
        <v>2</v>
      </c>
      <c r="U1210" s="702">
        <v>1</v>
      </c>
    </row>
    <row r="1211" spans="1:21" ht="14.4" customHeight="1" x14ac:dyDescent="0.3">
      <c r="A1211" s="695">
        <v>32</v>
      </c>
      <c r="B1211" s="696" t="s">
        <v>554</v>
      </c>
      <c r="C1211" s="696">
        <v>89301322</v>
      </c>
      <c r="D1211" s="697" t="s">
        <v>4685</v>
      </c>
      <c r="E1211" s="698" t="s">
        <v>3281</v>
      </c>
      <c r="F1211" s="696" t="s">
        <v>3257</v>
      </c>
      <c r="G1211" s="696" t="s">
        <v>3338</v>
      </c>
      <c r="H1211" s="696" t="s">
        <v>555</v>
      </c>
      <c r="I1211" s="696" t="s">
        <v>2078</v>
      </c>
      <c r="J1211" s="696" t="s">
        <v>2079</v>
      </c>
      <c r="K1211" s="696" t="s">
        <v>3155</v>
      </c>
      <c r="L1211" s="699">
        <v>614.78</v>
      </c>
      <c r="M1211" s="699">
        <v>3688.6799999999994</v>
      </c>
      <c r="N1211" s="696">
        <v>6</v>
      </c>
      <c r="O1211" s="700">
        <v>2</v>
      </c>
      <c r="P1211" s="699">
        <v>3688.6799999999994</v>
      </c>
      <c r="Q1211" s="701">
        <v>1</v>
      </c>
      <c r="R1211" s="696">
        <v>6</v>
      </c>
      <c r="S1211" s="701">
        <v>1</v>
      </c>
      <c r="T1211" s="700">
        <v>2</v>
      </c>
      <c r="U1211" s="702">
        <v>1</v>
      </c>
    </row>
    <row r="1212" spans="1:21" ht="14.4" customHeight="1" x14ac:dyDescent="0.3">
      <c r="A1212" s="695">
        <v>32</v>
      </c>
      <c r="B1212" s="696" t="s">
        <v>554</v>
      </c>
      <c r="C1212" s="696">
        <v>89301322</v>
      </c>
      <c r="D1212" s="697" t="s">
        <v>4685</v>
      </c>
      <c r="E1212" s="698" t="s">
        <v>3281</v>
      </c>
      <c r="F1212" s="696" t="s">
        <v>3257</v>
      </c>
      <c r="G1212" s="696" t="s">
        <v>3599</v>
      </c>
      <c r="H1212" s="696" t="s">
        <v>555</v>
      </c>
      <c r="I1212" s="696" t="s">
        <v>1901</v>
      </c>
      <c r="J1212" s="696" t="s">
        <v>1902</v>
      </c>
      <c r="K1212" s="696" t="s">
        <v>3600</v>
      </c>
      <c r="L1212" s="699">
        <v>50.27</v>
      </c>
      <c r="M1212" s="699">
        <v>50.27</v>
      </c>
      <c r="N1212" s="696">
        <v>1</v>
      </c>
      <c r="O1212" s="700">
        <v>1</v>
      </c>
      <c r="P1212" s="699">
        <v>50.27</v>
      </c>
      <c r="Q1212" s="701">
        <v>1</v>
      </c>
      <c r="R1212" s="696">
        <v>1</v>
      </c>
      <c r="S1212" s="701">
        <v>1</v>
      </c>
      <c r="T1212" s="700">
        <v>1</v>
      </c>
      <c r="U1212" s="702">
        <v>1</v>
      </c>
    </row>
    <row r="1213" spans="1:21" ht="14.4" customHeight="1" x14ac:dyDescent="0.3">
      <c r="A1213" s="695">
        <v>32</v>
      </c>
      <c r="B1213" s="696" t="s">
        <v>554</v>
      </c>
      <c r="C1213" s="696">
        <v>89301322</v>
      </c>
      <c r="D1213" s="697" t="s">
        <v>4685</v>
      </c>
      <c r="E1213" s="698" t="s">
        <v>3281</v>
      </c>
      <c r="F1213" s="696" t="s">
        <v>3257</v>
      </c>
      <c r="G1213" s="696" t="s">
        <v>3343</v>
      </c>
      <c r="H1213" s="696" t="s">
        <v>1626</v>
      </c>
      <c r="I1213" s="696" t="s">
        <v>2013</v>
      </c>
      <c r="J1213" s="696" t="s">
        <v>2014</v>
      </c>
      <c r="K1213" s="696" t="s">
        <v>3136</v>
      </c>
      <c r="L1213" s="699">
        <v>116.8</v>
      </c>
      <c r="M1213" s="699">
        <v>116.8</v>
      </c>
      <c r="N1213" s="696">
        <v>1</v>
      </c>
      <c r="O1213" s="700">
        <v>0.5</v>
      </c>
      <c r="P1213" s="699">
        <v>116.8</v>
      </c>
      <c r="Q1213" s="701">
        <v>1</v>
      </c>
      <c r="R1213" s="696">
        <v>1</v>
      </c>
      <c r="S1213" s="701">
        <v>1</v>
      </c>
      <c r="T1213" s="700">
        <v>0.5</v>
      </c>
      <c r="U1213" s="702">
        <v>1</v>
      </c>
    </row>
    <row r="1214" spans="1:21" ht="14.4" customHeight="1" x14ac:dyDescent="0.3">
      <c r="A1214" s="695">
        <v>32</v>
      </c>
      <c r="B1214" s="696" t="s">
        <v>554</v>
      </c>
      <c r="C1214" s="696">
        <v>89301322</v>
      </c>
      <c r="D1214" s="697" t="s">
        <v>4685</v>
      </c>
      <c r="E1214" s="698" t="s">
        <v>3281</v>
      </c>
      <c r="F1214" s="696" t="s">
        <v>3257</v>
      </c>
      <c r="G1214" s="696" t="s">
        <v>3343</v>
      </c>
      <c r="H1214" s="696" t="s">
        <v>1626</v>
      </c>
      <c r="I1214" s="696" t="s">
        <v>3910</v>
      </c>
      <c r="J1214" s="696" t="s">
        <v>2014</v>
      </c>
      <c r="K1214" s="696" t="s">
        <v>3911</v>
      </c>
      <c r="L1214" s="699">
        <v>0</v>
      </c>
      <c r="M1214" s="699">
        <v>0</v>
      </c>
      <c r="N1214" s="696">
        <v>3</v>
      </c>
      <c r="O1214" s="700">
        <v>1.5</v>
      </c>
      <c r="P1214" s="699">
        <v>0</v>
      </c>
      <c r="Q1214" s="701"/>
      <c r="R1214" s="696">
        <v>3</v>
      </c>
      <c r="S1214" s="701">
        <v>1</v>
      </c>
      <c r="T1214" s="700">
        <v>1.5</v>
      </c>
      <c r="U1214" s="702">
        <v>1</v>
      </c>
    </row>
    <row r="1215" spans="1:21" ht="14.4" customHeight="1" x14ac:dyDescent="0.3">
      <c r="A1215" s="695">
        <v>32</v>
      </c>
      <c r="B1215" s="696" t="s">
        <v>554</v>
      </c>
      <c r="C1215" s="696">
        <v>89301322</v>
      </c>
      <c r="D1215" s="697" t="s">
        <v>4685</v>
      </c>
      <c r="E1215" s="698" t="s">
        <v>3281</v>
      </c>
      <c r="F1215" s="696" t="s">
        <v>3257</v>
      </c>
      <c r="G1215" s="696" t="s">
        <v>3476</v>
      </c>
      <c r="H1215" s="696" t="s">
        <v>1626</v>
      </c>
      <c r="I1215" s="696" t="s">
        <v>4375</v>
      </c>
      <c r="J1215" s="696" t="s">
        <v>4376</v>
      </c>
      <c r="K1215" s="696" t="s">
        <v>4377</v>
      </c>
      <c r="L1215" s="699">
        <v>77.010000000000005</v>
      </c>
      <c r="M1215" s="699">
        <v>77.010000000000005</v>
      </c>
      <c r="N1215" s="696">
        <v>1</v>
      </c>
      <c r="O1215" s="700">
        <v>0.5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32</v>
      </c>
      <c r="B1216" s="696" t="s">
        <v>554</v>
      </c>
      <c r="C1216" s="696">
        <v>89301322</v>
      </c>
      <c r="D1216" s="697" t="s">
        <v>4685</v>
      </c>
      <c r="E1216" s="698" t="s">
        <v>3281</v>
      </c>
      <c r="F1216" s="696" t="s">
        <v>3257</v>
      </c>
      <c r="G1216" s="696" t="s">
        <v>3733</v>
      </c>
      <c r="H1216" s="696" t="s">
        <v>555</v>
      </c>
      <c r="I1216" s="696" t="s">
        <v>3734</v>
      </c>
      <c r="J1216" s="696" t="s">
        <v>3735</v>
      </c>
      <c r="K1216" s="696" t="s">
        <v>3736</v>
      </c>
      <c r="L1216" s="699">
        <v>145.38999999999999</v>
      </c>
      <c r="M1216" s="699">
        <v>581.55999999999995</v>
      </c>
      <c r="N1216" s="696">
        <v>4</v>
      </c>
      <c r="O1216" s="700">
        <v>2</v>
      </c>
      <c r="P1216" s="699">
        <v>436.16999999999996</v>
      </c>
      <c r="Q1216" s="701">
        <v>0.75</v>
      </c>
      <c r="R1216" s="696">
        <v>3</v>
      </c>
      <c r="S1216" s="701">
        <v>0.75</v>
      </c>
      <c r="T1216" s="700">
        <v>1</v>
      </c>
      <c r="U1216" s="702">
        <v>0.5</v>
      </c>
    </row>
    <row r="1217" spans="1:21" ht="14.4" customHeight="1" x14ac:dyDescent="0.3">
      <c r="A1217" s="695">
        <v>32</v>
      </c>
      <c r="B1217" s="696" t="s">
        <v>554</v>
      </c>
      <c r="C1217" s="696">
        <v>89301322</v>
      </c>
      <c r="D1217" s="697" t="s">
        <v>4685</v>
      </c>
      <c r="E1217" s="698" t="s">
        <v>3281</v>
      </c>
      <c r="F1217" s="696" t="s">
        <v>3257</v>
      </c>
      <c r="G1217" s="696" t="s">
        <v>3477</v>
      </c>
      <c r="H1217" s="696" t="s">
        <v>555</v>
      </c>
      <c r="I1217" s="696" t="s">
        <v>627</v>
      </c>
      <c r="J1217" s="696" t="s">
        <v>3478</v>
      </c>
      <c r="K1217" s="696" t="s">
        <v>3479</v>
      </c>
      <c r="L1217" s="699">
        <v>41.83</v>
      </c>
      <c r="M1217" s="699">
        <v>125.49</v>
      </c>
      <c r="N1217" s="696">
        <v>3</v>
      </c>
      <c r="O1217" s="700">
        <v>2</v>
      </c>
      <c r="P1217" s="699">
        <v>41.83</v>
      </c>
      <c r="Q1217" s="701">
        <v>0.33333333333333331</v>
      </c>
      <c r="R1217" s="696">
        <v>1</v>
      </c>
      <c r="S1217" s="701">
        <v>0.33333333333333331</v>
      </c>
      <c r="T1217" s="700">
        <v>0.5</v>
      </c>
      <c r="U1217" s="702">
        <v>0.25</v>
      </c>
    </row>
    <row r="1218" spans="1:21" ht="14.4" customHeight="1" x14ac:dyDescent="0.3">
      <c r="A1218" s="695">
        <v>32</v>
      </c>
      <c r="B1218" s="696" t="s">
        <v>554</v>
      </c>
      <c r="C1218" s="696">
        <v>89301322</v>
      </c>
      <c r="D1218" s="697" t="s">
        <v>4685</v>
      </c>
      <c r="E1218" s="698" t="s">
        <v>3281</v>
      </c>
      <c r="F1218" s="696" t="s">
        <v>3257</v>
      </c>
      <c r="G1218" s="696" t="s">
        <v>3346</v>
      </c>
      <c r="H1218" s="696" t="s">
        <v>555</v>
      </c>
      <c r="I1218" s="696" t="s">
        <v>3347</v>
      </c>
      <c r="J1218" s="696" t="s">
        <v>3348</v>
      </c>
      <c r="K1218" s="696" t="s">
        <v>3170</v>
      </c>
      <c r="L1218" s="699">
        <v>0</v>
      </c>
      <c r="M1218" s="699">
        <v>0</v>
      </c>
      <c r="N1218" s="696">
        <v>4</v>
      </c>
      <c r="O1218" s="700">
        <v>1.5</v>
      </c>
      <c r="P1218" s="699">
        <v>0</v>
      </c>
      <c r="Q1218" s="701"/>
      <c r="R1218" s="696">
        <v>1</v>
      </c>
      <c r="S1218" s="701">
        <v>0.25</v>
      </c>
      <c r="T1218" s="700">
        <v>0.5</v>
      </c>
      <c r="U1218" s="702">
        <v>0.33333333333333331</v>
      </c>
    </row>
    <row r="1219" spans="1:21" ht="14.4" customHeight="1" x14ac:dyDescent="0.3">
      <c r="A1219" s="695">
        <v>32</v>
      </c>
      <c r="B1219" s="696" t="s">
        <v>554</v>
      </c>
      <c r="C1219" s="696">
        <v>89301322</v>
      </c>
      <c r="D1219" s="697" t="s">
        <v>4685</v>
      </c>
      <c r="E1219" s="698" t="s">
        <v>3281</v>
      </c>
      <c r="F1219" s="696" t="s">
        <v>3257</v>
      </c>
      <c r="G1219" s="696" t="s">
        <v>3346</v>
      </c>
      <c r="H1219" s="696" t="s">
        <v>555</v>
      </c>
      <c r="I1219" s="696" t="s">
        <v>3608</v>
      </c>
      <c r="J1219" s="696" t="s">
        <v>3609</v>
      </c>
      <c r="K1219" s="696" t="s">
        <v>3610</v>
      </c>
      <c r="L1219" s="699">
        <v>61.29</v>
      </c>
      <c r="M1219" s="699">
        <v>183.87</v>
      </c>
      <c r="N1219" s="696">
        <v>3</v>
      </c>
      <c r="O1219" s="700">
        <v>2.5</v>
      </c>
      <c r="P1219" s="699">
        <v>122.58</v>
      </c>
      <c r="Q1219" s="701">
        <v>0.66666666666666663</v>
      </c>
      <c r="R1219" s="696">
        <v>2</v>
      </c>
      <c r="S1219" s="701">
        <v>0.66666666666666663</v>
      </c>
      <c r="T1219" s="700">
        <v>1.5</v>
      </c>
      <c r="U1219" s="702">
        <v>0.6</v>
      </c>
    </row>
    <row r="1220" spans="1:21" ht="14.4" customHeight="1" x14ac:dyDescent="0.3">
      <c r="A1220" s="695">
        <v>32</v>
      </c>
      <c r="B1220" s="696" t="s">
        <v>554</v>
      </c>
      <c r="C1220" s="696">
        <v>89301322</v>
      </c>
      <c r="D1220" s="697" t="s">
        <v>4685</v>
      </c>
      <c r="E1220" s="698" t="s">
        <v>3281</v>
      </c>
      <c r="F1220" s="696" t="s">
        <v>3257</v>
      </c>
      <c r="G1220" s="696" t="s">
        <v>3346</v>
      </c>
      <c r="H1220" s="696" t="s">
        <v>555</v>
      </c>
      <c r="I1220" s="696" t="s">
        <v>3613</v>
      </c>
      <c r="J1220" s="696" t="s">
        <v>3348</v>
      </c>
      <c r="K1220" s="696" t="s">
        <v>3614</v>
      </c>
      <c r="L1220" s="699">
        <v>34.31</v>
      </c>
      <c r="M1220" s="699">
        <v>102.93</v>
      </c>
      <c r="N1220" s="696">
        <v>3</v>
      </c>
      <c r="O1220" s="700">
        <v>1.5</v>
      </c>
      <c r="P1220" s="699">
        <v>102.93</v>
      </c>
      <c r="Q1220" s="701">
        <v>1</v>
      </c>
      <c r="R1220" s="696">
        <v>3</v>
      </c>
      <c r="S1220" s="701">
        <v>1</v>
      </c>
      <c r="T1220" s="700">
        <v>1.5</v>
      </c>
      <c r="U1220" s="702">
        <v>1</v>
      </c>
    </row>
    <row r="1221" spans="1:21" ht="14.4" customHeight="1" x14ac:dyDescent="0.3">
      <c r="A1221" s="695">
        <v>32</v>
      </c>
      <c r="B1221" s="696" t="s">
        <v>554</v>
      </c>
      <c r="C1221" s="696">
        <v>89301322</v>
      </c>
      <c r="D1221" s="697" t="s">
        <v>4685</v>
      </c>
      <c r="E1221" s="698" t="s">
        <v>3281</v>
      </c>
      <c r="F1221" s="696" t="s">
        <v>3257</v>
      </c>
      <c r="G1221" s="696" t="s">
        <v>3442</v>
      </c>
      <c r="H1221" s="696" t="s">
        <v>555</v>
      </c>
      <c r="I1221" s="696" t="s">
        <v>3445</v>
      </c>
      <c r="J1221" s="696" t="s">
        <v>3443</v>
      </c>
      <c r="K1221" s="696" t="s">
        <v>3444</v>
      </c>
      <c r="L1221" s="699">
        <v>6196.71</v>
      </c>
      <c r="M1221" s="699">
        <v>30983.55</v>
      </c>
      <c r="N1221" s="696">
        <v>5</v>
      </c>
      <c r="O1221" s="700">
        <v>2.5</v>
      </c>
      <c r="P1221" s="699"/>
      <c r="Q1221" s="701">
        <v>0</v>
      </c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32</v>
      </c>
      <c r="B1222" s="696" t="s">
        <v>554</v>
      </c>
      <c r="C1222" s="696">
        <v>89301322</v>
      </c>
      <c r="D1222" s="697" t="s">
        <v>4685</v>
      </c>
      <c r="E1222" s="698" t="s">
        <v>3281</v>
      </c>
      <c r="F1222" s="696" t="s">
        <v>3257</v>
      </c>
      <c r="G1222" s="696" t="s">
        <v>3349</v>
      </c>
      <c r="H1222" s="696" t="s">
        <v>555</v>
      </c>
      <c r="I1222" s="696" t="s">
        <v>814</v>
      </c>
      <c r="J1222" s="696" t="s">
        <v>3350</v>
      </c>
      <c r="K1222" s="696" t="s">
        <v>3351</v>
      </c>
      <c r="L1222" s="699">
        <v>91.14</v>
      </c>
      <c r="M1222" s="699">
        <v>5286.1200000000008</v>
      </c>
      <c r="N1222" s="696">
        <v>58</v>
      </c>
      <c r="O1222" s="700">
        <v>15</v>
      </c>
      <c r="P1222" s="699">
        <v>2278.5</v>
      </c>
      <c r="Q1222" s="701">
        <v>0.43103448275862061</v>
      </c>
      <c r="R1222" s="696">
        <v>25</v>
      </c>
      <c r="S1222" s="701">
        <v>0.43103448275862066</v>
      </c>
      <c r="T1222" s="700">
        <v>6.5</v>
      </c>
      <c r="U1222" s="702">
        <v>0.43333333333333335</v>
      </c>
    </row>
    <row r="1223" spans="1:21" ht="14.4" customHeight="1" x14ac:dyDescent="0.3">
      <c r="A1223" s="695">
        <v>32</v>
      </c>
      <c r="B1223" s="696" t="s">
        <v>554</v>
      </c>
      <c r="C1223" s="696">
        <v>89301322</v>
      </c>
      <c r="D1223" s="697" t="s">
        <v>4685</v>
      </c>
      <c r="E1223" s="698" t="s">
        <v>3281</v>
      </c>
      <c r="F1223" s="696" t="s">
        <v>3257</v>
      </c>
      <c r="G1223" s="696" t="s">
        <v>3446</v>
      </c>
      <c r="H1223" s="696" t="s">
        <v>555</v>
      </c>
      <c r="I1223" s="696" t="s">
        <v>687</v>
      </c>
      <c r="J1223" s="696" t="s">
        <v>688</v>
      </c>
      <c r="K1223" s="696" t="s">
        <v>3447</v>
      </c>
      <c r="L1223" s="699">
        <v>709.97</v>
      </c>
      <c r="M1223" s="699">
        <v>709.97</v>
      </c>
      <c r="N1223" s="696">
        <v>1</v>
      </c>
      <c r="O1223" s="700">
        <v>0.5</v>
      </c>
      <c r="P1223" s="699">
        <v>709.97</v>
      </c>
      <c r="Q1223" s="701">
        <v>1</v>
      </c>
      <c r="R1223" s="696">
        <v>1</v>
      </c>
      <c r="S1223" s="701">
        <v>1</v>
      </c>
      <c r="T1223" s="700">
        <v>0.5</v>
      </c>
      <c r="U1223" s="702">
        <v>1</v>
      </c>
    </row>
    <row r="1224" spans="1:21" ht="14.4" customHeight="1" x14ac:dyDescent="0.3">
      <c r="A1224" s="695">
        <v>32</v>
      </c>
      <c r="B1224" s="696" t="s">
        <v>554</v>
      </c>
      <c r="C1224" s="696">
        <v>89301322</v>
      </c>
      <c r="D1224" s="697" t="s">
        <v>4685</v>
      </c>
      <c r="E1224" s="698" t="s">
        <v>3281</v>
      </c>
      <c r="F1224" s="696" t="s">
        <v>3257</v>
      </c>
      <c r="G1224" s="696" t="s">
        <v>3615</v>
      </c>
      <c r="H1224" s="696" t="s">
        <v>1626</v>
      </c>
      <c r="I1224" s="696" t="s">
        <v>1682</v>
      </c>
      <c r="J1224" s="696" t="s">
        <v>1683</v>
      </c>
      <c r="K1224" s="696" t="s">
        <v>1684</v>
      </c>
      <c r="L1224" s="699">
        <v>0</v>
      </c>
      <c r="M1224" s="699">
        <v>0</v>
      </c>
      <c r="N1224" s="696">
        <v>1</v>
      </c>
      <c r="O1224" s="700">
        <v>1</v>
      </c>
      <c r="P1224" s="699">
        <v>0</v>
      </c>
      <c r="Q1224" s="701"/>
      <c r="R1224" s="696">
        <v>1</v>
      </c>
      <c r="S1224" s="701">
        <v>1</v>
      </c>
      <c r="T1224" s="700">
        <v>1</v>
      </c>
      <c r="U1224" s="702">
        <v>1</v>
      </c>
    </row>
    <row r="1225" spans="1:21" ht="14.4" customHeight="1" x14ac:dyDescent="0.3">
      <c r="A1225" s="695">
        <v>32</v>
      </c>
      <c r="B1225" s="696" t="s">
        <v>554</v>
      </c>
      <c r="C1225" s="696">
        <v>89301322</v>
      </c>
      <c r="D1225" s="697" t="s">
        <v>4685</v>
      </c>
      <c r="E1225" s="698" t="s">
        <v>3281</v>
      </c>
      <c r="F1225" s="696" t="s">
        <v>3257</v>
      </c>
      <c r="G1225" s="696" t="s">
        <v>3405</v>
      </c>
      <c r="H1225" s="696" t="s">
        <v>555</v>
      </c>
      <c r="I1225" s="696" t="s">
        <v>926</v>
      </c>
      <c r="J1225" s="696" t="s">
        <v>2365</v>
      </c>
      <c r="K1225" s="696" t="s">
        <v>3406</v>
      </c>
      <c r="L1225" s="699">
        <v>0</v>
      </c>
      <c r="M1225" s="699">
        <v>0</v>
      </c>
      <c r="N1225" s="696">
        <v>1</v>
      </c>
      <c r="O1225" s="700">
        <v>0.5</v>
      </c>
      <c r="P1225" s="699">
        <v>0</v>
      </c>
      <c r="Q1225" s="701"/>
      <c r="R1225" s="696">
        <v>1</v>
      </c>
      <c r="S1225" s="701">
        <v>1</v>
      </c>
      <c r="T1225" s="700">
        <v>0.5</v>
      </c>
      <c r="U1225" s="702">
        <v>1</v>
      </c>
    </row>
    <row r="1226" spans="1:21" ht="14.4" customHeight="1" x14ac:dyDescent="0.3">
      <c r="A1226" s="695">
        <v>32</v>
      </c>
      <c r="B1226" s="696" t="s">
        <v>554</v>
      </c>
      <c r="C1226" s="696">
        <v>89301322</v>
      </c>
      <c r="D1226" s="697" t="s">
        <v>4685</v>
      </c>
      <c r="E1226" s="698" t="s">
        <v>3281</v>
      </c>
      <c r="F1226" s="696" t="s">
        <v>3257</v>
      </c>
      <c r="G1226" s="696" t="s">
        <v>3405</v>
      </c>
      <c r="H1226" s="696" t="s">
        <v>555</v>
      </c>
      <c r="I1226" s="696" t="s">
        <v>699</v>
      </c>
      <c r="J1226" s="696" t="s">
        <v>700</v>
      </c>
      <c r="K1226" s="696" t="s">
        <v>701</v>
      </c>
      <c r="L1226" s="699">
        <v>33.79</v>
      </c>
      <c r="M1226" s="699">
        <v>135.16</v>
      </c>
      <c r="N1226" s="696">
        <v>4</v>
      </c>
      <c r="O1226" s="700">
        <v>0.5</v>
      </c>
      <c r="P1226" s="699">
        <v>135.16</v>
      </c>
      <c r="Q1226" s="701">
        <v>1</v>
      </c>
      <c r="R1226" s="696">
        <v>4</v>
      </c>
      <c r="S1226" s="701">
        <v>1</v>
      </c>
      <c r="T1226" s="700">
        <v>0.5</v>
      </c>
      <c r="U1226" s="702">
        <v>1</v>
      </c>
    </row>
    <row r="1227" spans="1:21" ht="14.4" customHeight="1" x14ac:dyDescent="0.3">
      <c r="A1227" s="695">
        <v>32</v>
      </c>
      <c r="B1227" s="696" t="s">
        <v>554</v>
      </c>
      <c r="C1227" s="696">
        <v>89301322</v>
      </c>
      <c r="D1227" s="697" t="s">
        <v>4685</v>
      </c>
      <c r="E1227" s="698" t="s">
        <v>3281</v>
      </c>
      <c r="F1227" s="696" t="s">
        <v>3257</v>
      </c>
      <c r="G1227" s="696" t="s">
        <v>3838</v>
      </c>
      <c r="H1227" s="696" t="s">
        <v>555</v>
      </c>
      <c r="I1227" s="696" t="s">
        <v>4378</v>
      </c>
      <c r="J1227" s="696" t="s">
        <v>3840</v>
      </c>
      <c r="K1227" s="696" t="s">
        <v>3723</v>
      </c>
      <c r="L1227" s="699">
        <v>0</v>
      </c>
      <c r="M1227" s="699">
        <v>0</v>
      </c>
      <c r="N1227" s="696">
        <v>1</v>
      </c>
      <c r="O1227" s="700">
        <v>1</v>
      </c>
      <c r="P1227" s="699">
        <v>0</v>
      </c>
      <c r="Q1227" s="701"/>
      <c r="R1227" s="696">
        <v>1</v>
      </c>
      <c r="S1227" s="701">
        <v>1</v>
      </c>
      <c r="T1227" s="700">
        <v>1</v>
      </c>
      <c r="U1227" s="702">
        <v>1</v>
      </c>
    </row>
    <row r="1228" spans="1:21" ht="14.4" customHeight="1" x14ac:dyDescent="0.3">
      <c r="A1228" s="695">
        <v>32</v>
      </c>
      <c r="B1228" s="696" t="s">
        <v>554</v>
      </c>
      <c r="C1228" s="696">
        <v>89301322</v>
      </c>
      <c r="D1228" s="697" t="s">
        <v>4685</v>
      </c>
      <c r="E1228" s="698" t="s">
        <v>3281</v>
      </c>
      <c r="F1228" s="696" t="s">
        <v>3257</v>
      </c>
      <c r="G1228" s="696" t="s">
        <v>4379</v>
      </c>
      <c r="H1228" s="696" t="s">
        <v>555</v>
      </c>
      <c r="I1228" s="696" t="s">
        <v>1406</v>
      </c>
      <c r="J1228" s="696" t="s">
        <v>1407</v>
      </c>
      <c r="K1228" s="696" t="s">
        <v>1408</v>
      </c>
      <c r="L1228" s="699">
        <v>0</v>
      </c>
      <c r="M1228" s="699">
        <v>0</v>
      </c>
      <c r="N1228" s="696">
        <v>1</v>
      </c>
      <c r="O1228" s="700">
        <v>0.5</v>
      </c>
      <c r="P1228" s="699">
        <v>0</v>
      </c>
      <c r="Q1228" s="701"/>
      <c r="R1228" s="696">
        <v>1</v>
      </c>
      <c r="S1228" s="701">
        <v>1</v>
      </c>
      <c r="T1228" s="700">
        <v>0.5</v>
      </c>
      <c r="U1228" s="702">
        <v>1</v>
      </c>
    </row>
    <row r="1229" spans="1:21" ht="14.4" customHeight="1" x14ac:dyDescent="0.3">
      <c r="A1229" s="695">
        <v>32</v>
      </c>
      <c r="B1229" s="696" t="s">
        <v>554</v>
      </c>
      <c r="C1229" s="696">
        <v>89301322</v>
      </c>
      <c r="D1229" s="697" t="s">
        <v>4685</v>
      </c>
      <c r="E1229" s="698" t="s">
        <v>3281</v>
      </c>
      <c r="F1229" s="696" t="s">
        <v>3257</v>
      </c>
      <c r="G1229" s="696" t="s">
        <v>4379</v>
      </c>
      <c r="H1229" s="696" t="s">
        <v>555</v>
      </c>
      <c r="I1229" s="696" t="s">
        <v>4380</v>
      </c>
      <c r="J1229" s="696" t="s">
        <v>1407</v>
      </c>
      <c r="K1229" s="696" t="s">
        <v>4381</v>
      </c>
      <c r="L1229" s="699">
        <v>0</v>
      </c>
      <c r="M1229" s="699">
        <v>0</v>
      </c>
      <c r="N1229" s="696">
        <v>1</v>
      </c>
      <c r="O1229" s="700">
        <v>0.5</v>
      </c>
      <c r="P1229" s="699">
        <v>0</v>
      </c>
      <c r="Q1229" s="701"/>
      <c r="R1229" s="696">
        <v>1</v>
      </c>
      <c r="S1229" s="701">
        <v>1</v>
      </c>
      <c r="T1229" s="700">
        <v>0.5</v>
      </c>
      <c r="U1229" s="702">
        <v>1</v>
      </c>
    </row>
    <row r="1230" spans="1:21" ht="14.4" customHeight="1" x14ac:dyDescent="0.3">
      <c r="A1230" s="695">
        <v>32</v>
      </c>
      <c r="B1230" s="696" t="s">
        <v>554</v>
      </c>
      <c r="C1230" s="696">
        <v>89301322</v>
      </c>
      <c r="D1230" s="697" t="s">
        <v>4685</v>
      </c>
      <c r="E1230" s="698" t="s">
        <v>3281</v>
      </c>
      <c r="F1230" s="696" t="s">
        <v>3257</v>
      </c>
      <c r="G1230" s="696" t="s">
        <v>3450</v>
      </c>
      <c r="H1230" s="696" t="s">
        <v>1626</v>
      </c>
      <c r="I1230" s="696" t="s">
        <v>1678</v>
      </c>
      <c r="J1230" s="696" t="s">
        <v>1679</v>
      </c>
      <c r="K1230" s="696" t="s">
        <v>582</v>
      </c>
      <c r="L1230" s="699">
        <v>38.130000000000003</v>
      </c>
      <c r="M1230" s="699">
        <v>114.39000000000001</v>
      </c>
      <c r="N1230" s="696">
        <v>3</v>
      </c>
      <c r="O1230" s="700">
        <v>0.5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32</v>
      </c>
      <c r="B1231" s="696" t="s">
        <v>554</v>
      </c>
      <c r="C1231" s="696">
        <v>89301322</v>
      </c>
      <c r="D1231" s="697" t="s">
        <v>4685</v>
      </c>
      <c r="E1231" s="698" t="s">
        <v>3281</v>
      </c>
      <c r="F1231" s="696" t="s">
        <v>3257</v>
      </c>
      <c r="G1231" s="696" t="s">
        <v>3450</v>
      </c>
      <c r="H1231" s="696" t="s">
        <v>1626</v>
      </c>
      <c r="I1231" s="696" t="s">
        <v>3753</v>
      </c>
      <c r="J1231" s="696" t="s">
        <v>3754</v>
      </c>
      <c r="K1231" s="696" t="s">
        <v>3755</v>
      </c>
      <c r="L1231" s="699">
        <v>254.23</v>
      </c>
      <c r="M1231" s="699">
        <v>508.46</v>
      </c>
      <c r="N1231" s="696">
        <v>2</v>
      </c>
      <c r="O1231" s="700">
        <v>1</v>
      </c>
      <c r="P1231" s="699">
        <v>254.23</v>
      </c>
      <c r="Q1231" s="701">
        <v>0.5</v>
      </c>
      <c r="R1231" s="696">
        <v>1</v>
      </c>
      <c r="S1231" s="701">
        <v>0.5</v>
      </c>
      <c r="T1231" s="700">
        <v>0.5</v>
      </c>
      <c r="U1231" s="702">
        <v>0.5</v>
      </c>
    </row>
    <row r="1232" spans="1:21" ht="14.4" customHeight="1" x14ac:dyDescent="0.3">
      <c r="A1232" s="695">
        <v>32</v>
      </c>
      <c r="B1232" s="696" t="s">
        <v>554</v>
      </c>
      <c r="C1232" s="696">
        <v>89301322</v>
      </c>
      <c r="D1232" s="697" t="s">
        <v>4685</v>
      </c>
      <c r="E1232" s="698" t="s">
        <v>3281</v>
      </c>
      <c r="F1232" s="696" t="s">
        <v>3257</v>
      </c>
      <c r="G1232" s="696" t="s">
        <v>3451</v>
      </c>
      <c r="H1232" s="696" t="s">
        <v>555</v>
      </c>
      <c r="I1232" s="696" t="s">
        <v>746</v>
      </c>
      <c r="J1232" s="696" t="s">
        <v>4382</v>
      </c>
      <c r="K1232" s="696" t="s">
        <v>4383</v>
      </c>
      <c r="L1232" s="699">
        <v>60.02</v>
      </c>
      <c r="M1232" s="699">
        <v>60.02</v>
      </c>
      <c r="N1232" s="696">
        <v>1</v>
      </c>
      <c r="O1232" s="700">
        <v>0.5</v>
      </c>
      <c r="P1232" s="699">
        <v>60.02</v>
      </c>
      <c r="Q1232" s="701">
        <v>1</v>
      </c>
      <c r="R1232" s="696">
        <v>1</v>
      </c>
      <c r="S1232" s="701">
        <v>1</v>
      </c>
      <c r="T1232" s="700">
        <v>0.5</v>
      </c>
      <c r="U1232" s="702">
        <v>1</v>
      </c>
    </row>
    <row r="1233" spans="1:21" ht="14.4" customHeight="1" x14ac:dyDescent="0.3">
      <c r="A1233" s="695">
        <v>32</v>
      </c>
      <c r="B1233" s="696" t="s">
        <v>554</v>
      </c>
      <c r="C1233" s="696">
        <v>89301322</v>
      </c>
      <c r="D1233" s="697" t="s">
        <v>4685</v>
      </c>
      <c r="E1233" s="698" t="s">
        <v>3281</v>
      </c>
      <c r="F1233" s="696" t="s">
        <v>3257</v>
      </c>
      <c r="G1233" s="696" t="s">
        <v>3454</v>
      </c>
      <c r="H1233" s="696" t="s">
        <v>1626</v>
      </c>
      <c r="I1233" s="696" t="s">
        <v>1772</v>
      </c>
      <c r="J1233" s="696" t="s">
        <v>589</v>
      </c>
      <c r="K1233" s="696" t="s">
        <v>1773</v>
      </c>
      <c r="L1233" s="699">
        <v>418.37</v>
      </c>
      <c r="M1233" s="699">
        <v>418.37</v>
      </c>
      <c r="N1233" s="696">
        <v>1</v>
      </c>
      <c r="O1233" s="700">
        <v>0.5</v>
      </c>
      <c r="P1233" s="699">
        <v>418.37</v>
      </c>
      <c r="Q1233" s="701">
        <v>1</v>
      </c>
      <c r="R1233" s="696">
        <v>1</v>
      </c>
      <c r="S1233" s="701">
        <v>1</v>
      </c>
      <c r="T1233" s="700">
        <v>0.5</v>
      </c>
      <c r="U1233" s="702">
        <v>1</v>
      </c>
    </row>
    <row r="1234" spans="1:21" ht="14.4" customHeight="1" x14ac:dyDescent="0.3">
      <c r="A1234" s="695">
        <v>32</v>
      </c>
      <c r="B1234" s="696" t="s">
        <v>554</v>
      </c>
      <c r="C1234" s="696">
        <v>89301322</v>
      </c>
      <c r="D1234" s="697" t="s">
        <v>4685</v>
      </c>
      <c r="E1234" s="698" t="s">
        <v>3281</v>
      </c>
      <c r="F1234" s="696" t="s">
        <v>3257</v>
      </c>
      <c r="G1234" s="696" t="s">
        <v>4384</v>
      </c>
      <c r="H1234" s="696" t="s">
        <v>555</v>
      </c>
      <c r="I1234" s="696" t="s">
        <v>4385</v>
      </c>
      <c r="J1234" s="696" t="s">
        <v>4386</v>
      </c>
      <c r="K1234" s="696" t="s">
        <v>4387</v>
      </c>
      <c r="L1234" s="699">
        <v>480.18</v>
      </c>
      <c r="M1234" s="699">
        <v>480.18</v>
      </c>
      <c r="N1234" s="696">
        <v>1</v>
      </c>
      <c r="O1234" s="700">
        <v>1</v>
      </c>
      <c r="P1234" s="699">
        <v>480.18</v>
      </c>
      <c r="Q1234" s="701">
        <v>1</v>
      </c>
      <c r="R1234" s="696">
        <v>1</v>
      </c>
      <c r="S1234" s="701">
        <v>1</v>
      </c>
      <c r="T1234" s="700">
        <v>1</v>
      </c>
      <c r="U1234" s="702">
        <v>1</v>
      </c>
    </row>
    <row r="1235" spans="1:21" ht="14.4" customHeight="1" x14ac:dyDescent="0.3">
      <c r="A1235" s="695">
        <v>32</v>
      </c>
      <c r="B1235" s="696" t="s">
        <v>554</v>
      </c>
      <c r="C1235" s="696">
        <v>89301322</v>
      </c>
      <c r="D1235" s="697" t="s">
        <v>4685</v>
      </c>
      <c r="E1235" s="698" t="s">
        <v>3281</v>
      </c>
      <c r="F1235" s="696" t="s">
        <v>3257</v>
      </c>
      <c r="G1235" s="696" t="s">
        <v>3293</v>
      </c>
      <c r="H1235" s="696" t="s">
        <v>1626</v>
      </c>
      <c r="I1235" s="696" t="s">
        <v>1755</v>
      </c>
      <c r="J1235" s="696" t="s">
        <v>1656</v>
      </c>
      <c r="K1235" s="696" t="s">
        <v>1756</v>
      </c>
      <c r="L1235" s="699">
        <v>468.96</v>
      </c>
      <c r="M1235" s="699">
        <v>4220.6399999999994</v>
      </c>
      <c r="N1235" s="696">
        <v>9</v>
      </c>
      <c r="O1235" s="700">
        <v>3</v>
      </c>
      <c r="P1235" s="699">
        <v>3282.72</v>
      </c>
      <c r="Q1235" s="701">
        <v>0.77777777777777779</v>
      </c>
      <c r="R1235" s="696">
        <v>7</v>
      </c>
      <c r="S1235" s="701">
        <v>0.77777777777777779</v>
      </c>
      <c r="T1235" s="700">
        <v>2</v>
      </c>
      <c r="U1235" s="702">
        <v>0.66666666666666663</v>
      </c>
    </row>
    <row r="1236" spans="1:21" ht="14.4" customHeight="1" x14ac:dyDescent="0.3">
      <c r="A1236" s="695">
        <v>32</v>
      </c>
      <c r="B1236" s="696" t="s">
        <v>554</v>
      </c>
      <c r="C1236" s="696">
        <v>89301322</v>
      </c>
      <c r="D1236" s="697" t="s">
        <v>4685</v>
      </c>
      <c r="E1236" s="698" t="s">
        <v>3281</v>
      </c>
      <c r="F1236" s="696" t="s">
        <v>3257</v>
      </c>
      <c r="G1236" s="696" t="s">
        <v>3293</v>
      </c>
      <c r="H1236" s="696" t="s">
        <v>1626</v>
      </c>
      <c r="I1236" s="696" t="s">
        <v>1758</v>
      </c>
      <c r="J1236" s="696" t="s">
        <v>1656</v>
      </c>
      <c r="K1236" s="696" t="s">
        <v>1759</v>
      </c>
      <c r="L1236" s="699">
        <v>625.29</v>
      </c>
      <c r="M1236" s="699">
        <v>30639.209999999995</v>
      </c>
      <c r="N1236" s="696">
        <v>49</v>
      </c>
      <c r="O1236" s="700">
        <v>13.5</v>
      </c>
      <c r="P1236" s="699">
        <v>26262.179999999997</v>
      </c>
      <c r="Q1236" s="701">
        <v>0.85714285714285721</v>
      </c>
      <c r="R1236" s="696">
        <v>42</v>
      </c>
      <c r="S1236" s="701">
        <v>0.8571428571428571</v>
      </c>
      <c r="T1236" s="700">
        <v>12</v>
      </c>
      <c r="U1236" s="702">
        <v>0.88888888888888884</v>
      </c>
    </row>
    <row r="1237" spans="1:21" ht="14.4" customHeight="1" x14ac:dyDescent="0.3">
      <c r="A1237" s="695">
        <v>32</v>
      </c>
      <c r="B1237" s="696" t="s">
        <v>554</v>
      </c>
      <c r="C1237" s="696">
        <v>89301322</v>
      </c>
      <c r="D1237" s="697" t="s">
        <v>4685</v>
      </c>
      <c r="E1237" s="698" t="s">
        <v>3281</v>
      </c>
      <c r="F1237" s="696" t="s">
        <v>3257</v>
      </c>
      <c r="G1237" s="696" t="s">
        <v>3293</v>
      </c>
      <c r="H1237" s="696" t="s">
        <v>1626</v>
      </c>
      <c r="I1237" s="696" t="s">
        <v>1655</v>
      </c>
      <c r="J1237" s="696" t="s">
        <v>1656</v>
      </c>
      <c r="K1237" s="696" t="s">
        <v>1657</v>
      </c>
      <c r="L1237" s="699">
        <v>937.93</v>
      </c>
      <c r="M1237" s="699">
        <v>8441.369999999999</v>
      </c>
      <c r="N1237" s="696">
        <v>9</v>
      </c>
      <c r="O1237" s="700">
        <v>2.5</v>
      </c>
      <c r="P1237" s="699">
        <v>8441.369999999999</v>
      </c>
      <c r="Q1237" s="701">
        <v>1</v>
      </c>
      <c r="R1237" s="696">
        <v>9</v>
      </c>
      <c r="S1237" s="701">
        <v>1</v>
      </c>
      <c r="T1237" s="700">
        <v>2.5</v>
      </c>
      <c r="U1237" s="702">
        <v>1</v>
      </c>
    </row>
    <row r="1238" spans="1:21" ht="14.4" customHeight="1" x14ac:dyDescent="0.3">
      <c r="A1238" s="695">
        <v>32</v>
      </c>
      <c r="B1238" s="696" t="s">
        <v>554</v>
      </c>
      <c r="C1238" s="696">
        <v>89301322</v>
      </c>
      <c r="D1238" s="697" t="s">
        <v>4685</v>
      </c>
      <c r="E1238" s="698" t="s">
        <v>3281</v>
      </c>
      <c r="F1238" s="696" t="s">
        <v>3257</v>
      </c>
      <c r="G1238" s="696" t="s">
        <v>3293</v>
      </c>
      <c r="H1238" s="696" t="s">
        <v>1626</v>
      </c>
      <c r="I1238" s="696" t="s">
        <v>2933</v>
      </c>
      <c r="J1238" s="696" t="s">
        <v>1702</v>
      </c>
      <c r="K1238" s="696" t="s">
        <v>1657</v>
      </c>
      <c r="L1238" s="699">
        <v>1749.69</v>
      </c>
      <c r="M1238" s="699">
        <v>19246.59</v>
      </c>
      <c r="N1238" s="696">
        <v>11</v>
      </c>
      <c r="O1238" s="700">
        <v>4.5</v>
      </c>
      <c r="P1238" s="699">
        <v>15747.21</v>
      </c>
      <c r="Q1238" s="701">
        <v>0.81818181818181812</v>
      </c>
      <c r="R1238" s="696">
        <v>9</v>
      </c>
      <c r="S1238" s="701">
        <v>0.81818181818181823</v>
      </c>
      <c r="T1238" s="700">
        <v>3</v>
      </c>
      <c r="U1238" s="702">
        <v>0.66666666666666663</v>
      </c>
    </row>
    <row r="1239" spans="1:21" ht="14.4" customHeight="1" x14ac:dyDescent="0.3">
      <c r="A1239" s="695">
        <v>32</v>
      </c>
      <c r="B1239" s="696" t="s">
        <v>554</v>
      </c>
      <c r="C1239" s="696">
        <v>89301322</v>
      </c>
      <c r="D1239" s="697" t="s">
        <v>4685</v>
      </c>
      <c r="E1239" s="698" t="s">
        <v>3281</v>
      </c>
      <c r="F1239" s="696" t="s">
        <v>3257</v>
      </c>
      <c r="G1239" s="696" t="s">
        <v>3293</v>
      </c>
      <c r="H1239" s="696" t="s">
        <v>1626</v>
      </c>
      <c r="I1239" s="696" t="s">
        <v>1701</v>
      </c>
      <c r="J1239" s="696" t="s">
        <v>1702</v>
      </c>
      <c r="K1239" s="696" t="s">
        <v>1660</v>
      </c>
      <c r="L1239" s="699">
        <v>2332.92</v>
      </c>
      <c r="M1239" s="699">
        <v>6998.76</v>
      </c>
      <c r="N1239" s="696">
        <v>3</v>
      </c>
      <c r="O1239" s="700">
        <v>0.5</v>
      </c>
      <c r="P1239" s="699"/>
      <c r="Q1239" s="701">
        <v>0</v>
      </c>
      <c r="R1239" s="696"/>
      <c r="S1239" s="701">
        <v>0</v>
      </c>
      <c r="T1239" s="700"/>
      <c r="U1239" s="702">
        <v>0</v>
      </c>
    </row>
    <row r="1240" spans="1:21" ht="14.4" customHeight="1" x14ac:dyDescent="0.3">
      <c r="A1240" s="695">
        <v>32</v>
      </c>
      <c r="B1240" s="696" t="s">
        <v>554</v>
      </c>
      <c r="C1240" s="696">
        <v>89301322</v>
      </c>
      <c r="D1240" s="697" t="s">
        <v>4685</v>
      </c>
      <c r="E1240" s="698" t="s">
        <v>3281</v>
      </c>
      <c r="F1240" s="696" t="s">
        <v>3257</v>
      </c>
      <c r="G1240" s="696" t="s">
        <v>3293</v>
      </c>
      <c r="H1240" s="696" t="s">
        <v>1626</v>
      </c>
      <c r="I1240" s="696" t="s">
        <v>2936</v>
      </c>
      <c r="J1240" s="696" t="s">
        <v>1702</v>
      </c>
      <c r="K1240" s="696" t="s">
        <v>2665</v>
      </c>
      <c r="L1240" s="699">
        <v>2916.16</v>
      </c>
      <c r="M1240" s="699">
        <v>8748.48</v>
      </c>
      <c r="N1240" s="696">
        <v>3</v>
      </c>
      <c r="O1240" s="700">
        <v>0.5</v>
      </c>
      <c r="P1240" s="699">
        <v>8748.48</v>
      </c>
      <c r="Q1240" s="701">
        <v>1</v>
      </c>
      <c r="R1240" s="696">
        <v>3</v>
      </c>
      <c r="S1240" s="701">
        <v>1</v>
      </c>
      <c r="T1240" s="700">
        <v>0.5</v>
      </c>
      <c r="U1240" s="702">
        <v>1</v>
      </c>
    </row>
    <row r="1241" spans="1:21" ht="14.4" customHeight="1" x14ac:dyDescent="0.3">
      <c r="A1241" s="695">
        <v>32</v>
      </c>
      <c r="B1241" s="696" t="s">
        <v>554</v>
      </c>
      <c r="C1241" s="696">
        <v>89301322</v>
      </c>
      <c r="D1241" s="697" t="s">
        <v>4685</v>
      </c>
      <c r="E1241" s="698" t="s">
        <v>3281</v>
      </c>
      <c r="F1241" s="696" t="s">
        <v>3257</v>
      </c>
      <c r="G1241" s="696" t="s">
        <v>3635</v>
      </c>
      <c r="H1241" s="696" t="s">
        <v>555</v>
      </c>
      <c r="I1241" s="696" t="s">
        <v>3636</v>
      </c>
      <c r="J1241" s="696" t="s">
        <v>3637</v>
      </c>
      <c r="K1241" s="696" t="s">
        <v>3638</v>
      </c>
      <c r="L1241" s="699">
        <v>140.59</v>
      </c>
      <c r="M1241" s="699">
        <v>140.59</v>
      </c>
      <c r="N1241" s="696">
        <v>1</v>
      </c>
      <c r="O1241" s="700">
        <v>0.5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32</v>
      </c>
      <c r="B1242" s="696" t="s">
        <v>554</v>
      </c>
      <c r="C1242" s="696">
        <v>89301322</v>
      </c>
      <c r="D1242" s="697" t="s">
        <v>4685</v>
      </c>
      <c r="E1242" s="698" t="s">
        <v>3281</v>
      </c>
      <c r="F1242" s="696" t="s">
        <v>3257</v>
      </c>
      <c r="G1242" s="696" t="s">
        <v>3294</v>
      </c>
      <c r="H1242" s="696" t="s">
        <v>555</v>
      </c>
      <c r="I1242" s="696" t="s">
        <v>4016</v>
      </c>
      <c r="J1242" s="696" t="s">
        <v>719</v>
      </c>
      <c r="K1242" s="696" t="s">
        <v>4017</v>
      </c>
      <c r="L1242" s="699">
        <v>0</v>
      </c>
      <c r="M1242" s="699">
        <v>0</v>
      </c>
      <c r="N1242" s="696">
        <v>1</v>
      </c>
      <c r="O1242" s="700">
        <v>0.5</v>
      </c>
      <c r="P1242" s="699">
        <v>0</v>
      </c>
      <c r="Q1242" s="701"/>
      <c r="R1242" s="696">
        <v>1</v>
      </c>
      <c r="S1242" s="701">
        <v>1</v>
      </c>
      <c r="T1242" s="700">
        <v>0.5</v>
      </c>
      <c r="U1242" s="702">
        <v>1</v>
      </c>
    </row>
    <row r="1243" spans="1:21" ht="14.4" customHeight="1" x14ac:dyDescent="0.3">
      <c r="A1243" s="695">
        <v>32</v>
      </c>
      <c r="B1243" s="696" t="s">
        <v>554</v>
      </c>
      <c r="C1243" s="696">
        <v>89301322</v>
      </c>
      <c r="D1243" s="697" t="s">
        <v>4685</v>
      </c>
      <c r="E1243" s="698" t="s">
        <v>3281</v>
      </c>
      <c r="F1243" s="696" t="s">
        <v>3257</v>
      </c>
      <c r="G1243" s="696" t="s">
        <v>3294</v>
      </c>
      <c r="H1243" s="696" t="s">
        <v>555</v>
      </c>
      <c r="I1243" s="696" t="s">
        <v>4306</v>
      </c>
      <c r="J1243" s="696" t="s">
        <v>719</v>
      </c>
      <c r="K1243" s="696" t="s">
        <v>4307</v>
      </c>
      <c r="L1243" s="699">
        <v>0</v>
      </c>
      <c r="M1243" s="699">
        <v>0</v>
      </c>
      <c r="N1243" s="696">
        <v>1</v>
      </c>
      <c r="O1243" s="700">
        <v>0.5</v>
      </c>
      <c r="P1243" s="699">
        <v>0</v>
      </c>
      <c r="Q1243" s="701"/>
      <c r="R1243" s="696">
        <v>1</v>
      </c>
      <c r="S1243" s="701">
        <v>1</v>
      </c>
      <c r="T1243" s="700">
        <v>0.5</v>
      </c>
      <c r="U1243" s="702">
        <v>1</v>
      </c>
    </row>
    <row r="1244" spans="1:21" ht="14.4" customHeight="1" x14ac:dyDescent="0.3">
      <c r="A1244" s="695">
        <v>32</v>
      </c>
      <c r="B1244" s="696" t="s">
        <v>554</v>
      </c>
      <c r="C1244" s="696">
        <v>89301322</v>
      </c>
      <c r="D1244" s="697" t="s">
        <v>4685</v>
      </c>
      <c r="E1244" s="698" t="s">
        <v>3281</v>
      </c>
      <c r="F1244" s="696" t="s">
        <v>3257</v>
      </c>
      <c r="G1244" s="696" t="s">
        <v>3294</v>
      </c>
      <c r="H1244" s="696" t="s">
        <v>555</v>
      </c>
      <c r="I1244" s="696" t="s">
        <v>3407</v>
      </c>
      <c r="J1244" s="696" t="s">
        <v>3296</v>
      </c>
      <c r="K1244" s="696" t="s">
        <v>3408</v>
      </c>
      <c r="L1244" s="699">
        <v>97.97</v>
      </c>
      <c r="M1244" s="699">
        <v>195.94</v>
      </c>
      <c r="N1244" s="696">
        <v>2</v>
      </c>
      <c r="O1244" s="700">
        <v>1.5</v>
      </c>
      <c r="P1244" s="699">
        <v>97.97</v>
      </c>
      <c r="Q1244" s="701">
        <v>0.5</v>
      </c>
      <c r="R1244" s="696">
        <v>1</v>
      </c>
      <c r="S1244" s="701">
        <v>0.5</v>
      </c>
      <c r="T1244" s="700">
        <v>0.5</v>
      </c>
      <c r="U1244" s="702">
        <v>0.33333333333333331</v>
      </c>
    </row>
    <row r="1245" spans="1:21" ht="14.4" customHeight="1" x14ac:dyDescent="0.3">
      <c r="A1245" s="695">
        <v>32</v>
      </c>
      <c r="B1245" s="696" t="s">
        <v>554</v>
      </c>
      <c r="C1245" s="696">
        <v>89301322</v>
      </c>
      <c r="D1245" s="697" t="s">
        <v>4685</v>
      </c>
      <c r="E1245" s="698" t="s">
        <v>3281</v>
      </c>
      <c r="F1245" s="696" t="s">
        <v>3257</v>
      </c>
      <c r="G1245" s="696" t="s">
        <v>3294</v>
      </c>
      <c r="H1245" s="696" t="s">
        <v>555</v>
      </c>
      <c r="I1245" s="696" t="s">
        <v>3295</v>
      </c>
      <c r="J1245" s="696" t="s">
        <v>3296</v>
      </c>
      <c r="K1245" s="696" t="s">
        <v>720</v>
      </c>
      <c r="L1245" s="699">
        <v>314.89999999999998</v>
      </c>
      <c r="M1245" s="699">
        <v>944.69999999999993</v>
      </c>
      <c r="N1245" s="696">
        <v>3</v>
      </c>
      <c r="O1245" s="700">
        <v>2</v>
      </c>
      <c r="P1245" s="699">
        <v>944.69999999999993</v>
      </c>
      <c r="Q1245" s="701">
        <v>1</v>
      </c>
      <c r="R1245" s="696">
        <v>3</v>
      </c>
      <c r="S1245" s="701">
        <v>1</v>
      </c>
      <c r="T1245" s="700">
        <v>2</v>
      </c>
      <c r="U1245" s="702">
        <v>1</v>
      </c>
    </row>
    <row r="1246" spans="1:21" ht="14.4" customHeight="1" x14ac:dyDescent="0.3">
      <c r="A1246" s="695">
        <v>32</v>
      </c>
      <c r="B1246" s="696" t="s">
        <v>554</v>
      </c>
      <c r="C1246" s="696">
        <v>89301322</v>
      </c>
      <c r="D1246" s="697" t="s">
        <v>4685</v>
      </c>
      <c r="E1246" s="698" t="s">
        <v>3281</v>
      </c>
      <c r="F1246" s="696" t="s">
        <v>3257</v>
      </c>
      <c r="G1246" s="696" t="s">
        <v>3294</v>
      </c>
      <c r="H1246" s="696" t="s">
        <v>555</v>
      </c>
      <c r="I1246" s="696" t="s">
        <v>3377</v>
      </c>
      <c r="J1246" s="696" t="s">
        <v>719</v>
      </c>
      <c r="K1246" s="696" t="s">
        <v>3378</v>
      </c>
      <c r="L1246" s="699">
        <v>97.97</v>
      </c>
      <c r="M1246" s="699">
        <v>391.88</v>
      </c>
      <c r="N1246" s="696">
        <v>4</v>
      </c>
      <c r="O1246" s="700">
        <v>3</v>
      </c>
      <c r="P1246" s="699">
        <v>293.90999999999997</v>
      </c>
      <c r="Q1246" s="701">
        <v>0.74999999999999989</v>
      </c>
      <c r="R1246" s="696">
        <v>3</v>
      </c>
      <c r="S1246" s="701">
        <v>0.75</v>
      </c>
      <c r="T1246" s="700">
        <v>2.5</v>
      </c>
      <c r="U1246" s="702">
        <v>0.83333333333333337</v>
      </c>
    </row>
    <row r="1247" spans="1:21" ht="14.4" customHeight="1" x14ac:dyDescent="0.3">
      <c r="A1247" s="695">
        <v>32</v>
      </c>
      <c r="B1247" s="696" t="s">
        <v>554</v>
      </c>
      <c r="C1247" s="696">
        <v>89301322</v>
      </c>
      <c r="D1247" s="697" t="s">
        <v>4685</v>
      </c>
      <c r="E1247" s="698" t="s">
        <v>3281</v>
      </c>
      <c r="F1247" s="696" t="s">
        <v>3257</v>
      </c>
      <c r="G1247" s="696" t="s">
        <v>3294</v>
      </c>
      <c r="H1247" s="696" t="s">
        <v>555</v>
      </c>
      <c r="I1247" s="696" t="s">
        <v>718</v>
      </c>
      <c r="J1247" s="696" t="s">
        <v>719</v>
      </c>
      <c r="K1247" s="696" t="s">
        <v>3362</v>
      </c>
      <c r="L1247" s="699">
        <v>314.89999999999998</v>
      </c>
      <c r="M1247" s="699">
        <v>2204.2999999999997</v>
      </c>
      <c r="N1247" s="696">
        <v>7</v>
      </c>
      <c r="O1247" s="700">
        <v>4.5</v>
      </c>
      <c r="P1247" s="699">
        <v>944.69999999999993</v>
      </c>
      <c r="Q1247" s="701">
        <v>0.4285714285714286</v>
      </c>
      <c r="R1247" s="696">
        <v>3</v>
      </c>
      <c r="S1247" s="701">
        <v>0.42857142857142855</v>
      </c>
      <c r="T1247" s="700">
        <v>1.5</v>
      </c>
      <c r="U1247" s="702">
        <v>0.33333333333333331</v>
      </c>
    </row>
    <row r="1248" spans="1:21" ht="14.4" customHeight="1" x14ac:dyDescent="0.3">
      <c r="A1248" s="695">
        <v>32</v>
      </c>
      <c r="B1248" s="696" t="s">
        <v>554</v>
      </c>
      <c r="C1248" s="696">
        <v>89301322</v>
      </c>
      <c r="D1248" s="697" t="s">
        <v>4685</v>
      </c>
      <c r="E1248" s="698" t="s">
        <v>3281</v>
      </c>
      <c r="F1248" s="696" t="s">
        <v>3257</v>
      </c>
      <c r="G1248" s="696" t="s">
        <v>3409</v>
      </c>
      <c r="H1248" s="696" t="s">
        <v>1626</v>
      </c>
      <c r="I1248" s="696" t="s">
        <v>1765</v>
      </c>
      <c r="J1248" s="696" t="s">
        <v>1766</v>
      </c>
      <c r="K1248" s="696" t="s">
        <v>1767</v>
      </c>
      <c r="L1248" s="699">
        <v>497.4</v>
      </c>
      <c r="M1248" s="699">
        <v>3481.8</v>
      </c>
      <c r="N1248" s="696">
        <v>7</v>
      </c>
      <c r="O1248" s="700">
        <v>4</v>
      </c>
      <c r="P1248" s="699">
        <v>3481.8</v>
      </c>
      <c r="Q1248" s="701">
        <v>1</v>
      </c>
      <c r="R1248" s="696">
        <v>7</v>
      </c>
      <c r="S1248" s="701">
        <v>1</v>
      </c>
      <c r="T1248" s="700">
        <v>4</v>
      </c>
      <c r="U1248" s="702">
        <v>1</v>
      </c>
    </row>
    <row r="1249" spans="1:21" ht="14.4" customHeight="1" x14ac:dyDescent="0.3">
      <c r="A1249" s="695">
        <v>32</v>
      </c>
      <c r="B1249" s="696" t="s">
        <v>554</v>
      </c>
      <c r="C1249" s="696">
        <v>89301322</v>
      </c>
      <c r="D1249" s="697" t="s">
        <v>4685</v>
      </c>
      <c r="E1249" s="698" t="s">
        <v>3281</v>
      </c>
      <c r="F1249" s="696" t="s">
        <v>3257</v>
      </c>
      <c r="G1249" s="696" t="s">
        <v>3409</v>
      </c>
      <c r="H1249" s="696" t="s">
        <v>1626</v>
      </c>
      <c r="I1249" s="696" t="s">
        <v>2745</v>
      </c>
      <c r="J1249" s="696" t="s">
        <v>2746</v>
      </c>
      <c r="K1249" s="696" t="s">
        <v>3214</v>
      </c>
      <c r="L1249" s="699">
        <v>1359.61</v>
      </c>
      <c r="M1249" s="699">
        <v>1359.61</v>
      </c>
      <c r="N1249" s="696">
        <v>1</v>
      </c>
      <c r="O1249" s="700">
        <v>1</v>
      </c>
      <c r="P1249" s="699">
        <v>1359.61</v>
      </c>
      <c r="Q1249" s="701">
        <v>1</v>
      </c>
      <c r="R1249" s="696">
        <v>1</v>
      </c>
      <c r="S1249" s="701">
        <v>1</v>
      </c>
      <c r="T1249" s="700">
        <v>1</v>
      </c>
      <c r="U1249" s="702">
        <v>1</v>
      </c>
    </row>
    <row r="1250" spans="1:21" ht="14.4" customHeight="1" x14ac:dyDescent="0.3">
      <c r="A1250" s="695">
        <v>32</v>
      </c>
      <c r="B1250" s="696" t="s">
        <v>554</v>
      </c>
      <c r="C1250" s="696">
        <v>89301322</v>
      </c>
      <c r="D1250" s="697" t="s">
        <v>4685</v>
      </c>
      <c r="E1250" s="698" t="s">
        <v>3281</v>
      </c>
      <c r="F1250" s="696" t="s">
        <v>3257</v>
      </c>
      <c r="G1250" s="696" t="s">
        <v>3409</v>
      </c>
      <c r="H1250" s="696" t="s">
        <v>1626</v>
      </c>
      <c r="I1250" s="696" t="s">
        <v>1803</v>
      </c>
      <c r="J1250" s="696" t="s">
        <v>1804</v>
      </c>
      <c r="K1250" s="696" t="s">
        <v>3094</v>
      </c>
      <c r="L1250" s="699">
        <v>1359.61</v>
      </c>
      <c r="M1250" s="699">
        <v>4078.83</v>
      </c>
      <c r="N1250" s="696">
        <v>3</v>
      </c>
      <c r="O1250" s="700">
        <v>2</v>
      </c>
      <c r="P1250" s="699">
        <v>4078.83</v>
      </c>
      <c r="Q1250" s="701">
        <v>1</v>
      </c>
      <c r="R1250" s="696">
        <v>3</v>
      </c>
      <c r="S1250" s="701">
        <v>1</v>
      </c>
      <c r="T1250" s="700">
        <v>2</v>
      </c>
      <c r="U1250" s="702">
        <v>1</v>
      </c>
    </row>
    <row r="1251" spans="1:21" ht="14.4" customHeight="1" x14ac:dyDescent="0.3">
      <c r="A1251" s="695">
        <v>32</v>
      </c>
      <c r="B1251" s="696" t="s">
        <v>554</v>
      </c>
      <c r="C1251" s="696">
        <v>89301322</v>
      </c>
      <c r="D1251" s="697" t="s">
        <v>4685</v>
      </c>
      <c r="E1251" s="698" t="s">
        <v>3281</v>
      </c>
      <c r="F1251" s="696" t="s">
        <v>3257</v>
      </c>
      <c r="G1251" s="696" t="s">
        <v>3455</v>
      </c>
      <c r="H1251" s="696" t="s">
        <v>555</v>
      </c>
      <c r="I1251" s="696" t="s">
        <v>2301</v>
      </c>
      <c r="J1251" s="696" t="s">
        <v>952</v>
      </c>
      <c r="K1251" s="696" t="s">
        <v>2302</v>
      </c>
      <c r="L1251" s="699">
        <v>202.25</v>
      </c>
      <c r="M1251" s="699">
        <v>202.25</v>
      </c>
      <c r="N1251" s="696">
        <v>1</v>
      </c>
      <c r="O1251" s="700">
        <v>1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32</v>
      </c>
      <c r="B1252" s="696" t="s">
        <v>554</v>
      </c>
      <c r="C1252" s="696">
        <v>89301322</v>
      </c>
      <c r="D1252" s="697" t="s">
        <v>4685</v>
      </c>
      <c r="E1252" s="698" t="s">
        <v>3281</v>
      </c>
      <c r="F1252" s="696" t="s">
        <v>3257</v>
      </c>
      <c r="G1252" s="696" t="s">
        <v>3297</v>
      </c>
      <c r="H1252" s="696" t="s">
        <v>555</v>
      </c>
      <c r="I1252" s="696" t="s">
        <v>611</v>
      </c>
      <c r="J1252" s="696" t="s">
        <v>3777</v>
      </c>
      <c r="K1252" s="696" t="s">
        <v>3557</v>
      </c>
      <c r="L1252" s="699">
        <v>22.88</v>
      </c>
      <c r="M1252" s="699">
        <v>45.76</v>
      </c>
      <c r="N1252" s="696">
        <v>2</v>
      </c>
      <c r="O1252" s="700">
        <v>0.5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32</v>
      </c>
      <c r="B1253" s="696" t="s">
        <v>554</v>
      </c>
      <c r="C1253" s="696">
        <v>89301322</v>
      </c>
      <c r="D1253" s="697" t="s">
        <v>4685</v>
      </c>
      <c r="E1253" s="698" t="s">
        <v>3281</v>
      </c>
      <c r="F1253" s="696" t="s">
        <v>3257</v>
      </c>
      <c r="G1253" s="696" t="s">
        <v>3297</v>
      </c>
      <c r="H1253" s="696" t="s">
        <v>555</v>
      </c>
      <c r="I1253" s="696" t="s">
        <v>1137</v>
      </c>
      <c r="J1253" s="696" t="s">
        <v>3298</v>
      </c>
      <c r="K1253" s="696" t="s">
        <v>3299</v>
      </c>
      <c r="L1253" s="699">
        <v>91.52</v>
      </c>
      <c r="M1253" s="699">
        <v>4667.5199999999995</v>
      </c>
      <c r="N1253" s="696">
        <v>51</v>
      </c>
      <c r="O1253" s="700">
        <v>14.5</v>
      </c>
      <c r="P1253" s="699">
        <v>3752.3199999999997</v>
      </c>
      <c r="Q1253" s="701">
        <v>0.80392156862745101</v>
      </c>
      <c r="R1253" s="696">
        <v>41</v>
      </c>
      <c r="S1253" s="701">
        <v>0.80392156862745101</v>
      </c>
      <c r="T1253" s="700">
        <v>11.5</v>
      </c>
      <c r="U1253" s="702">
        <v>0.7931034482758621</v>
      </c>
    </row>
    <row r="1254" spans="1:21" ht="14.4" customHeight="1" x14ac:dyDescent="0.3">
      <c r="A1254" s="695">
        <v>32</v>
      </c>
      <c r="B1254" s="696" t="s">
        <v>554</v>
      </c>
      <c r="C1254" s="696">
        <v>89301322</v>
      </c>
      <c r="D1254" s="697" t="s">
        <v>4685</v>
      </c>
      <c r="E1254" s="698" t="s">
        <v>3281</v>
      </c>
      <c r="F1254" s="696" t="s">
        <v>3257</v>
      </c>
      <c r="G1254" s="696" t="s">
        <v>3928</v>
      </c>
      <c r="H1254" s="696" t="s">
        <v>555</v>
      </c>
      <c r="I1254" s="696" t="s">
        <v>4388</v>
      </c>
      <c r="J1254" s="696" t="s">
        <v>4389</v>
      </c>
      <c r="K1254" s="696" t="s">
        <v>3931</v>
      </c>
      <c r="L1254" s="699">
        <v>334.76</v>
      </c>
      <c r="M1254" s="699">
        <v>669.52</v>
      </c>
      <c r="N1254" s="696">
        <v>2</v>
      </c>
      <c r="O1254" s="700">
        <v>1</v>
      </c>
      <c r="P1254" s="699"/>
      <c r="Q1254" s="701">
        <v>0</v>
      </c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32</v>
      </c>
      <c r="B1255" s="696" t="s">
        <v>554</v>
      </c>
      <c r="C1255" s="696">
        <v>89301322</v>
      </c>
      <c r="D1255" s="697" t="s">
        <v>4685</v>
      </c>
      <c r="E1255" s="698" t="s">
        <v>3281</v>
      </c>
      <c r="F1255" s="696" t="s">
        <v>3257</v>
      </c>
      <c r="G1255" s="696" t="s">
        <v>3781</v>
      </c>
      <c r="H1255" s="696" t="s">
        <v>555</v>
      </c>
      <c r="I1255" s="696" t="s">
        <v>4390</v>
      </c>
      <c r="J1255" s="696" t="s">
        <v>3783</v>
      </c>
      <c r="K1255" s="696" t="s">
        <v>4391</v>
      </c>
      <c r="L1255" s="699">
        <v>0</v>
      </c>
      <c r="M1255" s="699">
        <v>0</v>
      </c>
      <c r="N1255" s="696">
        <v>1</v>
      </c>
      <c r="O1255" s="700">
        <v>1</v>
      </c>
      <c r="P1255" s="699">
        <v>0</v>
      </c>
      <c r="Q1255" s="701"/>
      <c r="R1255" s="696">
        <v>1</v>
      </c>
      <c r="S1255" s="701">
        <v>1</v>
      </c>
      <c r="T1255" s="700">
        <v>1</v>
      </c>
      <c r="U1255" s="702">
        <v>1</v>
      </c>
    </row>
    <row r="1256" spans="1:21" ht="14.4" customHeight="1" x14ac:dyDescent="0.3">
      <c r="A1256" s="695">
        <v>32</v>
      </c>
      <c r="B1256" s="696" t="s">
        <v>554</v>
      </c>
      <c r="C1256" s="696">
        <v>89301322</v>
      </c>
      <c r="D1256" s="697" t="s">
        <v>4685</v>
      </c>
      <c r="E1256" s="698" t="s">
        <v>3281</v>
      </c>
      <c r="F1256" s="696" t="s">
        <v>3257</v>
      </c>
      <c r="G1256" s="696" t="s">
        <v>3781</v>
      </c>
      <c r="H1256" s="696" t="s">
        <v>555</v>
      </c>
      <c r="I1256" s="696" t="s">
        <v>4392</v>
      </c>
      <c r="J1256" s="696" t="s">
        <v>4336</v>
      </c>
      <c r="K1256" s="696" t="s">
        <v>4393</v>
      </c>
      <c r="L1256" s="699">
        <v>8283.24</v>
      </c>
      <c r="M1256" s="699">
        <v>8283.24</v>
      </c>
      <c r="N1256" s="696">
        <v>1</v>
      </c>
      <c r="O1256" s="700">
        <v>0.5</v>
      </c>
      <c r="P1256" s="699">
        <v>8283.24</v>
      </c>
      <c r="Q1256" s="701">
        <v>1</v>
      </c>
      <c r="R1256" s="696">
        <v>1</v>
      </c>
      <c r="S1256" s="701">
        <v>1</v>
      </c>
      <c r="T1256" s="700">
        <v>0.5</v>
      </c>
      <c r="U1256" s="702">
        <v>1</v>
      </c>
    </row>
    <row r="1257" spans="1:21" ht="14.4" customHeight="1" x14ac:dyDescent="0.3">
      <c r="A1257" s="695">
        <v>32</v>
      </c>
      <c r="B1257" s="696" t="s">
        <v>554</v>
      </c>
      <c r="C1257" s="696">
        <v>89301322</v>
      </c>
      <c r="D1257" s="697" t="s">
        <v>4685</v>
      </c>
      <c r="E1257" s="698" t="s">
        <v>3281</v>
      </c>
      <c r="F1257" s="696" t="s">
        <v>3257</v>
      </c>
      <c r="G1257" s="696" t="s">
        <v>3781</v>
      </c>
      <c r="H1257" s="696" t="s">
        <v>555</v>
      </c>
      <c r="I1257" s="696" t="s">
        <v>4394</v>
      </c>
      <c r="J1257" s="696" t="s">
        <v>4336</v>
      </c>
      <c r="K1257" s="696" t="s">
        <v>4393</v>
      </c>
      <c r="L1257" s="699">
        <v>0</v>
      </c>
      <c r="M1257" s="699">
        <v>0</v>
      </c>
      <c r="N1257" s="696">
        <v>1</v>
      </c>
      <c r="O1257" s="700">
        <v>1</v>
      </c>
      <c r="P1257" s="699"/>
      <c r="Q1257" s="701"/>
      <c r="R1257" s="696"/>
      <c r="S1257" s="701">
        <v>0</v>
      </c>
      <c r="T1257" s="700"/>
      <c r="U1257" s="702">
        <v>0</v>
      </c>
    </row>
    <row r="1258" spans="1:21" ht="14.4" customHeight="1" x14ac:dyDescent="0.3">
      <c r="A1258" s="695">
        <v>32</v>
      </c>
      <c r="B1258" s="696" t="s">
        <v>554</v>
      </c>
      <c r="C1258" s="696">
        <v>89301322</v>
      </c>
      <c r="D1258" s="697" t="s">
        <v>4685</v>
      </c>
      <c r="E1258" s="698" t="s">
        <v>3281</v>
      </c>
      <c r="F1258" s="696" t="s">
        <v>3257</v>
      </c>
      <c r="G1258" s="696" t="s">
        <v>3932</v>
      </c>
      <c r="H1258" s="696" t="s">
        <v>1626</v>
      </c>
      <c r="I1258" s="696" t="s">
        <v>3933</v>
      </c>
      <c r="J1258" s="696" t="s">
        <v>3934</v>
      </c>
      <c r="K1258" s="696" t="s">
        <v>1753</v>
      </c>
      <c r="L1258" s="699">
        <v>391.77</v>
      </c>
      <c r="M1258" s="699">
        <v>391.77</v>
      </c>
      <c r="N1258" s="696">
        <v>1</v>
      </c>
      <c r="O1258" s="700">
        <v>0.5</v>
      </c>
      <c r="P1258" s="699"/>
      <c r="Q1258" s="701">
        <v>0</v>
      </c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32</v>
      </c>
      <c r="B1259" s="696" t="s">
        <v>554</v>
      </c>
      <c r="C1259" s="696">
        <v>89301322</v>
      </c>
      <c r="D1259" s="697" t="s">
        <v>4685</v>
      </c>
      <c r="E1259" s="698" t="s">
        <v>3281</v>
      </c>
      <c r="F1259" s="696" t="s">
        <v>3257</v>
      </c>
      <c r="G1259" s="696" t="s">
        <v>3417</v>
      </c>
      <c r="H1259" s="696" t="s">
        <v>555</v>
      </c>
      <c r="I1259" s="696" t="s">
        <v>3786</v>
      </c>
      <c r="J1259" s="696" t="s">
        <v>3419</v>
      </c>
      <c r="K1259" s="696" t="s">
        <v>3787</v>
      </c>
      <c r="L1259" s="699">
        <v>224.25</v>
      </c>
      <c r="M1259" s="699">
        <v>448.5</v>
      </c>
      <c r="N1259" s="696">
        <v>2</v>
      </c>
      <c r="O1259" s="700">
        <v>1.5</v>
      </c>
      <c r="P1259" s="699">
        <v>448.5</v>
      </c>
      <c r="Q1259" s="701">
        <v>1</v>
      </c>
      <c r="R1259" s="696">
        <v>2</v>
      </c>
      <c r="S1259" s="701">
        <v>1</v>
      </c>
      <c r="T1259" s="700">
        <v>1.5</v>
      </c>
      <c r="U1259" s="702">
        <v>1</v>
      </c>
    </row>
    <row r="1260" spans="1:21" ht="14.4" customHeight="1" x14ac:dyDescent="0.3">
      <c r="A1260" s="695">
        <v>32</v>
      </c>
      <c r="B1260" s="696" t="s">
        <v>554</v>
      </c>
      <c r="C1260" s="696">
        <v>89301322</v>
      </c>
      <c r="D1260" s="697" t="s">
        <v>4685</v>
      </c>
      <c r="E1260" s="698" t="s">
        <v>3281</v>
      </c>
      <c r="F1260" s="696" t="s">
        <v>3257</v>
      </c>
      <c r="G1260" s="696" t="s">
        <v>3417</v>
      </c>
      <c r="H1260" s="696" t="s">
        <v>555</v>
      </c>
      <c r="I1260" s="696" t="s">
        <v>3659</v>
      </c>
      <c r="J1260" s="696" t="s">
        <v>3660</v>
      </c>
      <c r="K1260" s="696" t="s">
        <v>3661</v>
      </c>
      <c r="L1260" s="699">
        <v>149.86000000000001</v>
      </c>
      <c r="M1260" s="699">
        <v>449.58000000000004</v>
      </c>
      <c r="N1260" s="696">
        <v>3</v>
      </c>
      <c r="O1260" s="700">
        <v>3</v>
      </c>
      <c r="P1260" s="699">
        <v>299.72000000000003</v>
      </c>
      <c r="Q1260" s="701">
        <v>0.66666666666666663</v>
      </c>
      <c r="R1260" s="696">
        <v>2</v>
      </c>
      <c r="S1260" s="701">
        <v>0.66666666666666663</v>
      </c>
      <c r="T1260" s="700">
        <v>2</v>
      </c>
      <c r="U1260" s="702">
        <v>0.66666666666666663</v>
      </c>
    </row>
    <row r="1261" spans="1:21" ht="14.4" customHeight="1" x14ac:dyDescent="0.3">
      <c r="A1261" s="695">
        <v>32</v>
      </c>
      <c r="B1261" s="696" t="s">
        <v>554</v>
      </c>
      <c r="C1261" s="696">
        <v>89301322</v>
      </c>
      <c r="D1261" s="697" t="s">
        <v>4685</v>
      </c>
      <c r="E1261" s="698" t="s">
        <v>3281</v>
      </c>
      <c r="F1261" s="696" t="s">
        <v>3257</v>
      </c>
      <c r="G1261" s="696" t="s">
        <v>3417</v>
      </c>
      <c r="H1261" s="696" t="s">
        <v>555</v>
      </c>
      <c r="I1261" s="696" t="s">
        <v>3788</v>
      </c>
      <c r="J1261" s="696" t="s">
        <v>3789</v>
      </c>
      <c r="K1261" s="696" t="s">
        <v>3790</v>
      </c>
      <c r="L1261" s="699">
        <v>74.930000000000007</v>
      </c>
      <c r="M1261" s="699">
        <v>749.3</v>
      </c>
      <c r="N1261" s="696">
        <v>10</v>
      </c>
      <c r="O1261" s="700">
        <v>6</v>
      </c>
      <c r="P1261" s="699">
        <v>524.51</v>
      </c>
      <c r="Q1261" s="701">
        <v>0.70000000000000007</v>
      </c>
      <c r="R1261" s="696">
        <v>7</v>
      </c>
      <c r="S1261" s="701">
        <v>0.7</v>
      </c>
      <c r="T1261" s="700">
        <v>3</v>
      </c>
      <c r="U1261" s="702">
        <v>0.5</v>
      </c>
    </row>
    <row r="1262" spans="1:21" ht="14.4" customHeight="1" x14ac:dyDescent="0.3">
      <c r="A1262" s="695">
        <v>32</v>
      </c>
      <c r="B1262" s="696" t="s">
        <v>554</v>
      </c>
      <c r="C1262" s="696">
        <v>89301322</v>
      </c>
      <c r="D1262" s="697" t="s">
        <v>4685</v>
      </c>
      <c r="E1262" s="698" t="s">
        <v>3281</v>
      </c>
      <c r="F1262" s="696" t="s">
        <v>3257</v>
      </c>
      <c r="G1262" s="696" t="s">
        <v>3417</v>
      </c>
      <c r="H1262" s="696" t="s">
        <v>555</v>
      </c>
      <c r="I1262" s="696" t="s">
        <v>3418</v>
      </c>
      <c r="J1262" s="696" t="s">
        <v>3419</v>
      </c>
      <c r="K1262" s="696" t="s">
        <v>3420</v>
      </c>
      <c r="L1262" s="699">
        <v>112.13</v>
      </c>
      <c r="M1262" s="699">
        <v>560.65</v>
      </c>
      <c r="N1262" s="696">
        <v>5</v>
      </c>
      <c r="O1262" s="700">
        <v>5</v>
      </c>
      <c r="P1262" s="699">
        <v>112.13</v>
      </c>
      <c r="Q1262" s="701">
        <v>0.2</v>
      </c>
      <c r="R1262" s="696">
        <v>1</v>
      </c>
      <c r="S1262" s="701">
        <v>0.2</v>
      </c>
      <c r="T1262" s="700">
        <v>1</v>
      </c>
      <c r="U1262" s="702">
        <v>0.2</v>
      </c>
    </row>
    <row r="1263" spans="1:21" ht="14.4" customHeight="1" x14ac:dyDescent="0.3">
      <c r="A1263" s="695">
        <v>32</v>
      </c>
      <c r="B1263" s="696" t="s">
        <v>554</v>
      </c>
      <c r="C1263" s="696">
        <v>89301322</v>
      </c>
      <c r="D1263" s="697" t="s">
        <v>4685</v>
      </c>
      <c r="E1263" s="698" t="s">
        <v>3281</v>
      </c>
      <c r="F1263" s="696" t="s">
        <v>3257</v>
      </c>
      <c r="G1263" s="696" t="s">
        <v>3935</v>
      </c>
      <c r="H1263" s="696" t="s">
        <v>1626</v>
      </c>
      <c r="I1263" s="696" t="s">
        <v>2707</v>
      </c>
      <c r="J1263" s="696" t="s">
        <v>2708</v>
      </c>
      <c r="K1263" s="696" t="s">
        <v>3247</v>
      </c>
      <c r="L1263" s="699">
        <v>94.8</v>
      </c>
      <c r="M1263" s="699">
        <v>94.8</v>
      </c>
      <c r="N1263" s="696">
        <v>1</v>
      </c>
      <c r="O1263" s="700">
        <v>1</v>
      </c>
      <c r="P1263" s="699">
        <v>94.8</v>
      </c>
      <c r="Q1263" s="701">
        <v>1</v>
      </c>
      <c r="R1263" s="696">
        <v>1</v>
      </c>
      <c r="S1263" s="701">
        <v>1</v>
      </c>
      <c r="T1263" s="700">
        <v>1</v>
      </c>
      <c r="U1263" s="702">
        <v>1</v>
      </c>
    </row>
    <row r="1264" spans="1:21" ht="14.4" customHeight="1" x14ac:dyDescent="0.3">
      <c r="A1264" s="695">
        <v>32</v>
      </c>
      <c r="B1264" s="696" t="s">
        <v>554</v>
      </c>
      <c r="C1264" s="696">
        <v>89301322</v>
      </c>
      <c r="D1264" s="697" t="s">
        <v>4685</v>
      </c>
      <c r="E1264" s="698" t="s">
        <v>3281</v>
      </c>
      <c r="F1264" s="696" t="s">
        <v>3257</v>
      </c>
      <c r="G1264" s="696" t="s">
        <v>3456</v>
      </c>
      <c r="H1264" s="696" t="s">
        <v>555</v>
      </c>
      <c r="I1264" s="696" t="s">
        <v>773</v>
      </c>
      <c r="J1264" s="696" t="s">
        <v>3457</v>
      </c>
      <c r="K1264" s="696" t="s">
        <v>3458</v>
      </c>
      <c r="L1264" s="699">
        <v>0</v>
      </c>
      <c r="M1264" s="699">
        <v>0</v>
      </c>
      <c r="N1264" s="696">
        <v>1</v>
      </c>
      <c r="O1264" s="700">
        <v>1</v>
      </c>
      <c r="P1264" s="699">
        <v>0</v>
      </c>
      <c r="Q1264" s="701"/>
      <c r="R1264" s="696">
        <v>1</v>
      </c>
      <c r="S1264" s="701">
        <v>1</v>
      </c>
      <c r="T1264" s="700">
        <v>1</v>
      </c>
      <c r="U1264" s="702">
        <v>1</v>
      </c>
    </row>
    <row r="1265" spans="1:21" ht="14.4" customHeight="1" x14ac:dyDescent="0.3">
      <c r="A1265" s="695">
        <v>32</v>
      </c>
      <c r="B1265" s="696" t="s">
        <v>554</v>
      </c>
      <c r="C1265" s="696">
        <v>89301322</v>
      </c>
      <c r="D1265" s="697" t="s">
        <v>4685</v>
      </c>
      <c r="E1265" s="698" t="s">
        <v>3281</v>
      </c>
      <c r="F1265" s="696" t="s">
        <v>3257</v>
      </c>
      <c r="G1265" s="696" t="s">
        <v>3365</v>
      </c>
      <c r="H1265" s="696" t="s">
        <v>555</v>
      </c>
      <c r="I1265" s="696" t="s">
        <v>3666</v>
      </c>
      <c r="J1265" s="696" t="s">
        <v>1974</v>
      </c>
      <c r="K1265" s="696" t="s">
        <v>3667</v>
      </c>
      <c r="L1265" s="699">
        <v>23.46</v>
      </c>
      <c r="M1265" s="699">
        <v>46.92</v>
      </c>
      <c r="N1265" s="696">
        <v>2</v>
      </c>
      <c r="O1265" s="700">
        <v>0.5</v>
      </c>
      <c r="P1265" s="699">
        <v>46.92</v>
      </c>
      <c r="Q1265" s="701">
        <v>1</v>
      </c>
      <c r="R1265" s="696">
        <v>2</v>
      </c>
      <c r="S1265" s="701">
        <v>1</v>
      </c>
      <c r="T1265" s="700">
        <v>0.5</v>
      </c>
      <c r="U1265" s="702">
        <v>1</v>
      </c>
    </row>
    <row r="1266" spans="1:21" ht="14.4" customHeight="1" x14ac:dyDescent="0.3">
      <c r="A1266" s="695">
        <v>32</v>
      </c>
      <c r="B1266" s="696" t="s">
        <v>554</v>
      </c>
      <c r="C1266" s="696">
        <v>89301322</v>
      </c>
      <c r="D1266" s="697" t="s">
        <v>4685</v>
      </c>
      <c r="E1266" s="698" t="s">
        <v>3281</v>
      </c>
      <c r="F1266" s="696" t="s">
        <v>3257</v>
      </c>
      <c r="G1266" s="696" t="s">
        <v>3365</v>
      </c>
      <c r="H1266" s="696" t="s">
        <v>555</v>
      </c>
      <c r="I1266" s="696" t="s">
        <v>1962</v>
      </c>
      <c r="J1266" s="696" t="s">
        <v>1963</v>
      </c>
      <c r="K1266" s="696" t="s">
        <v>3366</v>
      </c>
      <c r="L1266" s="699">
        <v>53.54</v>
      </c>
      <c r="M1266" s="699">
        <v>1231.42</v>
      </c>
      <c r="N1266" s="696">
        <v>23</v>
      </c>
      <c r="O1266" s="700">
        <v>7</v>
      </c>
      <c r="P1266" s="699">
        <v>963.72</v>
      </c>
      <c r="Q1266" s="701">
        <v>0.78260869565217384</v>
      </c>
      <c r="R1266" s="696">
        <v>18</v>
      </c>
      <c r="S1266" s="701">
        <v>0.78260869565217395</v>
      </c>
      <c r="T1266" s="700">
        <v>4.5</v>
      </c>
      <c r="U1266" s="702">
        <v>0.6428571428571429</v>
      </c>
    </row>
    <row r="1267" spans="1:21" ht="14.4" customHeight="1" x14ac:dyDescent="0.3">
      <c r="A1267" s="695">
        <v>32</v>
      </c>
      <c r="B1267" s="696" t="s">
        <v>554</v>
      </c>
      <c r="C1267" s="696">
        <v>89301322</v>
      </c>
      <c r="D1267" s="697" t="s">
        <v>4685</v>
      </c>
      <c r="E1267" s="698" t="s">
        <v>3281</v>
      </c>
      <c r="F1267" s="696" t="s">
        <v>3257</v>
      </c>
      <c r="G1267" s="696" t="s">
        <v>4343</v>
      </c>
      <c r="H1267" s="696" t="s">
        <v>555</v>
      </c>
      <c r="I1267" s="696" t="s">
        <v>4395</v>
      </c>
      <c r="J1267" s="696" t="s">
        <v>4396</v>
      </c>
      <c r="K1267" s="696" t="s">
        <v>4397</v>
      </c>
      <c r="L1267" s="699">
        <v>0</v>
      </c>
      <c r="M1267" s="699">
        <v>0</v>
      </c>
      <c r="N1267" s="696">
        <v>4</v>
      </c>
      <c r="O1267" s="700">
        <v>2</v>
      </c>
      <c r="P1267" s="699">
        <v>0</v>
      </c>
      <c r="Q1267" s="701"/>
      <c r="R1267" s="696">
        <v>4</v>
      </c>
      <c r="S1267" s="701">
        <v>1</v>
      </c>
      <c r="T1267" s="700">
        <v>2</v>
      </c>
      <c r="U1267" s="702">
        <v>1</v>
      </c>
    </row>
    <row r="1268" spans="1:21" ht="14.4" customHeight="1" x14ac:dyDescent="0.3">
      <c r="A1268" s="695">
        <v>32</v>
      </c>
      <c r="B1268" s="696" t="s">
        <v>554</v>
      </c>
      <c r="C1268" s="696">
        <v>89301322</v>
      </c>
      <c r="D1268" s="697" t="s">
        <v>4685</v>
      </c>
      <c r="E1268" s="698" t="s">
        <v>3281</v>
      </c>
      <c r="F1268" s="696" t="s">
        <v>3257</v>
      </c>
      <c r="G1268" s="696" t="s">
        <v>4398</v>
      </c>
      <c r="H1268" s="696" t="s">
        <v>1626</v>
      </c>
      <c r="I1268" s="696" t="s">
        <v>4399</v>
      </c>
      <c r="J1268" s="696" t="s">
        <v>4400</v>
      </c>
      <c r="K1268" s="696" t="s">
        <v>3945</v>
      </c>
      <c r="L1268" s="699">
        <v>479.04</v>
      </c>
      <c r="M1268" s="699">
        <v>479.04</v>
      </c>
      <c r="N1268" s="696">
        <v>1</v>
      </c>
      <c r="O1268" s="700">
        <v>0.5</v>
      </c>
      <c r="P1268" s="699"/>
      <c r="Q1268" s="701">
        <v>0</v>
      </c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32</v>
      </c>
      <c r="B1269" s="696" t="s">
        <v>554</v>
      </c>
      <c r="C1269" s="696">
        <v>89301322</v>
      </c>
      <c r="D1269" s="697" t="s">
        <v>4685</v>
      </c>
      <c r="E1269" s="698" t="s">
        <v>3281</v>
      </c>
      <c r="F1269" s="696" t="s">
        <v>3257</v>
      </c>
      <c r="G1269" s="696" t="s">
        <v>3678</v>
      </c>
      <c r="H1269" s="696" t="s">
        <v>1626</v>
      </c>
      <c r="I1269" s="696" t="s">
        <v>1807</v>
      </c>
      <c r="J1269" s="696" t="s">
        <v>1808</v>
      </c>
      <c r="K1269" s="696" t="s">
        <v>3159</v>
      </c>
      <c r="L1269" s="699">
        <v>1492.11</v>
      </c>
      <c r="M1269" s="699">
        <v>10444.769999999999</v>
      </c>
      <c r="N1269" s="696">
        <v>7</v>
      </c>
      <c r="O1269" s="700">
        <v>3</v>
      </c>
      <c r="P1269" s="699">
        <v>10444.769999999999</v>
      </c>
      <c r="Q1269" s="701">
        <v>1</v>
      </c>
      <c r="R1269" s="696">
        <v>7</v>
      </c>
      <c r="S1269" s="701">
        <v>1</v>
      </c>
      <c r="T1269" s="700">
        <v>3</v>
      </c>
      <c r="U1269" s="702">
        <v>1</v>
      </c>
    </row>
    <row r="1270" spans="1:21" ht="14.4" customHeight="1" x14ac:dyDescent="0.3">
      <c r="A1270" s="695">
        <v>32</v>
      </c>
      <c r="B1270" s="696" t="s">
        <v>554</v>
      </c>
      <c r="C1270" s="696">
        <v>89301322</v>
      </c>
      <c r="D1270" s="697" t="s">
        <v>4685</v>
      </c>
      <c r="E1270" s="698" t="s">
        <v>3281</v>
      </c>
      <c r="F1270" s="696" t="s">
        <v>3257</v>
      </c>
      <c r="G1270" s="696" t="s">
        <v>3372</v>
      </c>
      <c r="H1270" s="696" t="s">
        <v>555</v>
      </c>
      <c r="I1270" s="696" t="s">
        <v>4401</v>
      </c>
      <c r="J1270" s="696" t="s">
        <v>3680</v>
      </c>
      <c r="K1270" s="696" t="s">
        <v>3806</v>
      </c>
      <c r="L1270" s="699">
        <v>0</v>
      </c>
      <c r="M1270" s="699">
        <v>0</v>
      </c>
      <c r="N1270" s="696">
        <v>1</v>
      </c>
      <c r="O1270" s="700">
        <v>0.5</v>
      </c>
      <c r="P1270" s="699"/>
      <c r="Q1270" s="701"/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32</v>
      </c>
      <c r="B1271" s="696" t="s">
        <v>554</v>
      </c>
      <c r="C1271" s="696">
        <v>89301322</v>
      </c>
      <c r="D1271" s="697" t="s">
        <v>4685</v>
      </c>
      <c r="E1271" s="698" t="s">
        <v>3281</v>
      </c>
      <c r="F1271" s="696" t="s">
        <v>3257</v>
      </c>
      <c r="G1271" s="696" t="s">
        <v>3373</v>
      </c>
      <c r="H1271" s="696" t="s">
        <v>1626</v>
      </c>
      <c r="I1271" s="696" t="s">
        <v>4402</v>
      </c>
      <c r="J1271" s="696" t="s">
        <v>4403</v>
      </c>
      <c r="K1271" s="696" t="s">
        <v>4404</v>
      </c>
      <c r="L1271" s="699">
        <v>132.03</v>
      </c>
      <c r="M1271" s="699">
        <v>132.03</v>
      </c>
      <c r="N1271" s="696">
        <v>1</v>
      </c>
      <c r="O1271" s="700">
        <v>0.5</v>
      </c>
      <c r="P1271" s="699"/>
      <c r="Q1271" s="701">
        <v>0</v>
      </c>
      <c r="R1271" s="696"/>
      <c r="S1271" s="701">
        <v>0</v>
      </c>
      <c r="T1271" s="700"/>
      <c r="U1271" s="702">
        <v>0</v>
      </c>
    </row>
    <row r="1272" spans="1:21" ht="14.4" customHeight="1" x14ac:dyDescent="0.3">
      <c r="A1272" s="695">
        <v>32</v>
      </c>
      <c r="B1272" s="696" t="s">
        <v>554</v>
      </c>
      <c r="C1272" s="696">
        <v>89301322</v>
      </c>
      <c r="D1272" s="697" t="s">
        <v>4685</v>
      </c>
      <c r="E1272" s="698" t="s">
        <v>3281</v>
      </c>
      <c r="F1272" s="696" t="s">
        <v>3257</v>
      </c>
      <c r="G1272" s="696" t="s">
        <v>3373</v>
      </c>
      <c r="H1272" s="696" t="s">
        <v>1626</v>
      </c>
      <c r="I1272" s="696" t="s">
        <v>4402</v>
      </c>
      <c r="J1272" s="696" t="s">
        <v>4403</v>
      </c>
      <c r="K1272" s="696" t="s">
        <v>4404</v>
      </c>
      <c r="L1272" s="699">
        <v>98.01</v>
      </c>
      <c r="M1272" s="699">
        <v>196.02</v>
      </c>
      <c r="N1272" s="696">
        <v>2</v>
      </c>
      <c r="O1272" s="700">
        <v>0.5</v>
      </c>
      <c r="P1272" s="699"/>
      <c r="Q1272" s="701">
        <v>0</v>
      </c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32</v>
      </c>
      <c r="B1273" s="696" t="s">
        <v>554</v>
      </c>
      <c r="C1273" s="696">
        <v>89301322</v>
      </c>
      <c r="D1273" s="697" t="s">
        <v>4685</v>
      </c>
      <c r="E1273" s="698" t="s">
        <v>3281</v>
      </c>
      <c r="F1273" s="696" t="s">
        <v>3257</v>
      </c>
      <c r="G1273" s="696" t="s">
        <v>3373</v>
      </c>
      <c r="H1273" s="696" t="s">
        <v>1626</v>
      </c>
      <c r="I1273" s="696" t="s">
        <v>3811</v>
      </c>
      <c r="J1273" s="696" t="s">
        <v>3812</v>
      </c>
      <c r="K1273" s="696" t="s">
        <v>3684</v>
      </c>
      <c r="L1273" s="699">
        <v>193.14</v>
      </c>
      <c r="M1273" s="699">
        <v>579.41999999999996</v>
      </c>
      <c r="N1273" s="696">
        <v>3</v>
      </c>
      <c r="O1273" s="700">
        <v>1.5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32</v>
      </c>
      <c r="B1274" s="696" t="s">
        <v>554</v>
      </c>
      <c r="C1274" s="696">
        <v>89301322</v>
      </c>
      <c r="D1274" s="697" t="s">
        <v>4685</v>
      </c>
      <c r="E1274" s="698" t="s">
        <v>3281</v>
      </c>
      <c r="F1274" s="696" t="s">
        <v>3257</v>
      </c>
      <c r="G1274" s="696" t="s">
        <v>3373</v>
      </c>
      <c r="H1274" s="696" t="s">
        <v>1626</v>
      </c>
      <c r="I1274" s="696" t="s">
        <v>2718</v>
      </c>
      <c r="J1274" s="696" t="s">
        <v>3217</v>
      </c>
      <c r="K1274" s="696" t="s">
        <v>3218</v>
      </c>
      <c r="L1274" s="699">
        <v>156.25</v>
      </c>
      <c r="M1274" s="699">
        <v>625</v>
      </c>
      <c r="N1274" s="696">
        <v>4</v>
      </c>
      <c r="O1274" s="700">
        <v>3</v>
      </c>
      <c r="P1274" s="699">
        <v>156.25</v>
      </c>
      <c r="Q1274" s="701">
        <v>0.25</v>
      </c>
      <c r="R1274" s="696">
        <v>1</v>
      </c>
      <c r="S1274" s="701">
        <v>0.25</v>
      </c>
      <c r="T1274" s="700">
        <v>0.5</v>
      </c>
      <c r="U1274" s="702">
        <v>0.16666666666666666</v>
      </c>
    </row>
    <row r="1275" spans="1:21" ht="14.4" customHeight="1" x14ac:dyDescent="0.3">
      <c r="A1275" s="695">
        <v>32</v>
      </c>
      <c r="B1275" s="696" t="s">
        <v>554</v>
      </c>
      <c r="C1275" s="696">
        <v>89301322</v>
      </c>
      <c r="D1275" s="697" t="s">
        <v>4685</v>
      </c>
      <c r="E1275" s="698" t="s">
        <v>3281</v>
      </c>
      <c r="F1275" s="696" t="s">
        <v>3257</v>
      </c>
      <c r="G1275" s="696" t="s">
        <v>3373</v>
      </c>
      <c r="H1275" s="696" t="s">
        <v>1626</v>
      </c>
      <c r="I1275" s="696" t="s">
        <v>3682</v>
      </c>
      <c r="J1275" s="696" t="s">
        <v>3683</v>
      </c>
      <c r="K1275" s="696" t="s">
        <v>3684</v>
      </c>
      <c r="L1275" s="699">
        <v>193.14</v>
      </c>
      <c r="M1275" s="699">
        <v>1351.98</v>
      </c>
      <c r="N1275" s="696">
        <v>7</v>
      </c>
      <c r="O1275" s="700">
        <v>3.5</v>
      </c>
      <c r="P1275" s="699">
        <v>579.41999999999996</v>
      </c>
      <c r="Q1275" s="701">
        <v>0.42857142857142855</v>
      </c>
      <c r="R1275" s="696">
        <v>3</v>
      </c>
      <c r="S1275" s="701">
        <v>0.42857142857142855</v>
      </c>
      <c r="T1275" s="700">
        <v>2</v>
      </c>
      <c r="U1275" s="702">
        <v>0.5714285714285714</v>
      </c>
    </row>
    <row r="1276" spans="1:21" ht="14.4" customHeight="1" x14ac:dyDescent="0.3">
      <c r="A1276" s="695">
        <v>32</v>
      </c>
      <c r="B1276" s="696" t="s">
        <v>554</v>
      </c>
      <c r="C1276" s="696">
        <v>89301322</v>
      </c>
      <c r="D1276" s="697" t="s">
        <v>4685</v>
      </c>
      <c r="E1276" s="698" t="s">
        <v>3281</v>
      </c>
      <c r="F1276" s="696" t="s">
        <v>3257</v>
      </c>
      <c r="G1276" s="696" t="s">
        <v>3427</v>
      </c>
      <c r="H1276" s="696" t="s">
        <v>555</v>
      </c>
      <c r="I1276" s="696" t="s">
        <v>4405</v>
      </c>
      <c r="J1276" s="696" t="s">
        <v>3687</v>
      </c>
      <c r="K1276" s="696" t="s">
        <v>4406</v>
      </c>
      <c r="L1276" s="699">
        <v>0</v>
      </c>
      <c r="M1276" s="699">
        <v>0</v>
      </c>
      <c r="N1276" s="696">
        <v>2</v>
      </c>
      <c r="O1276" s="700">
        <v>2</v>
      </c>
      <c r="P1276" s="699">
        <v>0</v>
      </c>
      <c r="Q1276" s="701"/>
      <c r="R1276" s="696">
        <v>1</v>
      </c>
      <c r="S1276" s="701">
        <v>0.5</v>
      </c>
      <c r="T1276" s="700">
        <v>1</v>
      </c>
      <c r="U1276" s="702">
        <v>0.5</v>
      </c>
    </row>
    <row r="1277" spans="1:21" ht="14.4" customHeight="1" x14ac:dyDescent="0.3">
      <c r="A1277" s="695">
        <v>32</v>
      </c>
      <c r="B1277" s="696" t="s">
        <v>554</v>
      </c>
      <c r="C1277" s="696">
        <v>89301322</v>
      </c>
      <c r="D1277" s="697" t="s">
        <v>4685</v>
      </c>
      <c r="E1277" s="698" t="s">
        <v>3281</v>
      </c>
      <c r="F1277" s="696" t="s">
        <v>3257</v>
      </c>
      <c r="G1277" s="696" t="s">
        <v>4407</v>
      </c>
      <c r="H1277" s="696" t="s">
        <v>555</v>
      </c>
      <c r="I1277" s="696" t="s">
        <v>2209</v>
      </c>
      <c r="J1277" s="696" t="s">
        <v>2210</v>
      </c>
      <c r="K1277" s="696" t="s">
        <v>2211</v>
      </c>
      <c r="L1277" s="699">
        <v>17762.09</v>
      </c>
      <c r="M1277" s="699">
        <v>53286.270000000004</v>
      </c>
      <c r="N1277" s="696">
        <v>3</v>
      </c>
      <c r="O1277" s="700">
        <v>0.5</v>
      </c>
      <c r="P1277" s="699">
        <v>53286.270000000004</v>
      </c>
      <c r="Q1277" s="701">
        <v>1</v>
      </c>
      <c r="R1277" s="696">
        <v>3</v>
      </c>
      <c r="S1277" s="701">
        <v>1</v>
      </c>
      <c r="T1277" s="700">
        <v>0.5</v>
      </c>
      <c r="U1277" s="702">
        <v>1</v>
      </c>
    </row>
    <row r="1278" spans="1:21" ht="14.4" customHeight="1" x14ac:dyDescent="0.3">
      <c r="A1278" s="695">
        <v>32</v>
      </c>
      <c r="B1278" s="696" t="s">
        <v>554</v>
      </c>
      <c r="C1278" s="696">
        <v>89301322</v>
      </c>
      <c r="D1278" s="697" t="s">
        <v>4685</v>
      </c>
      <c r="E1278" s="698" t="s">
        <v>3281</v>
      </c>
      <c r="F1278" s="696" t="s">
        <v>3257</v>
      </c>
      <c r="G1278" s="696" t="s">
        <v>4220</v>
      </c>
      <c r="H1278" s="696" t="s">
        <v>555</v>
      </c>
      <c r="I1278" s="696" t="s">
        <v>4408</v>
      </c>
      <c r="J1278" s="696" t="s">
        <v>4222</v>
      </c>
      <c r="K1278" s="696" t="s">
        <v>4223</v>
      </c>
      <c r="L1278" s="699">
        <v>0</v>
      </c>
      <c r="M1278" s="699">
        <v>0</v>
      </c>
      <c r="N1278" s="696">
        <v>1</v>
      </c>
      <c r="O1278" s="700">
        <v>1</v>
      </c>
      <c r="P1278" s="699"/>
      <c r="Q1278" s="701"/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32</v>
      </c>
      <c r="B1279" s="696" t="s">
        <v>554</v>
      </c>
      <c r="C1279" s="696">
        <v>89301322</v>
      </c>
      <c r="D1279" s="697" t="s">
        <v>4685</v>
      </c>
      <c r="E1279" s="698" t="s">
        <v>3281</v>
      </c>
      <c r="F1279" s="696" t="s">
        <v>3258</v>
      </c>
      <c r="G1279" s="696" t="s">
        <v>3596</v>
      </c>
      <c r="H1279" s="696" t="s">
        <v>555</v>
      </c>
      <c r="I1279" s="696" t="s">
        <v>4409</v>
      </c>
      <c r="J1279" s="696" t="s">
        <v>3598</v>
      </c>
      <c r="K1279" s="696"/>
      <c r="L1279" s="699">
        <v>0</v>
      </c>
      <c r="M1279" s="699">
        <v>0</v>
      </c>
      <c r="N1279" s="696">
        <v>2</v>
      </c>
      <c r="O1279" s="700">
        <v>1.5</v>
      </c>
      <c r="P1279" s="699">
        <v>0</v>
      </c>
      <c r="Q1279" s="701"/>
      <c r="R1279" s="696">
        <v>1</v>
      </c>
      <c r="S1279" s="701">
        <v>0.5</v>
      </c>
      <c r="T1279" s="700">
        <v>0.5</v>
      </c>
      <c r="U1279" s="702">
        <v>0.33333333333333331</v>
      </c>
    </row>
    <row r="1280" spans="1:21" ht="14.4" customHeight="1" x14ac:dyDescent="0.3">
      <c r="A1280" s="695">
        <v>32</v>
      </c>
      <c r="B1280" s="696" t="s">
        <v>554</v>
      </c>
      <c r="C1280" s="696">
        <v>89301322</v>
      </c>
      <c r="D1280" s="697" t="s">
        <v>4685</v>
      </c>
      <c r="E1280" s="698" t="s">
        <v>3281</v>
      </c>
      <c r="F1280" s="696" t="s">
        <v>3259</v>
      </c>
      <c r="G1280" s="696" t="s">
        <v>3818</v>
      </c>
      <c r="H1280" s="696" t="s">
        <v>555</v>
      </c>
      <c r="I1280" s="696" t="s">
        <v>3819</v>
      </c>
      <c r="J1280" s="696" t="s">
        <v>3820</v>
      </c>
      <c r="K1280" s="696" t="s">
        <v>3821</v>
      </c>
      <c r="L1280" s="699">
        <v>1000</v>
      </c>
      <c r="M1280" s="699">
        <v>4000</v>
      </c>
      <c r="N1280" s="696">
        <v>4</v>
      </c>
      <c r="O1280" s="700">
        <v>4</v>
      </c>
      <c r="P1280" s="699"/>
      <c r="Q1280" s="701">
        <v>0</v>
      </c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32</v>
      </c>
      <c r="B1281" s="696" t="s">
        <v>554</v>
      </c>
      <c r="C1281" s="696">
        <v>89301322</v>
      </c>
      <c r="D1281" s="697" t="s">
        <v>4685</v>
      </c>
      <c r="E1281" s="698" t="s">
        <v>3282</v>
      </c>
      <c r="F1281" s="696" t="s">
        <v>3257</v>
      </c>
      <c r="G1281" s="696" t="s">
        <v>3300</v>
      </c>
      <c r="H1281" s="696" t="s">
        <v>555</v>
      </c>
      <c r="I1281" s="696" t="s">
        <v>1318</v>
      </c>
      <c r="J1281" s="696" t="s">
        <v>1319</v>
      </c>
      <c r="K1281" s="696" t="s">
        <v>3301</v>
      </c>
      <c r="L1281" s="699">
        <v>1354.54</v>
      </c>
      <c r="M1281" s="699">
        <v>2709.08</v>
      </c>
      <c r="N1281" s="696">
        <v>2</v>
      </c>
      <c r="O1281" s="700">
        <v>1</v>
      </c>
      <c r="P1281" s="699">
        <v>2709.08</v>
      </c>
      <c r="Q1281" s="701">
        <v>1</v>
      </c>
      <c r="R1281" s="696">
        <v>2</v>
      </c>
      <c r="S1281" s="701">
        <v>1</v>
      </c>
      <c r="T1281" s="700">
        <v>1</v>
      </c>
      <c r="U1281" s="702">
        <v>1</v>
      </c>
    </row>
    <row r="1282" spans="1:21" ht="14.4" customHeight="1" x14ac:dyDescent="0.3">
      <c r="A1282" s="695">
        <v>32</v>
      </c>
      <c r="B1282" s="696" t="s">
        <v>554</v>
      </c>
      <c r="C1282" s="696">
        <v>89301322</v>
      </c>
      <c r="D1282" s="697" t="s">
        <v>4685</v>
      </c>
      <c r="E1282" s="698" t="s">
        <v>3282</v>
      </c>
      <c r="F1282" s="696" t="s">
        <v>3257</v>
      </c>
      <c r="G1282" s="696" t="s">
        <v>3300</v>
      </c>
      <c r="H1282" s="696" t="s">
        <v>555</v>
      </c>
      <c r="I1282" s="696" t="s">
        <v>3826</v>
      </c>
      <c r="J1282" s="696" t="s">
        <v>1172</v>
      </c>
      <c r="K1282" s="696" t="s">
        <v>1173</v>
      </c>
      <c r="L1282" s="699">
        <v>483.76</v>
      </c>
      <c r="M1282" s="699">
        <v>1935.04</v>
      </c>
      <c r="N1282" s="696">
        <v>4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32</v>
      </c>
      <c r="B1283" s="696" t="s">
        <v>554</v>
      </c>
      <c r="C1283" s="696">
        <v>89301322</v>
      </c>
      <c r="D1283" s="697" t="s">
        <v>4685</v>
      </c>
      <c r="E1283" s="698" t="s">
        <v>3282</v>
      </c>
      <c r="F1283" s="696" t="s">
        <v>3257</v>
      </c>
      <c r="G1283" s="696" t="s">
        <v>3305</v>
      </c>
      <c r="H1283" s="696" t="s">
        <v>555</v>
      </c>
      <c r="I1283" s="696" t="s">
        <v>650</v>
      </c>
      <c r="J1283" s="696" t="s">
        <v>651</v>
      </c>
      <c r="K1283" s="696" t="s">
        <v>3306</v>
      </c>
      <c r="L1283" s="699">
        <v>85.72</v>
      </c>
      <c r="M1283" s="699">
        <v>171.44</v>
      </c>
      <c r="N1283" s="696">
        <v>2</v>
      </c>
      <c r="O1283" s="700">
        <v>1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32</v>
      </c>
      <c r="B1284" s="696" t="s">
        <v>554</v>
      </c>
      <c r="C1284" s="696">
        <v>89301322</v>
      </c>
      <c r="D1284" s="697" t="s">
        <v>4685</v>
      </c>
      <c r="E1284" s="698" t="s">
        <v>3282</v>
      </c>
      <c r="F1284" s="696" t="s">
        <v>3257</v>
      </c>
      <c r="G1284" s="696" t="s">
        <v>3310</v>
      </c>
      <c r="H1284" s="696" t="s">
        <v>1626</v>
      </c>
      <c r="I1284" s="696" t="s">
        <v>1998</v>
      </c>
      <c r="J1284" s="696" t="s">
        <v>3125</v>
      </c>
      <c r="K1284" s="696" t="s">
        <v>3126</v>
      </c>
      <c r="L1284" s="699">
        <v>333.31</v>
      </c>
      <c r="M1284" s="699">
        <v>333.31</v>
      </c>
      <c r="N1284" s="696">
        <v>1</v>
      </c>
      <c r="O1284" s="700">
        <v>0.5</v>
      </c>
      <c r="P1284" s="699"/>
      <c r="Q1284" s="701">
        <v>0</v>
      </c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32</v>
      </c>
      <c r="B1285" s="696" t="s">
        <v>554</v>
      </c>
      <c r="C1285" s="696">
        <v>89301322</v>
      </c>
      <c r="D1285" s="697" t="s">
        <v>4685</v>
      </c>
      <c r="E1285" s="698" t="s">
        <v>3282</v>
      </c>
      <c r="F1285" s="696" t="s">
        <v>3257</v>
      </c>
      <c r="G1285" s="696" t="s">
        <v>3310</v>
      </c>
      <c r="H1285" s="696" t="s">
        <v>1626</v>
      </c>
      <c r="I1285" s="696" t="s">
        <v>1998</v>
      </c>
      <c r="J1285" s="696" t="s">
        <v>3125</v>
      </c>
      <c r="K1285" s="696" t="s">
        <v>3126</v>
      </c>
      <c r="L1285" s="699">
        <v>156.86000000000001</v>
      </c>
      <c r="M1285" s="699">
        <v>156.86000000000001</v>
      </c>
      <c r="N1285" s="696">
        <v>1</v>
      </c>
      <c r="O1285" s="700">
        <v>0.5</v>
      </c>
      <c r="P1285" s="699">
        <v>156.86000000000001</v>
      </c>
      <c r="Q1285" s="701">
        <v>1</v>
      </c>
      <c r="R1285" s="696">
        <v>1</v>
      </c>
      <c r="S1285" s="701">
        <v>1</v>
      </c>
      <c r="T1285" s="700">
        <v>0.5</v>
      </c>
      <c r="U1285" s="702">
        <v>1</v>
      </c>
    </row>
    <row r="1286" spans="1:21" ht="14.4" customHeight="1" x14ac:dyDescent="0.3">
      <c r="A1286" s="695">
        <v>32</v>
      </c>
      <c r="B1286" s="696" t="s">
        <v>554</v>
      </c>
      <c r="C1286" s="696">
        <v>89301322</v>
      </c>
      <c r="D1286" s="697" t="s">
        <v>4685</v>
      </c>
      <c r="E1286" s="698" t="s">
        <v>3282</v>
      </c>
      <c r="F1286" s="696" t="s">
        <v>3257</v>
      </c>
      <c r="G1286" s="696" t="s">
        <v>3310</v>
      </c>
      <c r="H1286" s="696" t="s">
        <v>1626</v>
      </c>
      <c r="I1286" s="696" t="s">
        <v>3706</v>
      </c>
      <c r="J1286" s="696" t="s">
        <v>3707</v>
      </c>
      <c r="K1286" s="696" t="s">
        <v>3708</v>
      </c>
      <c r="L1286" s="699">
        <v>333.31</v>
      </c>
      <c r="M1286" s="699">
        <v>4666.34</v>
      </c>
      <c r="N1286" s="696">
        <v>14</v>
      </c>
      <c r="O1286" s="700">
        <v>3.5</v>
      </c>
      <c r="P1286" s="699">
        <v>1666.5500000000002</v>
      </c>
      <c r="Q1286" s="701">
        <v>0.35714285714285715</v>
      </c>
      <c r="R1286" s="696">
        <v>5</v>
      </c>
      <c r="S1286" s="701">
        <v>0.35714285714285715</v>
      </c>
      <c r="T1286" s="700">
        <v>1</v>
      </c>
      <c r="U1286" s="702">
        <v>0.2857142857142857</v>
      </c>
    </row>
    <row r="1287" spans="1:21" ht="14.4" customHeight="1" x14ac:dyDescent="0.3">
      <c r="A1287" s="695">
        <v>32</v>
      </c>
      <c r="B1287" s="696" t="s">
        <v>554</v>
      </c>
      <c r="C1287" s="696">
        <v>89301322</v>
      </c>
      <c r="D1287" s="697" t="s">
        <v>4685</v>
      </c>
      <c r="E1287" s="698" t="s">
        <v>3282</v>
      </c>
      <c r="F1287" s="696" t="s">
        <v>3257</v>
      </c>
      <c r="G1287" s="696" t="s">
        <v>3310</v>
      </c>
      <c r="H1287" s="696" t="s">
        <v>1626</v>
      </c>
      <c r="I1287" s="696" t="s">
        <v>3706</v>
      </c>
      <c r="J1287" s="696" t="s">
        <v>3707</v>
      </c>
      <c r="K1287" s="696" t="s">
        <v>3708</v>
      </c>
      <c r="L1287" s="699">
        <v>151.61000000000001</v>
      </c>
      <c r="M1287" s="699">
        <v>758.05000000000007</v>
      </c>
      <c r="N1287" s="696">
        <v>5</v>
      </c>
      <c r="O1287" s="700">
        <v>1.5</v>
      </c>
      <c r="P1287" s="699">
        <v>151.61000000000001</v>
      </c>
      <c r="Q1287" s="701">
        <v>0.2</v>
      </c>
      <c r="R1287" s="696">
        <v>1</v>
      </c>
      <c r="S1287" s="701">
        <v>0.2</v>
      </c>
      <c r="T1287" s="700">
        <v>0.5</v>
      </c>
      <c r="U1287" s="702">
        <v>0.33333333333333331</v>
      </c>
    </row>
    <row r="1288" spans="1:21" ht="14.4" customHeight="1" x14ac:dyDescent="0.3">
      <c r="A1288" s="695">
        <v>32</v>
      </c>
      <c r="B1288" s="696" t="s">
        <v>554</v>
      </c>
      <c r="C1288" s="696">
        <v>89301322</v>
      </c>
      <c r="D1288" s="697" t="s">
        <v>4685</v>
      </c>
      <c r="E1288" s="698" t="s">
        <v>3282</v>
      </c>
      <c r="F1288" s="696" t="s">
        <v>3257</v>
      </c>
      <c r="G1288" s="696" t="s">
        <v>3545</v>
      </c>
      <c r="H1288" s="696" t="s">
        <v>1626</v>
      </c>
      <c r="I1288" s="696" t="s">
        <v>2049</v>
      </c>
      <c r="J1288" s="696" t="s">
        <v>2050</v>
      </c>
      <c r="K1288" s="696" t="s">
        <v>2051</v>
      </c>
      <c r="L1288" s="699">
        <v>222.25</v>
      </c>
      <c r="M1288" s="699">
        <v>889</v>
      </c>
      <c r="N1288" s="696">
        <v>4</v>
      </c>
      <c r="O1288" s="700">
        <v>2.5</v>
      </c>
      <c r="P1288" s="699">
        <v>444.5</v>
      </c>
      <c r="Q1288" s="701">
        <v>0.5</v>
      </c>
      <c r="R1288" s="696">
        <v>2</v>
      </c>
      <c r="S1288" s="701">
        <v>0.5</v>
      </c>
      <c r="T1288" s="700">
        <v>1</v>
      </c>
      <c r="U1288" s="702">
        <v>0.4</v>
      </c>
    </row>
    <row r="1289" spans="1:21" ht="14.4" customHeight="1" x14ac:dyDescent="0.3">
      <c r="A1289" s="695">
        <v>32</v>
      </c>
      <c r="B1289" s="696" t="s">
        <v>554</v>
      </c>
      <c r="C1289" s="696">
        <v>89301322</v>
      </c>
      <c r="D1289" s="697" t="s">
        <v>4685</v>
      </c>
      <c r="E1289" s="698" t="s">
        <v>3282</v>
      </c>
      <c r="F1289" s="696" t="s">
        <v>3257</v>
      </c>
      <c r="G1289" s="696" t="s">
        <v>3545</v>
      </c>
      <c r="H1289" s="696" t="s">
        <v>1626</v>
      </c>
      <c r="I1289" s="696" t="s">
        <v>3873</v>
      </c>
      <c r="J1289" s="696" t="s">
        <v>2050</v>
      </c>
      <c r="K1289" s="696" t="s">
        <v>3874</v>
      </c>
      <c r="L1289" s="699">
        <v>0</v>
      </c>
      <c r="M1289" s="699">
        <v>0</v>
      </c>
      <c r="N1289" s="696">
        <v>2</v>
      </c>
      <c r="O1289" s="700">
        <v>2</v>
      </c>
      <c r="P1289" s="699"/>
      <c r="Q1289" s="701"/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32</v>
      </c>
      <c r="B1290" s="696" t="s">
        <v>554</v>
      </c>
      <c r="C1290" s="696">
        <v>89301322</v>
      </c>
      <c r="D1290" s="697" t="s">
        <v>4685</v>
      </c>
      <c r="E1290" s="698" t="s">
        <v>3282</v>
      </c>
      <c r="F1290" s="696" t="s">
        <v>3257</v>
      </c>
      <c r="G1290" s="696" t="s">
        <v>3393</v>
      </c>
      <c r="H1290" s="696" t="s">
        <v>1626</v>
      </c>
      <c r="I1290" s="696" t="s">
        <v>1705</v>
      </c>
      <c r="J1290" s="696" t="s">
        <v>1636</v>
      </c>
      <c r="K1290" s="696" t="s">
        <v>2672</v>
      </c>
      <c r="L1290" s="699">
        <v>137.74</v>
      </c>
      <c r="M1290" s="699">
        <v>137.74</v>
      </c>
      <c r="N1290" s="696">
        <v>1</v>
      </c>
      <c r="O1290" s="700">
        <v>0.5</v>
      </c>
      <c r="P1290" s="699">
        <v>137.74</v>
      </c>
      <c r="Q1290" s="701">
        <v>1</v>
      </c>
      <c r="R1290" s="696">
        <v>1</v>
      </c>
      <c r="S1290" s="701">
        <v>1</v>
      </c>
      <c r="T1290" s="700">
        <v>0.5</v>
      </c>
      <c r="U1290" s="702">
        <v>1</v>
      </c>
    </row>
    <row r="1291" spans="1:21" ht="14.4" customHeight="1" x14ac:dyDescent="0.3">
      <c r="A1291" s="695">
        <v>32</v>
      </c>
      <c r="B1291" s="696" t="s">
        <v>554</v>
      </c>
      <c r="C1291" s="696">
        <v>89301322</v>
      </c>
      <c r="D1291" s="697" t="s">
        <v>4685</v>
      </c>
      <c r="E1291" s="698" t="s">
        <v>3282</v>
      </c>
      <c r="F1291" s="696" t="s">
        <v>3257</v>
      </c>
      <c r="G1291" s="696" t="s">
        <v>4039</v>
      </c>
      <c r="H1291" s="696" t="s">
        <v>555</v>
      </c>
      <c r="I1291" s="696" t="s">
        <v>4410</v>
      </c>
      <c r="J1291" s="696" t="s">
        <v>1072</v>
      </c>
      <c r="K1291" s="696" t="s">
        <v>4411</v>
      </c>
      <c r="L1291" s="699">
        <v>0</v>
      </c>
      <c r="M1291" s="699">
        <v>0</v>
      </c>
      <c r="N1291" s="696">
        <v>2</v>
      </c>
      <c r="O1291" s="700">
        <v>1</v>
      </c>
      <c r="P1291" s="699"/>
      <c r="Q1291" s="701"/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32</v>
      </c>
      <c r="B1292" s="696" t="s">
        <v>554</v>
      </c>
      <c r="C1292" s="696">
        <v>89301322</v>
      </c>
      <c r="D1292" s="697" t="s">
        <v>4685</v>
      </c>
      <c r="E1292" s="698" t="s">
        <v>3282</v>
      </c>
      <c r="F1292" s="696" t="s">
        <v>3257</v>
      </c>
      <c r="G1292" s="696" t="s">
        <v>3394</v>
      </c>
      <c r="H1292" s="696" t="s">
        <v>1626</v>
      </c>
      <c r="I1292" s="696" t="s">
        <v>2010</v>
      </c>
      <c r="J1292" s="696" t="s">
        <v>2011</v>
      </c>
      <c r="K1292" s="696" t="s">
        <v>3131</v>
      </c>
      <c r="L1292" s="699">
        <v>69.86</v>
      </c>
      <c r="M1292" s="699">
        <v>279.44</v>
      </c>
      <c r="N1292" s="696">
        <v>4</v>
      </c>
      <c r="O1292" s="700">
        <v>1.5</v>
      </c>
      <c r="P1292" s="699">
        <v>139.72</v>
      </c>
      <c r="Q1292" s="701">
        <v>0.5</v>
      </c>
      <c r="R1292" s="696">
        <v>2</v>
      </c>
      <c r="S1292" s="701">
        <v>0.5</v>
      </c>
      <c r="T1292" s="700">
        <v>0.5</v>
      </c>
      <c r="U1292" s="702">
        <v>0.33333333333333331</v>
      </c>
    </row>
    <row r="1293" spans="1:21" ht="14.4" customHeight="1" x14ac:dyDescent="0.3">
      <c r="A1293" s="695">
        <v>32</v>
      </c>
      <c r="B1293" s="696" t="s">
        <v>554</v>
      </c>
      <c r="C1293" s="696">
        <v>89301322</v>
      </c>
      <c r="D1293" s="697" t="s">
        <v>4685</v>
      </c>
      <c r="E1293" s="698" t="s">
        <v>3282</v>
      </c>
      <c r="F1293" s="696" t="s">
        <v>3257</v>
      </c>
      <c r="G1293" s="696" t="s">
        <v>3317</v>
      </c>
      <c r="H1293" s="696" t="s">
        <v>1626</v>
      </c>
      <c r="I1293" s="696" t="s">
        <v>1769</v>
      </c>
      <c r="J1293" s="696" t="s">
        <v>1652</v>
      </c>
      <c r="K1293" s="696" t="s">
        <v>3184</v>
      </c>
      <c r="L1293" s="699">
        <v>216.16</v>
      </c>
      <c r="M1293" s="699">
        <v>216.16</v>
      </c>
      <c r="N1293" s="696">
        <v>1</v>
      </c>
      <c r="O1293" s="700">
        <v>0.5</v>
      </c>
      <c r="P1293" s="699">
        <v>216.16</v>
      </c>
      <c r="Q1293" s="701">
        <v>1</v>
      </c>
      <c r="R1293" s="696">
        <v>1</v>
      </c>
      <c r="S1293" s="701">
        <v>1</v>
      </c>
      <c r="T1293" s="700">
        <v>0.5</v>
      </c>
      <c r="U1293" s="702">
        <v>1</v>
      </c>
    </row>
    <row r="1294" spans="1:21" ht="14.4" customHeight="1" x14ac:dyDescent="0.3">
      <c r="A1294" s="695">
        <v>32</v>
      </c>
      <c r="B1294" s="696" t="s">
        <v>554</v>
      </c>
      <c r="C1294" s="696">
        <v>89301322</v>
      </c>
      <c r="D1294" s="697" t="s">
        <v>4685</v>
      </c>
      <c r="E1294" s="698" t="s">
        <v>3282</v>
      </c>
      <c r="F1294" s="696" t="s">
        <v>3257</v>
      </c>
      <c r="G1294" s="696" t="s">
        <v>3318</v>
      </c>
      <c r="H1294" s="696" t="s">
        <v>555</v>
      </c>
      <c r="I1294" s="696" t="s">
        <v>1361</v>
      </c>
      <c r="J1294" s="696" t="s">
        <v>1362</v>
      </c>
      <c r="K1294" s="696" t="s">
        <v>3550</v>
      </c>
      <c r="L1294" s="699">
        <v>2025.92</v>
      </c>
      <c r="M1294" s="699">
        <v>4051.84</v>
      </c>
      <c r="N1294" s="696">
        <v>2</v>
      </c>
      <c r="O1294" s="700">
        <v>1</v>
      </c>
      <c r="P1294" s="699">
        <v>4051.84</v>
      </c>
      <c r="Q1294" s="701">
        <v>1</v>
      </c>
      <c r="R1294" s="696">
        <v>2</v>
      </c>
      <c r="S1294" s="701">
        <v>1</v>
      </c>
      <c r="T1294" s="700">
        <v>1</v>
      </c>
      <c r="U1294" s="702">
        <v>1</v>
      </c>
    </row>
    <row r="1295" spans="1:21" ht="14.4" customHeight="1" x14ac:dyDescent="0.3">
      <c r="A1295" s="695">
        <v>32</v>
      </c>
      <c r="B1295" s="696" t="s">
        <v>554</v>
      </c>
      <c r="C1295" s="696">
        <v>89301322</v>
      </c>
      <c r="D1295" s="697" t="s">
        <v>4685</v>
      </c>
      <c r="E1295" s="698" t="s">
        <v>3282</v>
      </c>
      <c r="F1295" s="696" t="s">
        <v>3257</v>
      </c>
      <c r="G1295" s="696" t="s">
        <v>4412</v>
      </c>
      <c r="H1295" s="696" t="s">
        <v>555</v>
      </c>
      <c r="I1295" s="696" t="s">
        <v>849</v>
      </c>
      <c r="J1295" s="696" t="s">
        <v>850</v>
      </c>
      <c r="K1295" s="696" t="s">
        <v>3610</v>
      </c>
      <c r="L1295" s="699">
        <v>0</v>
      </c>
      <c r="M1295" s="699">
        <v>0</v>
      </c>
      <c r="N1295" s="696">
        <v>1</v>
      </c>
      <c r="O1295" s="700">
        <v>0.5</v>
      </c>
      <c r="P1295" s="699">
        <v>0</v>
      </c>
      <c r="Q1295" s="701"/>
      <c r="R1295" s="696">
        <v>1</v>
      </c>
      <c r="S1295" s="701">
        <v>1</v>
      </c>
      <c r="T1295" s="700">
        <v>0.5</v>
      </c>
      <c r="U1295" s="702">
        <v>1</v>
      </c>
    </row>
    <row r="1296" spans="1:21" ht="14.4" customHeight="1" x14ac:dyDescent="0.3">
      <c r="A1296" s="695">
        <v>32</v>
      </c>
      <c r="B1296" s="696" t="s">
        <v>554</v>
      </c>
      <c r="C1296" s="696">
        <v>89301322</v>
      </c>
      <c r="D1296" s="697" t="s">
        <v>4685</v>
      </c>
      <c r="E1296" s="698" t="s">
        <v>3282</v>
      </c>
      <c r="F1296" s="696" t="s">
        <v>3257</v>
      </c>
      <c r="G1296" s="696" t="s">
        <v>3321</v>
      </c>
      <c r="H1296" s="696" t="s">
        <v>1626</v>
      </c>
      <c r="I1296" s="696" t="s">
        <v>2085</v>
      </c>
      <c r="J1296" s="696" t="s">
        <v>2086</v>
      </c>
      <c r="K1296" s="696" t="s">
        <v>3155</v>
      </c>
      <c r="L1296" s="699">
        <v>3127.19</v>
      </c>
      <c r="M1296" s="699">
        <v>125087.6</v>
      </c>
      <c r="N1296" s="696">
        <v>40</v>
      </c>
      <c r="O1296" s="700">
        <v>11</v>
      </c>
      <c r="P1296" s="699">
        <v>40653.47</v>
      </c>
      <c r="Q1296" s="701">
        <v>0.32500000000000001</v>
      </c>
      <c r="R1296" s="696">
        <v>13</v>
      </c>
      <c r="S1296" s="701">
        <v>0.32500000000000001</v>
      </c>
      <c r="T1296" s="700">
        <v>3.5</v>
      </c>
      <c r="U1296" s="702">
        <v>0.31818181818181818</v>
      </c>
    </row>
    <row r="1297" spans="1:21" ht="14.4" customHeight="1" x14ac:dyDescent="0.3">
      <c r="A1297" s="695">
        <v>32</v>
      </c>
      <c r="B1297" s="696" t="s">
        <v>554</v>
      </c>
      <c r="C1297" s="696">
        <v>89301322</v>
      </c>
      <c r="D1297" s="697" t="s">
        <v>4685</v>
      </c>
      <c r="E1297" s="698" t="s">
        <v>3282</v>
      </c>
      <c r="F1297" s="696" t="s">
        <v>3257</v>
      </c>
      <c r="G1297" s="696" t="s">
        <v>3321</v>
      </c>
      <c r="H1297" s="696" t="s">
        <v>1626</v>
      </c>
      <c r="I1297" s="696" t="s">
        <v>3472</v>
      </c>
      <c r="J1297" s="696" t="s">
        <v>2086</v>
      </c>
      <c r="K1297" s="696" t="s">
        <v>3473</v>
      </c>
      <c r="L1297" s="699">
        <v>782.22</v>
      </c>
      <c r="M1297" s="699">
        <v>782.22</v>
      </c>
      <c r="N1297" s="696">
        <v>1</v>
      </c>
      <c r="O1297" s="700">
        <v>0.5</v>
      </c>
      <c r="P1297" s="699">
        <v>782.22</v>
      </c>
      <c r="Q1297" s="701">
        <v>1</v>
      </c>
      <c r="R1297" s="696">
        <v>1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32</v>
      </c>
      <c r="B1298" s="696" t="s">
        <v>554</v>
      </c>
      <c r="C1298" s="696">
        <v>89301322</v>
      </c>
      <c r="D1298" s="697" t="s">
        <v>4685</v>
      </c>
      <c r="E1298" s="698" t="s">
        <v>3282</v>
      </c>
      <c r="F1298" s="696" t="s">
        <v>3257</v>
      </c>
      <c r="G1298" s="696" t="s">
        <v>3322</v>
      </c>
      <c r="H1298" s="696" t="s">
        <v>1626</v>
      </c>
      <c r="I1298" s="696" t="s">
        <v>4413</v>
      </c>
      <c r="J1298" s="696" t="s">
        <v>3176</v>
      </c>
      <c r="K1298" s="696" t="s">
        <v>4414</v>
      </c>
      <c r="L1298" s="699">
        <v>887.05</v>
      </c>
      <c r="M1298" s="699">
        <v>1774.1</v>
      </c>
      <c r="N1298" s="696">
        <v>2</v>
      </c>
      <c r="O1298" s="700">
        <v>1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32</v>
      </c>
      <c r="B1299" s="696" t="s">
        <v>554</v>
      </c>
      <c r="C1299" s="696">
        <v>89301322</v>
      </c>
      <c r="D1299" s="697" t="s">
        <v>4685</v>
      </c>
      <c r="E1299" s="698" t="s">
        <v>3282</v>
      </c>
      <c r="F1299" s="696" t="s">
        <v>3257</v>
      </c>
      <c r="G1299" s="696" t="s">
        <v>3439</v>
      </c>
      <c r="H1299" s="696" t="s">
        <v>555</v>
      </c>
      <c r="I1299" s="696" t="s">
        <v>810</v>
      </c>
      <c r="J1299" s="696" t="s">
        <v>811</v>
      </c>
      <c r="K1299" s="696" t="s">
        <v>3440</v>
      </c>
      <c r="L1299" s="699">
        <v>163.9</v>
      </c>
      <c r="M1299" s="699">
        <v>491.70000000000005</v>
      </c>
      <c r="N1299" s="696">
        <v>3</v>
      </c>
      <c r="O1299" s="700">
        <v>0.5</v>
      </c>
      <c r="P1299" s="699"/>
      <c r="Q1299" s="701">
        <v>0</v>
      </c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32</v>
      </c>
      <c r="B1300" s="696" t="s">
        <v>554</v>
      </c>
      <c r="C1300" s="696">
        <v>89301322</v>
      </c>
      <c r="D1300" s="697" t="s">
        <v>4685</v>
      </c>
      <c r="E1300" s="698" t="s">
        <v>3282</v>
      </c>
      <c r="F1300" s="696" t="s">
        <v>3257</v>
      </c>
      <c r="G1300" s="696" t="s">
        <v>3486</v>
      </c>
      <c r="H1300" s="696" t="s">
        <v>555</v>
      </c>
      <c r="I1300" s="696" t="s">
        <v>1042</v>
      </c>
      <c r="J1300" s="696" t="s">
        <v>1043</v>
      </c>
      <c r="K1300" s="696" t="s">
        <v>3487</v>
      </c>
      <c r="L1300" s="699">
        <v>1023.02</v>
      </c>
      <c r="M1300" s="699">
        <v>1023.02</v>
      </c>
      <c r="N1300" s="696">
        <v>1</v>
      </c>
      <c r="O1300" s="700">
        <v>1</v>
      </c>
      <c r="P1300" s="699">
        <v>1023.02</v>
      </c>
      <c r="Q1300" s="701">
        <v>1</v>
      </c>
      <c r="R1300" s="696">
        <v>1</v>
      </c>
      <c r="S1300" s="701">
        <v>1</v>
      </c>
      <c r="T1300" s="700">
        <v>1</v>
      </c>
      <c r="U1300" s="702">
        <v>1</v>
      </c>
    </row>
    <row r="1301" spans="1:21" ht="14.4" customHeight="1" x14ac:dyDescent="0.3">
      <c r="A1301" s="695">
        <v>32</v>
      </c>
      <c r="B1301" s="696" t="s">
        <v>554</v>
      </c>
      <c r="C1301" s="696">
        <v>89301322</v>
      </c>
      <c r="D1301" s="697" t="s">
        <v>4685</v>
      </c>
      <c r="E1301" s="698" t="s">
        <v>3282</v>
      </c>
      <c r="F1301" s="696" t="s">
        <v>3257</v>
      </c>
      <c r="G1301" s="696" t="s">
        <v>3587</v>
      </c>
      <c r="H1301" s="696" t="s">
        <v>1626</v>
      </c>
      <c r="I1301" s="696" t="s">
        <v>3588</v>
      </c>
      <c r="J1301" s="696" t="s">
        <v>3589</v>
      </c>
      <c r="K1301" s="696" t="s">
        <v>3590</v>
      </c>
      <c r="L1301" s="699">
        <v>2449.89</v>
      </c>
      <c r="M1301" s="699">
        <v>14699.34</v>
      </c>
      <c r="N1301" s="696">
        <v>6</v>
      </c>
      <c r="O1301" s="700">
        <v>2</v>
      </c>
      <c r="P1301" s="699">
        <v>14699.34</v>
      </c>
      <c r="Q1301" s="701">
        <v>1</v>
      </c>
      <c r="R1301" s="696">
        <v>6</v>
      </c>
      <c r="S1301" s="701">
        <v>1</v>
      </c>
      <c r="T1301" s="700">
        <v>2</v>
      </c>
      <c r="U1301" s="702">
        <v>1</v>
      </c>
    </row>
    <row r="1302" spans="1:21" ht="14.4" customHeight="1" x14ac:dyDescent="0.3">
      <c r="A1302" s="695">
        <v>32</v>
      </c>
      <c r="B1302" s="696" t="s">
        <v>554</v>
      </c>
      <c r="C1302" s="696">
        <v>89301322</v>
      </c>
      <c r="D1302" s="697" t="s">
        <v>4685</v>
      </c>
      <c r="E1302" s="698" t="s">
        <v>3282</v>
      </c>
      <c r="F1302" s="696" t="s">
        <v>3257</v>
      </c>
      <c r="G1302" s="696" t="s">
        <v>3587</v>
      </c>
      <c r="H1302" s="696" t="s">
        <v>1626</v>
      </c>
      <c r="I1302" s="696" t="s">
        <v>3588</v>
      </c>
      <c r="J1302" s="696" t="s">
        <v>3589</v>
      </c>
      <c r="K1302" s="696" t="s">
        <v>3590</v>
      </c>
      <c r="L1302" s="699">
        <v>2279.02</v>
      </c>
      <c r="M1302" s="699">
        <v>9116.08</v>
      </c>
      <c r="N1302" s="696">
        <v>4</v>
      </c>
      <c r="O1302" s="700">
        <v>1</v>
      </c>
      <c r="P1302" s="699">
        <v>9116.08</v>
      </c>
      <c r="Q1302" s="701">
        <v>1</v>
      </c>
      <c r="R1302" s="696">
        <v>4</v>
      </c>
      <c r="S1302" s="701">
        <v>1</v>
      </c>
      <c r="T1302" s="700">
        <v>1</v>
      </c>
      <c r="U1302" s="702">
        <v>1</v>
      </c>
    </row>
    <row r="1303" spans="1:21" ht="14.4" customHeight="1" x14ac:dyDescent="0.3">
      <c r="A1303" s="695">
        <v>32</v>
      </c>
      <c r="B1303" s="696" t="s">
        <v>554</v>
      </c>
      <c r="C1303" s="696">
        <v>89301322</v>
      </c>
      <c r="D1303" s="697" t="s">
        <v>4685</v>
      </c>
      <c r="E1303" s="698" t="s">
        <v>3282</v>
      </c>
      <c r="F1303" s="696" t="s">
        <v>3257</v>
      </c>
      <c r="G1303" s="696" t="s">
        <v>3338</v>
      </c>
      <c r="H1303" s="696" t="s">
        <v>555</v>
      </c>
      <c r="I1303" s="696" t="s">
        <v>2078</v>
      </c>
      <c r="J1303" s="696" t="s">
        <v>2079</v>
      </c>
      <c r="K1303" s="696" t="s">
        <v>3155</v>
      </c>
      <c r="L1303" s="699">
        <v>614.78</v>
      </c>
      <c r="M1303" s="699">
        <v>7377.36</v>
      </c>
      <c r="N1303" s="696">
        <v>12</v>
      </c>
      <c r="O1303" s="700">
        <v>4.5</v>
      </c>
      <c r="P1303" s="699">
        <v>6762.58</v>
      </c>
      <c r="Q1303" s="701">
        <v>0.91666666666666674</v>
      </c>
      <c r="R1303" s="696">
        <v>11</v>
      </c>
      <c r="S1303" s="701">
        <v>0.91666666666666663</v>
      </c>
      <c r="T1303" s="700">
        <v>3.5</v>
      </c>
      <c r="U1303" s="702">
        <v>0.77777777777777779</v>
      </c>
    </row>
    <row r="1304" spans="1:21" ht="14.4" customHeight="1" x14ac:dyDescent="0.3">
      <c r="A1304" s="695">
        <v>32</v>
      </c>
      <c r="B1304" s="696" t="s">
        <v>554</v>
      </c>
      <c r="C1304" s="696">
        <v>89301322</v>
      </c>
      <c r="D1304" s="697" t="s">
        <v>4685</v>
      </c>
      <c r="E1304" s="698" t="s">
        <v>3282</v>
      </c>
      <c r="F1304" s="696" t="s">
        <v>3257</v>
      </c>
      <c r="G1304" s="696" t="s">
        <v>3599</v>
      </c>
      <c r="H1304" s="696" t="s">
        <v>555</v>
      </c>
      <c r="I1304" s="696" t="s">
        <v>1901</v>
      </c>
      <c r="J1304" s="696" t="s">
        <v>1902</v>
      </c>
      <c r="K1304" s="696" t="s">
        <v>3600</v>
      </c>
      <c r="L1304" s="699">
        <v>50.27</v>
      </c>
      <c r="M1304" s="699">
        <v>150.81</v>
      </c>
      <c r="N1304" s="696">
        <v>3</v>
      </c>
      <c r="O1304" s="700">
        <v>2</v>
      </c>
      <c r="P1304" s="699">
        <v>150.81</v>
      </c>
      <c r="Q1304" s="701">
        <v>1</v>
      </c>
      <c r="R1304" s="696">
        <v>3</v>
      </c>
      <c r="S1304" s="701">
        <v>1</v>
      </c>
      <c r="T1304" s="700">
        <v>2</v>
      </c>
      <c r="U1304" s="702">
        <v>1</v>
      </c>
    </row>
    <row r="1305" spans="1:21" ht="14.4" customHeight="1" x14ac:dyDescent="0.3">
      <c r="A1305" s="695">
        <v>32</v>
      </c>
      <c r="B1305" s="696" t="s">
        <v>554</v>
      </c>
      <c r="C1305" s="696">
        <v>89301322</v>
      </c>
      <c r="D1305" s="697" t="s">
        <v>4685</v>
      </c>
      <c r="E1305" s="698" t="s">
        <v>3282</v>
      </c>
      <c r="F1305" s="696" t="s">
        <v>3257</v>
      </c>
      <c r="G1305" s="696" t="s">
        <v>3343</v>
      </c>
      <c r="H1305" s="696" t="s">
        <v>1626</v>
      </c>
      <c r="I1305" s="696" t="s">
        <v>2041</v>
      </c>
      <c r="J1305" s="696" t="s">
        <v>2042</v>
      </c>
      <c r="K1305" s="696" t="s">
        <v>3135</v>
      </c>
      <c r="L1305" s="699">
        <v>175.19</v>
      </c>
      <c r="M1305" s="699">
        <v>350.38</v>
      </c>
      <c r="N1305" s="696">
        <v>2</v>
      </c>
      <c r="O1305" s="700">
        <v>1</v>
      </c>
      <c r="P1305" s="699">
        <v>175.19</v>
      </c>
      <c r="Q1305" s="701">
        <v>0.5</v>
      </c>
      <c r="R1305" s="696">
        <v>1</v>
      </c>
      <c r="S1305" s="701">
        <v>0.5</v>
      </c>
      <c r="T1305" s="700">
        <v>0.5</v>
      </c>
      <c r="U1305" s="702">
        <v>0.5</v>
      </c>
    </row>
    <row r="1306" spans="1:21" ht="14.4" customHeight="1" x14ac:dyDescent="0.3">
      <c r="A1306" s="695">
        <v>32</v>
      </c>
      <c r="B1306" s="696" t="s">
        <v>554</v>
      </c>
      <c r="C1306" s="696">
        <v>89301322</v>
      </c>
      <c r="D1306" s="697" t="s">
        <v>4685</v>
      </c>
      <c r="E1306" s="698" t="s">
        <v>3282</v>
      </c>
      <c r="F1306" s="696" t="s">
        <v>3257</v>
      </c>
      <c r="G1306" s="696" t="s">
        <v>3730</v>
      </c>
      <c r="H1306" s="696" t="s">
        <v>555</v>
      </c>
      <c r="I1306" s="696" t="s">
        <v>695</v>
      </c>
      <c r="J1306" s="696" t="s">
        <v>3731</v>
      </c>
      <c r="K1306" s="696" t="s">
        <v>3732</v>
      </c>
      <c r="L1306" s="699">
        <v>55.71</v>
      </c>
      <c r="M1306" s="699">
        <v>111.42</v>
      </c>
      <c r="N1306" s="696">
        <v>2</v>
      </c>
      <c r="O1306" s="700">
        <v>1.5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32</v>
      </c>
      <c r="B1307" s="696" t="s">
        <v>554</v>
      </c>
      <c r="C1307" s="696">
        <v>89301322</v>
      </c>
      <c r="D1307" s="697" t="s">
        <v>4685</v>
      </c>
      <c r="E1307" s="698" t="s">
        <v>3282</v>
      </c>
      <c r="F1307" s="696" t="s">
        <v>3257</v>
      </c>
      <c r="G1307" s="696" t="s">
        <v>3401</v>
      </c>
      <c r="H1307" s="696" t="s">
        <v>555</v>
      </c>
      <c r="I1307" s="696" t="s">
        <v>3404</v>
      </c>
      <c r="J1307" s="696" t="s">
        <v>3402</v>
      </c>
      <c r="K1307" s="696" t="s">
        <v>3403</v>
      </c>
      <c r="L1307" s="699">
        <v>0</v>
      </c>
      <c r="M1307" s="699">
        <v>0</v>
      </c>
      <c r="N1307" s="696">
        <v>1</v>
      </c>
      <c r="O1307" s="700">
        <v>0.5</v>
      </c>
      <c r="P1307" s="699">
        <v>0</v>
      </c>
      <c r="Q1307" s="701"/>
      <c r="R1307" s="696">
        <v>1</v>
      </c>
      <c r="S1307" s="701">
        <v>1</v>
      </c>
      <c r="T1307" s="700">
        <v>0.5</v>
      </c>
      <c r="U1307" s="702">
        <v>1</v>
      </c>
    </row>
    <row r="1308" spans="1:21" ht="14.4" customHeight="1" x14ac:dyDescent="0.3">
      <c r="A1308" s="695">
        <v>32</v>
      </c>
      <c r="B1308" s="696" t="s">
        <v>554</v>
      </c>
      <c r="C1308" s="696">
        <v>89301322</v>
      </c>
      <c r="D1308" s="697" t="s">
        <v>4685</v>
      </c>
      <c r="E1308" s="698" t="s">
        <v>3282</v>
      </c>
      <c r="F1308" s="696" t="s">
        <v>3257</v>
      </c>
      <c r="G1308" s="696" t="s">
        <v>3477</v>
      </c>
      <c r="H1308" s="696" t="s">
        <v>555</v>
      </c>
      <c r="I1308" s="696" t="s">
        <v>627</v>
      </c>
      <c r="J1308" s="696" t="s">
        <v>3478</v>
      </c>
      <c r="K1308" s="696" t="s">
        <v>3479</v>
      </c>
      <c r="L1308" s="699">
        <v>41.83</v>
      </c>
      <c r="M1308" s="699">
        <v>125.49</v>
      </c>
      <c r="N1308" s="696">
        <v>3</v>
      </c>
      <c r="O1308" s="700">
        <v>1.5</v>
      </c>
      <c r="P1308" s="699">
        <v>83.66</v>
      </c>
      <c r="Q1308" s="701">
        <v>0.66666666666666663</v>
      </c>
      <c r="R1308" s="696">
        <v>2</v>
      </c>
      <c r="S1308" s="701">
        <v>0.66666666666666663</v>
      </c>
      <c r="T1308" s="700">
        <v>1</v>
      </c>
      <c r="U1308" s="702">
        <v>0.66666666666666663</v>
      </c>
    </row>
    <row r="1309" spans="1:21" ht="14.4" customHeight="1" x14ac:dyDescent="0.3">
      <c r="A1309" s="695">
        <v>32</v>
      </c>
      <c r="B1309" s="696" t="s">
        <v>554</v>
      </c>
      <c r="C1309" s="696">
        <v>89301322</v>
      </c>
      <c r="D1309" s="697" t="s">
        <v>4685</v>
      </c>
      <c r="E1309" s="698" t="s">
        <v>3282</v>
      </c>
      <c r="F1309" s="696" t="s">
        <v>3257</v>
      </c>
      <c r="G1309" s="696" t="s">
        <v>3346</v>
      </c>
      <c r="H1309" s="696" t="s">
        <v>555</v>
      </c>
      <c r="I1309" s="696" t="s">
        <v>3608</v>
      </c>
      <c r="J1309" s="696" t="s">
        <v>3609</v>
      </c>
      <c r="K1309" s="696" t="s">
        <v>3610</v>
      </c>
      <c r="L1309" s="699">
        <v>61.29</v>
      </c>
      <c r="M1309" s="699">
        <v>61.29</v>
      </c>
      <c r="N1309" s="696">
        <v>1</v>
      </c>
      <c r="O1309" s="700">
        <v>0.5</v>
      </c>
      <c r="P1309" s="699"/>
      <c r="Q1309" s="701">
        <v>0</v>
      </c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32</v>
      </c>
      <c r="B1310" s="696" t="s">
        <v>554</v>
      </c>
      <c r="C1310" s="696">
        <v>89301322</v>
      </c>
      <c r="D1310" s="697" t="s">
        <v>4685</v>
      </c>
      <c r="E1310" s="698" t="s">
        <v>3282</v>
      </c>
      <c r="F1310" s="696" t="s">
        <v>3257</v>
      </c>
      <c r="G1310" s="696" t="s">
        <v>3346</v>
      </c>
      <c r="H1310" s="696" t="s">
        <v>555</v>
      </c>
      <c r="I1310" s="696" t="s">
        <v>3613</v>
      </c>
      <c r="J1310" s="696" t="s">
        <v>3348</v>
      </c>
      <c r="K1310" s="696" t="s">
        <v>3614</v>
      </c>
      <c r="L1310" s="699">
        <v>34.31</v>
      </c>
      <c r="M1310" s="699">
        <v>68.62</v>
      </c>
      <c r="N1310" s="696">
        <v>2</v>
      </c>
      <c r="O1310" s="700">
        <v>1</v>
      </c>
      <c r="P1310" s="699"/>
      <c r="Q1310" s="701">
        <v>0</v>
      </c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32</v>
      </c>
      <c r="B1311" s="696" t="s">
        <v>554</v>
      </c>
      <c r="C1311" s="696">
        <v>89301322</v>
      </c>
      <c r="D1311" s="697" t="s">
        <v>4685</v>
      </c>
      <c r="E1311" s="698" t="s">
        <v>3282</v>
      </c>
      <c r="F1311" s="696" t="s">
        <v>3257</v>
      </c>
      <c r="G1311" s="696" t="s">
        <v>4415</v>
      </c>
      <c r="H1311" s="696" t="s">
        <v>555</v>
      </c>
      <c r="I1311" s="696" t="s">
        <v>4416</v>
      </c>
      <c r="J1311" s="696" t="s">
        <v>4417</v>
      </c>
      <c r="K1311" s="696" t="s">
        <v>4418</v>
      </c>
      <c r="L1311" s="699">
        <v>1857.43</v>
      </c>
      <c r="M1311" s="699">
        <v>1857.43</v>
      </c>
      <c r="N1311" s="696">
        <v>1</v>
      </c>
      <c r="O1311" s="700">
        <v>0.5</v>
      </c>
      <c r="P1311" s="699"/>
      <c r="Q1311" s="701">
        <v>0</v>
      </c>
      <c r="R1311" s="696"/>
      <c r="S1311" s="701">
        <v>0</v>
      </c>
      <c r="T1311" s="700"/>
      <c r="U1311" s="702">
        <v>0</v>
      </c>
    </row>
    <row r="1312" spans="1:21" ht="14.4" customHeight="1" x14ac:dyDescent="0.3">
      <c r="A1312" s="695">
        <v>32</v>
      </c>
      <c r="B1312" s="696" t="s">
        <v>554</v>
      </c>
      <c r="C1312" s="696">
        <v>89301322</v>
      </c>
      <c r="D1312" s="697" t="s">
        <v>4685</v>
      </c>
      <c r="E1312" s="698" t="s">
        <v>3282</v>
      </c>
      <c r="F1312" s="696" t="s">
        <v>3257</v>
      </c>
      <c r="G1312" s="696" t="s">
        <v>3349</v>
      </c>
      <c r="H1312" s="696" t="s">
        <v>555</v>
      </c>
      <c r="I1312" s="696" t="s">
        <v>814</v>
      </c>
      <c r="J1312" s="696" t="s">
        <v>3350</v>
      </c>
      <c r="K1312" s="696" t="s">
        <v>3351</v>
      </c>
      <c r="L1312" s="699">
        <v>91.14</v>
      </c>
      <c r="M1312" s="699">
        <v>546.84</v>
      </c>
      <c r="N1312" s="696">
        <v>6</v>
      </c>
      <c r="O1312" s="700">
        <v>2.5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32</v>
      </c>
      <c r="B1313" s="696" t="s">
        <v>554</v>
      </c>
      <c r="C1313" s="696">
        <v>89301322</v>
      </c>
      <c r="D1313" s="697" t="s">
        <v>4685</v>
      </c>
      <c r="E1313" s="698" t="s">
        <v>3282</v>
      </c>
      <c r="F1313" s="696" t="s">
        <v>3257</v>
      </c>
      <c r="G1313" s="696" t="s">
        <v>3446</v>
      </c>
      <c r="H1313" s="696" t="s">
        <v>555</v>
      </c>
      <c r="I1313" s="696" t="s">
        <v>687</v>
      </c>
      <c r="J1313" s="696" t="s">
        <v>688</v>
      </c>
      <c r="K1313" s="696" t="s">
        <v>3447</v>
      </c>
      <c r="L1313" s="699">
        <v>766.89</v>
      </c>
      <c r="M1313" s="699">
        <v>766.89</v>
      </c>
      <c r="N1313" s="696">
        <v>1</v>
      </c>
      <c r="O1313" s="700">
        <v>0.5</v>
      </c>
      <c r="P1313" s="699"/>
      <c r="Q1313" s="701">
        <v>0</v>
      </c>
      <c r="R1313" s="696"/>
      <c r="S1313" s="701">
        <v>0</v>
      </c>
      <c r="T1313" s="700"/>
      <c r="U1313" s="702">
        <v>0</v>
      </c>
    </row>
    <row r="1314" spans="1:21" ht="14.4" customHeight="1" x14ac:dyDescent="0.3">
      <c r="A1314" s="695">
        <v>32</v>
      </c>
      <c r="B1314" s="696" t="s">
        <v>554</v>
      </c>
      <c r="C1314" s="696">
        <v>89301322</v>
      </c>
      <c r="D1314" s="697" t="s">
        <v>4685</v>
      </c>
      <c r="E1314" s="698" t="s">
        <v>3282</v>
      </c>
      <c r="F1314" s="696" t="s">
        <v>3257</v>
      </c>
      <c r="G1314" s="696" t="s">
        <v>3446</v>
      </c>
      <c r="H1314" s="696" t="s">
        <v>555</v>
      </c>
      <c r="I1314" s="696" t="s">
        <v>4148</v>
      </c>
      <c r="J1314" s="696" t="s">
        <v>688</v>
      </c>
      <c r="K1314" s="696" t="s">
        <v>4149</v>
      </c>
      <c r="L1314" s="699">
        <v>0</v>
      </c>
      <c r="M1314" s="699">
        <v>0</v>
      </c>
      <c r="N1314" s="696">
        <v>1</v>
      </c>
      <c r="O1314" s="700">
        <v>1</v>
      </c>
      <c r="P1314" s="699">
        <v>0</v>
      </c>
      <c r="Q1314" s="701"/>
      <c r="R1314" s="696">
        <v>1</v>
      </c>
      <c r="S1314" s="701">
        <v>1</v>
      </c>
      <c r="T1314" s="700">
        <v>1</v>
      </c>
      <c r="U1314" s="702">
        <v>1</v>
      </c>
    </row>
    <row r="1315" spans="1:21" ht="14.4" customHeight="1" x14ac:dyDescent="0.3">
      <c r="A1315" s="695">
        <v>32</v>
      </c>
      <c r="B1315" s="696" t="s">
        <v>554</v>
      </c>
      <c r="C1315" s="696">
        <v>89301322</v>
      </c>
      <c r="D1315" s="697" t="s">
        <v>4685</v>
      </c>
      <c r="E1315" s="698" t="s">
        <v>3282</v>
      </c>
      <c r="F1315" s="696" t="s">
        <v>3257</v>
      </c>
      <c r="G1315" s="696" t="s">
        <v>4419</v>
      </c>
      <c r="H1315" s="696" t="s">
        <v>555</v>
      </c>
      <c r="I1315" s="696" t="s">
        <v>2423</v>
      </c>
      <c r="J1315" s="696" t="s">
        <v>4420</v>
      </c>
      <c r="K1315" s="696" t="s">
        <v>4421</v>
      </c>
      <c r="L1315" s="699">
        <v>559.04</v>
      </c>
      <c r="M1315" s="699">
        <v>559.04</v>
      </c>
      <c r="N1315" s="696">
        <v>1</v>
      </c>
      <c r="O1315" s="700">
        <v>0.5</v>
      </c>
      <c r="P1315" s="699">
        <v>559.04</v>
      </c>
      <c r="Q1315" s="701">
        <v>1</v>
      </c>
      <c r="R1315" s="696">
        <v>1</v>
      </c>
      <c r="S1315" s="701">
        <v>1</v>
      </c>
      <c r="T1315" s="700">
        <v>0.5</v>
      </c>
      <c r="U1315" s="702">
        <v>1</v>
      </c>
    </row>
    <row r="1316" spans="1:21" ht="14.4" customHeight="1" x14ac:dyDescent="0.3">
      <c r="A1316" s="695">
        <v>32</v>
      </c>
      <c r="B1316" s="696" t="s">
        <v>554</v>
      </c>
      <c r="C1316" s="696">
        <v>89301322</v>
      </c>
      <c r="D1316" s="697" t="s">
        <v>4685</v>
      </c>
      <c r="E1316" s="698" t="s">
        <v>3282</v>
      </c>
      <c r="F1316" s="696" t="s">
        <v>3257</v>
      </c>
      <c r="G1316" s="696" t="s">
        <v>3352</v>
      </c>
      <c r="H1316" s="696" t="s">
        <v>1626</v>
      </c>
      <c r="I1316" s="696" t="s">
        <v>4422</v>
      </c>
      <c r="J1316" s="696" t="s">
        <v>4423</v>
      </c>
      <c r="K1316" s="696" t="s">
        <v>4424</v>
      </c>
      <c r="L1316" s="699">
        <v>65.069999999999993</v>
      </c>
      <c r="M1316" s="699">
        <v>65.069999999999993</v>
      </c>
      <c r="N1316" s="696">
        <v>1</v>
      </c>
      <c r="O1316" s="700">
        <v>1</v>
      </c>
      <c r="P1316" s="699">
        <v>65.069999999999993</v>
      </c>
      <c r="Q1316" s="701">
        <v>1</v>
      </c>
      <c r="R1316" s="696">
        <v>1</v>
      </c>
      <c r="S1316" s="701">
        <v>1</v>
      </c>
      <c r="T1316" s="700">
        <v>1</v>
      </c>
      <c r="U1316" s="702">
        <v>1</v>
      </c>
    </row>
    <row r="1317" spans="1:21" ht="14.4" customHeight="1" x14ac:dyDescent="0.3">
      <c r="A1317" s="695">
        <v>32</v>
      </c>
      <c r="B1317" s="696" t="s">
        <v>554</v>
      </c>
      <c r="C1317" s="696">
        <v>89301322</v>
      </c>
      <c r="D1317" s="697" t="s">
        <v>4685</v>
      </c>
      <c r="E1317" s="698" t="s">
        <v>3282</v>
      </c>
      <c r="F1317" s="696" t="s">
        <v>3257</v>
      </c>
      <c r="G1317" s="696" t="s">
        <v>3352</v>
      </c>
      <c r="H1317" s="696" t="s">
        <v>1626</v>
      </c>
      <c r="I1317" s="696" t="s">
        <v>4425</v>
      </c>
      <c r="J1317" s="696" t="s">
        <v>4426</v>
      </c>
      <c r="K1317" s="696" t="s">
        <v>4427</v>
      </c>
      <c r="L1317" s="699">
        <v>50.57</v>
      </c>
      <c r="M1317" s="699">
        <v>50.57</v>
      </c>
      <c r="N1317" s="696">
        <v>1</v>
      </c>
      <c r="O1317" s="700">
        <v>0.5</v>
      </c>
      <c r="P1317" s="699"/>
      <c r="Q1317" s="701">
        <v>0</v>
      </c>
      <c r="R1317" s="696"/>
      <c r="S1317" s="701">
        <v>0</v>
      </c>
      <c r="T1317" s="700"/>
      <c r="U1317" s="702">
        <v>0</v>
      </c>
    </row>
    <row r="1318" spans="1:21" ht="14.4" customHeight="1" x14ac:dyDescent="0.3">
      <c r="A1318" s="695">
        <v>32</v>
      </c>
      <c r="B1318" s="696" t="s">
        <v>554</v>
      </c>
      <c r="C1318" s="696">
        <v>89301322</v>
      </c>
      <c r="D1318" s="697" t="s">
        <v>4685</v>
      </c>
      <c r="E1318" s="698" t="s">
        <v>3282</v>
      </c>
      <c r="F1318" s="696" t="s">
        <v>3257</v>
      </c>
      <c r="G1318" s="696" t="s">
        <v>3352</v>
      </c>
      <c r="H1318" s="696" t="s">
        <v>1626</v>
      </c>
      <c r="I1318" s="696" t="s">
        <v>1686</v>
      </c>
      <c r="J1318" s="696" t="s">
        <v>1687</v>
      </c>
      <c r="K1318" s="696" t="s">
        <v>3122</v>
      </c>
      <c r="L1318" s="699">
        <v>86.76</v>
      </c>
      <c r="M1318" s="699">
        <v>347.04</v>
      </c>
      <c r="N1318" s="696">
        <v>4</v>
      </c>
      <c r="O1318" s="700">
        <v>2</v>
      </c>
      <c r="P1318" s="699">
        <v>260.28000000000003</v>
      </c>
      <c r="Q1318" s="701">
        <v>0.75</v>
      </c>
      <c r="R1318" s="696">
        <v>3</v>
      </c>
      <c r="S1318" s="701">
        <v>0.75</v>
      </c>
      <c r="T1318" s="700">
        <v>1</v>
      </c>
      <c r="U1318" s="702">
        <v>0.5</v>
      </c>
    </row>
    <row r="1319" spans="1:21" ht="14.4" customHeight="1" x14ac:dyDescent="0.3">
      <c r="A1319" s="695">
        <v>32</v>
      </c>
      <c r="B1319" s="696" t="s">
        <v>554</v>
      </c>
      <c r="C1319" s="696">
        <v>89301322</v>
      </c>
      <c r="D1319" s="697" t="s">
        <v>4685</v>
      </c>
      <c r="E1319" s="698" t="s">
        <v>3282</v>
      </c>
      <c r="F1319" s="696" t="s">
        <v>3257</v>
      </c>
      <c r="G1319" s="696" t="s">
        <v>3352</v>
      </c>
      <c r="H1319" s="696" t="s">
        <v>555</v>
      </c>
      <c r="I1319" s="696" t="s">
        <v>1056</v>
      </c>
      <c r="J1319" s="696" t="s">
        <v>4428</v>
      </c>
      <c r="K1319" s="696" t="s">
        <v>4429</v>
      </c>
      <c r="L1319" s="699">
        <v>50.57</v>
      </c>
      <c r="M1319" s="699">
        <v>50.57</v>
      </c>
      <c r="N1319" s="696">
        <v>1</v>
      </c>
      <c r="O1319" s="700">
        <v>0.5</v>
      </c>
      <c r="P1319" s="699">
        <v>50.57</v>
      </c>
      <c r="Q1319" s="701">
        <v>1</v>
      </c>
      <c r="R1319" s="696">
        <v>1</v>
      </c>
      <c r="S1319" s="701">
        <v>1</v>
      </c>
      <c r="T1319" s="700">
        <v>0.5</v>
      </c>
      <c r="U1319" s="702">
        <v>1</v>
      </c>
    </row>
    <row r="1320" spans="1:21" ht="14.4" customHeight="1" x14ac:dyDescent="0.3">
      <c r="A1320" s="695">
        <v>32</v>
      </c>
      <c r="B1320" s="696" t="s">
        <v>554</v>
      </c>
      <c r="C1320" s="696">
        <v>89301322</v>
      </c>
      <c r="D1320" s="697" t="s">
        <v>4685</v>
      </c>
      <c r="E1320" s="698" t="s">
        <v>3282</v>
      </c>
      <c r="F1320" s="696" t="s">
        <v>3257</v>
      </c>
      <c r="G1320" s="696" t="s">
        <v>3352</v>
      </c>
      <c r="H1320" s="696" t="s">
        <v>555</v>
      </c>
      <c r="I1320" s="696" t="s">
        <v>1083</v>
      </c>
      <c r="J1320" s="696" t="s">
        <v>3353</v>
      </c>
      <c r="K1320" s="696" t="s">
        <v>3354</v>
      </c>
      <c r="L1320" s="699">
        <v>86.76</v>
      </c>
      <c r="M1320" s="699">
        <v>86.76</v>
      </c>
      <c r="N1320" s="696">
        <v>1</v>
      </c>
      <c r="O1320" s="700">
        <v>0.5</v>
      </c>
      <c r="P1320" s="699"/>
      <c r="Q1320" s="701">
        <v>0</v>
      </c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32</v>
      </c>
      <c r="B1321" s="696" t="s">
        <v>554</v>
      </c>
      <c r="C1321" s="696">
        <v>89301322</v>
      </c>
      <c r="D1321" s="697" t="s">
        <v>4685</v>
      </c>
      <c r="E1321" s="698" t="s">
        <v>3282</v>
      </c>
      <c r="F1321" s="696" t="s">
        <v>3257</v>
      </c>
      <c r="G1321" s="696" t="s">
        <v>4430</v>
      </c>
      <c r="H1321" s="696" t="s">
        <v>1626</v>
      </c>
      <c r="I1321" s="696" t="s">
        <v>2689</v>
      </c>
      <c r="J1321" s="696" t="s">
        <v>2690</v>
      </c>
      <c r="K1321" s="696" t="s">
        <v>2294</v>
      </c>
      <c r="L1321" s="699">
        <v>109.53</v>
      </c>
      <c r="M1321" s="699">
        <v>109.53</v>
      </c>
      <c r="N1321" s="696">
        <v>1</v>
      </c>
      <c r="O1321" s="700">
        <v>0.5</v>
      </c>
      <c r="P1321" s="699">
        <v>109.53</v>
      </c>
      <c r="Q1321" s="701">
        <v>1</v>
      </c>
      <c r="R1321" s="696">
        <v>1</v>
      </c>
      <c r="S1321" s="701">
        <v>1</v>
      </c>
      <c r="T1321" s="700">
        <v>0.5</v>
      </c>
      <c r="U1321" s="702">
        <v>1</v>
      </c>
    </row>
    <row r="1322" spans="1:21" ht="14.4" customHeight="1" x14ac:dyDescent="0.3">
      <c r="A1322" s="695">
        <v>32</v>
      </c>
      <c r="B1322" s="696" t="s">
        <v>554</v>
      </c>
      <c r="C1322" s="696">
        <v>89301322</v>
      </c>
      <c r="D1322" s="697" t="s">
        <v>4685</v>
      </c>
      <c r="E1322" s="698" t="s">
        <v>3282</v>
      </c>
      <c r="F1322" s="696" t="s">
        <v>3257</v>
      </c>
      <c r="G1322" s="696" t="s">
        <v>4431</v>
      </c>
      <c r="H1322" s="696" t="s">
        <v>555</v>
      </c>
      <c r="I1322" s="696" t="s">
        <v>4432</v>
      </c>
      <c r="J1322" s="696" t="s">
        <v>4433</v>
      </c>
      <c r="K1322" s="696" t="s">
        <v>4434</v>
      </c>
      <c r="L1322" s="699">
        <v>65.89</v>
      </c>
      <c r="M1322" s="699">
        <v>65.89</v>
      </c>
      <c r="N1322" s="696">
        <v>1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32</v>
      </c>
      <c r="B1323" s="696" t="s">
        <v>554</v>
      </c>
      <c r="C1323" s="696">
        <v>89301322</v>
      </c>
      <c r="D1323" s="697" t="s">
        <v>4685</v>
      </c>
      <c r="E1323" s="698" t="s">
        <v>3282</v>
      </c>
      <c r="F1323" s="696" t="s">
        <v>3257</v>
      </c>
      <c r="G1323" s="696" t="s">
        <v>4431</v>
      </c>
      <c r="H1323" s="696" t="s">
        <v>555</v>
      </c>
      <c r="I1323" s="696" t="s">
        <v>4435</v>
      </c>
      <c r="J1323" s="696" t="s">
        <v>4433</v>
      </c>
      <c r="K1323" s="696" t="s">
        <v>4436</v>
      </c>
      <c r="L1323" s="699">
        <v>109.81</v>
      </c>
      <c r="M1323" s="699">
        <v>109.81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32</v>
      </c>
      <c r="B1324" s="696" t="s">
        <v>554</v>
      </c>
      <c r="C1324" s="696">
        <v>89301322</v>
      </c>
      <c r="D1324" s="697" t="s">
        <v>4685</v>
      </c>
      <c r="E1324" s="698" t="s">
        <v>3282</v>
      </c>
      <c r="F1324" s="696" t="s">
        <v>3257</v>
      </c>
      <c r="G1324" s="696" t="s">
        <v>3997</v>
      </c>
      <c r="H1324" s="696" t="s">
        <v>555</v>
      </c>
      <c r="I1324" s="696" t="s">
        <v>3998</v>
      </c>
      <c r="J1324" s="696" t="s">
        <v>3999</v>
      </c>
      <c r="K1324" s="696" t="s">
        <v>4000</v>
      </c>
      <c r="L1324" s="699">
        <v>242.93</v>
      </c>
      <c r="M1324" s="699">
        <v>242.93</v>
      </c>
      <c r="N1324" s="696">
        <v>1</v>
      </c>
      <c r="O1324" s="700">
        <v>1</v>
      </c>
      <c r="P1324" s="699">
        <v>242.93</v>
      </c>
      <c r="Q1324" s="701">
        <v>1</v>
      </c>
      <c r="R1324" s="696">
        <v>1</v>
      </c>
      <c r="S1324" s="701">
        <v>1</v>
      </c>
      <c r="T1324" s="700">
        <v>1</v>
      </c>
      <c r="U1324" s="702">
        <v>1</v>
      </c>
    </row>
    <row r="1325" spans="1:21" ht="14.4" customHeight="1" x14ac:dyDescent="0.3">
      <c r="A1325" s="695">
        <v>32</v>
      </c>
      <c r="B1325" s="696" t="s">
        <v>554</v>
      </c>
      <c r="C1325" s="696">
        <v>89301322</v>
      </c>
      <c r="D1325" s="697" t="s">
        <v>4685</v>
      </c>
      <c r="E1325" s="698" t="s">
        <v>3282</v>
      </c>
      <c r="F1325" s="696" t="s">
        <v>3257</v>
      </c>
      <c r="G1325" s="696" t="s">
        <v>3626</v>
      </c>
      <c r="H1325" s="696" t="s">
        <v>555</v>
      </c>
      <c r="I1325" s="696" t="s">
        <v>2544</v>
      </c>
      <c r="J1325" s="696" t="s">
        <v>2545</v>
      </c>
      <c r="K1325" s="696" t="s">
        <v>2546</v>
      </c>
      <c r="L1325" s="699">
        <v>1172.22</v>
      </c>
      <c r="M1325" s="699">
        <v>1172.22</v>
      </c>
      <c r="N1325" s="696">
        <v>1</v>
      </c>
      <c r="O1325" s="700">
        <v>0.5</v>
      </c>
      <c r="P1325" s="699">
        <v>1172.22</v>
      </c>
      <c r="Q1325" s="701">
        <v>1</v>
      </c>
      <c r="R1325" s="696">
        <v>1</v>
      </c>
      <c r="S1325" s="701">
        <v>1</v>
      </c>
      <c r="T1325" s="700">
        <v>0.5</v>
      </c>
      <c r="U1325" s="702">
        <v>1</v>
      </c>
    </row>
    <row r="1326" spans="1:21" ht="14.4" customHeight="1" x14ac:dyDescent="0.3">
      <c r="A1326" s="695">
        <v>32</v>
      </c>
      <c r="B1326" s="696" t="s">
        <v>554</v>
      </c>
      <c r="C1326" s="696">
        <v>89301322</v>
      </c>
      <c r="D1326" s="697" t="s">
        <v>4685</v>
      </c>
      <c r="E1326" s="698" t="s">
        <v>3282</v>
      </c>
      <c r="F1326" s="696" t="s">
        <v>3257</v>
      </c>
      <c r="G1326" s="696" t="s">
        <v>4437</v>
      </c>
      <c r="H1326" s="696" t="s">
        <v>555</v>
      </c>
      <c r="I1326" s="696" t="s">
        <v>4438</v>
      </c>
      <c r="J1326" s="696" t="s">
        <v>4439</v>
      </c>
      <c r="K1326" s="696" t="s">
        <v>4440</v>
      </c>
      <c r="L1326" s="699">
        <v>57.35</v>
      </c>
      <c r="M1326" s="699">
        <v>114.7</v>
      </c>
      <c r="N1326" s="696">
        <v>2</v>
      </c>
      <c r="O1326" s="700">
        <v>0.5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32</v>
      </c>
      <c r="B1327" s="696" t="s">
        <v>554</v>
      </c>
      <c r="C1327" s="696">
        <v>89301322</v>
      </c>
      <c r="D1327" s="697" t="s">
        <v>4685</v>
      </c>
      <c r="E1327" s="698" t="s">
        <v>3282</v>
      </c>
      <c r="F1327" s="696" t="s">
        <v>3257</v>
      </c>
      <c r="G1327" s="696" t="s">
        <v>3294</v>
      </c>
      <c r="H1327" s="696" t="s">
        <v>555</v>
      </c>
      <c r="I1327" s="696" t="s">
        <v>3295</v>
      </c>
      <c r="J1327" s="696" t="s">
        <v>3296</v>
      </c>
      <c r="K1327" s="696" t="s">
        <v>720</v>
      </c>
      <c r="L1327" s="699">
        <v>314.89999999999998</v>
      </c>
      <c r="M1327" s="699">
        <v>314.89999999999998</v>
      </c>
      <c r="N1327" s="696">
        <v>1</v>
      </c>
      <c r="O1327" s="700">
        <v>0.5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32</v>
      </c>
      <c r="B1328" s="696" t="s">
        <v>554</v>
      </c>
      <c r="C1328" s="696">
        <v>89301322</v>
      </c>
      <c r="D1328" s="697" t="s">
        <v>4685</v>
      </c>
      <c r="E1328" s="698" t="s">
        <v>3282</v>
      </c>
      <c r="F1328" s="696" t="s">
        <v>3257</v>
      </c>
      <c r="G1328" s="696" t="s">
        <v>3294</v>
      </c>
      <c r="H1328" s="696" t="s">
        <v>555</v>
      </c>
      <c r="I1328" s="696" t="s">
        <v>718</v>
      </c>
      <c r="J1328" s="696" t="s">
        <v>719</v>
      </c>
      <c r="K1328" s="696" t="s">
        <v>3362</v>
      </c>
      <c r="L1328" s="699">
        <v>314.89999999999998</v>
      </c>
      <c r="M1328" s="699">
        <v>3463.9</v>
      </c>
      <c r="N1328" s="696">
        <v>11</v>
      </c>
      <c r="O1328" s="700">
        <v>6</v>
      </c>
      <c r="P1328" s="699">
        <v>1259.5999999999999</v>
      </c>
      <c r="Q1328" s="701">
        <v>0.36363636363636359</v>
      </c>
      <c r="R1328" s="696">
        <v>4</v>
      </c>
      <c r="S1328" s="701">
        <v>0.36363636363636365</v>
      </c>
      <c r="T1328" s="700">
        <v>2</v>
      </c>
      <c r="U1328" s="702">
        <v>0.33333333333333331</v>
      </c>
    </row>
    <row r="1329" spans="1:21" ht="14.4" customHeight="1" x14ac:dyDescent="0.3">
      <c r="A1329" s="695">
        <v>32</v>
      </c>
      <c r="B1329" s="696" t="s">
        <v>554</v>
      </c>
      <c r="C1329" s="696">
        <v>89301322</v>
      </c>
      <c r="D1329" s="697" t="s">
        <v>4685</v>
      </c>
      <c r="E1329" s="698" t="s">
        <v>3282</v>
      </c>
      <c r="F1329" s="696" t="s">
        <v>3257</v>
      </c>
      <c r="G1329" s="696" t="s">
        <v>3409</v>
      </c>
      <c r="H1329" s="696" t="s">
        <v>1626</v>
      </c>
      <c r="I1329" s="696" t="s">
        <v>1803</v>
      </c>
      <c r="J1329" s="696" t="s">
        <v>1804</v>
      </c>
      <c r="K1329" s="696" t="s">
        <v>3094</v>
      </c>
      <c r="L1329" s="699">
        <v>1359.61</v>
      </c>
      <c r="M1329" s="699">
        <v>2719.22</v>
      </c>
      <c r="N1329" s="696">
        <v>2</v>
      </c>
      <c r="O1329" s="700">
        <v>1</v>
      </c>
      <c r="P1329" s="699">
        <v>1359.61</v>
      </c>
      <c r="Q1329" s="701">
        <v>0.5</v>
      </c>
      <c r="R1329" s="696">
        <v>1</v>
      </c>
      <c r="S1329" s="701">
        <v>0.5</v>
      </c>
      <c r="T1329" s="700">
        <v>0.5</v>
      </c>
      <c r="U1329" s="702">
        <v>0.5</v>
      </c>
    </row>
    <row r="1330" spans="1:21" ht="14.4" customHeight="1" x14ac:dyDescent="0.3">
      <c r="A1330" s="695">
        <v>32</v>
      </c>
      <c r="B1330" s="696" t="s">
        <v>554</v>
      </c>
      <c r="C1330" s="696">
        <v>89301322</v>
      </c>
      <c r="D1330" s="697" t="s">
        <v>4685</v>
      </c>
      <c r="E1330" s="698" t="s">
        <v>3282</v>
      </c>
      <c r="F1330" s="696" t="s">
        <v>3257</v>
      </c>
      <c r="G1330" s="696" t="s">
        <v>3651</v>
      </c>
      <c r="H1330" s="696" t="s">
        <v>555</v>
      </c>
      <c r="I1330" s="696" t="s">
        <v>765</v>
      </c>
      <c r="J1330" s="696" t="s">
        <v>766</v>
      </c>
      <c r="K1330" s="696" t="s">
        <v>767</v>
      </c>
      <c r="L1330" s="699">
        <v>56.69</v>
      </c>
      <c r="M1330" s="699">
        <v>170.07</v>
      </c>
      <c r="N1330" s="696">
        <v>3</v>
      </c>
      <c r="O1330" s="700">
        <v>0.5</v>
      </c>
      <c r="P1330" s="699"/>
      <c r="Q1330" s="701">
        <v>0</v>
      </c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32</v>
      </c>
      <c r="B1331" s="696" t="s">
        <v>554</v>
      </c>
      <c r="C1331" s="696">
        <v>89301322</v>
      </c>
      <c r="D1331" s="697" t="s">
        <v>4685</v>
      </c>
      <c r="E1331" s="698" t="s">
        <v>3282</v>
      </c>
      <c r="F1331" s="696" t="s">
        <v>3257</v>
      </c>
      <c r="G1331" s="696" t="s">
        <v>3652</v>
      </c>
      <c r="H1331" s="696" t="s">
        <v>1626</v>
      </c>
      <c r="I1331" s="696" t="s">
        <v>4441</v>
      </c>
      <c r="J1331" s="696" t="s">
        <v>4442</v>
      </c>
      <c r="K1331" s="696" t="s">
        <v>1861</v>
      </c>
      <c r="L1331" s="699">
        <v>82.04</v>
      </c>
      <c r="M1331" s="699">
        <v>820.40000000000009</v>
      </c>
      <c r="N1331" s="696">
        <v>10</v>
      </c>
      <c r="O1331" s="700">
        <v>0.5</v>
      </c>
      <c r="P1331" s="699"/>
      <c r="Q1331" s="701">
        <v>0</v>
      </c>
      <c r="R1331" s="696"/>
      <c r="S1331" s="701">
        <v>0</v>
      </c>
      <c r="T1331" s="700"/>
      <c r="U1331" s="702">
        <v>0</v>
      </c>
    </row>
    <row r="1332" spans="1:21" ht="14.4" customHeight="1" x14ac:dyDescent="0.3">
      <c r="A1332" s="695">
        <v>32</v>
      </c>
      <c r="B1332" s="696" t="s">
        <v>554</v>
      </c>
      <c r="C1332" s="696">
        <v>89301322</v>
      </c>
      <c r="D1332" s="697" t="s">
        <v>4685</v>
      </c>
      <c r="E1332" s="698" t="s">
        <v>3282</v>
      </c>
      <c r="F1332" s="696" t="s">
        <v>3257</v>
      </c>
      <c r="G1332" s="696" t="s">
        <v>3652</v>
      </c>
      <c r="H1332" s="696" t="s">
        <v>1626</v>
      </c>
      <c r="I1332" s="696" t="s">
        <v>4443</v>
      </c>
      <c r="J1332" s="696" t="s">
        <v>4444</v>
      </c>
      <c r="K1332" s="696" t="s">
        <v>1861</v>
      </c>
      <c r="L1332" s="699">
        <v>82.04</v>
      </c>
      <c r="M1332" s="699">
        <v>820.40000000000009</v>
      </c>
      <c r="N1332" s="696">
        <v>10</v>
      </c>
      <c r="O1332" s="700">
        <v>0.5</v>
      </c>
      <c r="P1332" s="699"/>
      <c r="Q1332" s="701">
        <v>0</v>
      </c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32</v>
      </c>
      <c r="B1333" s="696" t="s">
        <v>554</v>
      </c>
      <c r="C1333" s="696">
        <v>89301322</v>
      </c>
      <c r="D1333" s="697" t="s">
        <v>4685</v>
      </c>
      <c r="E1333" s="698" t="s">
        <v>3282</v>
      </c>
      <c r="F1333" s="696" t="s">
        <v>3257</v>
      </c>
      <c r="G1333" s="696" t="s">
        <v>3297</v>
      </c>
      <c r="H1333" s="696" t="s">
        <v>555</v>
      </c>
      <c r="I1333" s="696" t="s">
        <v>611</v>
      </c>
      <c r="J1333" s="696" t="s">
        <v>3777</v>
      </c>
      <c r="K1333" s="696" t="s">
        <v>3557</v>
      </c>
      <c r="L1333" s="699">
        <v>22.88</v>
      </c>
      <c r="M1333" s="699">
        <v>411.84000000000003</v>
      </c>
      <c r="N1333" s="696">
        <v>18</v>
      </c>
      <c r="O1333" s="700">
        <v>4.5</v>
      </c>
      <c r="P1333" s="699">
        <v>114.4</v>
      </c>
      <c r="Q1333" s="701">
        <v>0.27777777777777779</v>
      </c>
      <c r="R1333" s="696">
        <v>5</v>
      </c>
      <c r="S1333" s="701">
        <v>0.27777777777777779</v>
      </c>
      <c r="T1333" s="700">
        <v>1.5</v>
      </c>
      <c r="U1333" s="702">
        <v>0.33333333333333331</v>
      </c>
    </row>
    <row r="1334" spans="1:21" ht="14.4" customHeight="1" x14ac:dyDescent="0.3">
      <c r="A1334" s="695">
        <v>32</v>
      </c>
      <c r="B1334" s="696" t="s">
        <v>554</v>
      </c>
      <c r="C1334" s="696">
        <v>89301322</v>
      </c>
      <c r="D1334" s="697" t="s">
        <v>4685</v>
      </c>
      <c r="E1334" s="698" t="s">
        <v>3282</v>
      </c>
      <c r="F1334" s="696" t="s">
        <v>3257</v>
      </c>
      <c r="G1334" s="696" t="s">
        <v>3297</v>
      </c>
      <c r="H1334" s="696" t="s">
        <v>555</v>
      </c>
      <c r="I1334" s="696" t="s">
        <v>1137</v>
      </c>
      <c r="J1334" s="696" t="s">
        <v>3298</v>
      </c>
      <c r="K1334" s="696" t="s">
        <v>3299</v>
      </c>
      <c r="L1334" s="699">
        <v>91.52</v>
      </c>
      <c r="M1334" s="699">
        <v>3111.68</v>
      </c>
      <c r="N1334" s="696">
        <v>34</v>
      </c>
      <c r="O1334" s="700">
        <v>9</v>
      </c>
      <c r="P1334" s="699">
        <v>1281.28</v>
      </c>
      <c r="Q1334" s="701">
        <v>0.41176470588235298</v>
      </c>
      <c r="R1334" s="696">
        <v>14</v>
      </c>
      <c r="S1334" s="701">
        <v>0.41176470588235292</v>
      </c>
      <c r="T1334" s="700">
        <v>3</v>
      </c>
      <c r="U1334" s="702">
        <v>0.33333333333333331</v>
      </c>
    </row>
    <row r="1335" spans="1:21" ht="14.4" customHeight="1" x14ac:dyDescent="0.3">
      <c r="A1335" s="695">
        <v>32</v>
      </c>
      <c r="B1335" s="696" t="s">
        <v>554</v>
      </c>
      <c r="C1335" s="696">
        <v>89301322</v>
      </c>
      <c r="D1335" s="697" t="s">
        <v>4685</v>
      </c>
      <c r="E1335" s="698" t="s">
        <v>3282</v>
      </c>
      <c r="F1335" s="696" t="s">
        <v>3257</v>
      </c>
      <c r="G1335" s="696" t="s">
        <v>3525</v>
      </c>
      <c r="H1335" s="696" t="s">
        <v>555</v>
      </c>
      <c r="I1335" s="696" t="s">
        <v>1952</v>
      </c>
      <c r="J1335" s="696" t="s">
        <v>1953</v>
      </c>
      <c r="K1335" s="696" t="s">
        <v>4445</v>
      </c>
      <c r="L1335" s="699">
        <v>203.33</v>
      </c>
      <c r="M1335" s="699">
        <v>2439.96</v>
      </c>
      <c r="N1335" s="696">
        <v>12</v>
      </c>
      <c r="O1335" s="700">
        <v>1</v>
      </c>
      <c r="P1335" s="699">
        <v>2439.96</v>
      </c>
      <c r="Q1335" s="701">
        <v>1</v>
      </c>
      <c r="R1335" s="696">
        <v>12</v>
      </c>
      <c r="S1335" s="701">
        <v>1</v>
      </c>
      <c r="T1335" s="700">
        <v>1</v>
      </c>
      <c r="U1335" s="702">
        <v>1</v>
      </c>
    </row>
    <row r="1336" spans="1:21" ht="14.4" customHeight="1" x14ac:dyDescent="0.3">
      <c r="A1336" s="695">
        <v>32</v>
      </c>
      <c r="B1336" s="696" t="s">
        <v>554</v>
      </c>
      <c r="C1336" s="696">
        <v>89301322</v>
      </c>
      <c r="D1336" s="697" t="s">
        <v>4685</v>
      </c>
      <c r="E1336" s="698" t="s">
        <v>3282</v>
      </c>
      <c r="F1336" s="696" t="s">
        <v>3257</v>
      </c>
      <c r="G1336" s="696" t="s">
        <v>3525</v>
      </c>
      <c r="H1336" s="696" t="s">
        <v>555</v>
      </c>
      <c r="I1336" s="696" t="s">
        <v>3526</v>
      </c>
      <c r="J1336" s="696" t="s">
        <v>1953</v>
      </c>
      <c r="K1336" s="696" t="s">
        <v>3527</v>
      </c>
      <c r="L1336" s="699">
        <v>0</v>
      </c>
      <c r="M1336" s="699">
        <v>0</v>
      </c>
      <c r="N1336" s="696">
        <v>2</v>
      </c>
      <c r="O1336" s="700">
        <v>1</v>
      </c>
      <c r="P1336" s="699">
        <v>0</v>
      </c>
      <c r="Q1336" s="701"/>
      <c r="R1336" s="696">
        <v>2</v>
      </c>
      <c r="S1336" s="701">
        <v>1</v>
      </c>
      <c r="T1336" s="700">
        <v>1</v>
      </c>
      <c r="U1336" s="702">
        <v>1</v>
      </c>
    </row>
    <row r="1337" spans="1:21" ht="14.4" customHeight="1" x14ac:dyDescent="0.3">
      <c r="A1337" s="695">
        <v>32</v>
      </c>
      <c r="B1337" s="696" t="s">
        <v>554</v>
      </c>
      <c r="C1337" s="696">
        <v>89301322</v>
      </c>
      <c r="D1337" s="697" t="s">
        <v>4685</v>
      </c>
      <c r="E1337" s="698" t="s">
        <v>3282</v>
      </c>
      <c r="F1337" s="696" t="s">
        <v>3257</v>
      </c>
      <c r="G1337" s="696" t="s">
        <v>3417</v>
      </c>
      <c r="H1337" s="696" t="s">
        <v>555</v>
      </c>
      <c r="I1337" s="696" t="s">
        <v>3788</v>
      </c>
      <c r="J1337" s="696" t="s">
        <v>3789</v>
      </c>
      <c r="K1337" s="696" t="s">
        <v>3790</v>
      </c>
      <c r="L1337" s="699">
        <v>74.930000000000007</v>
      </c>
      <c r="M1337" s="699">
        <v>149.86000000000001</v>
      </c>
      <c r="N1337" s="696">
        <v>2</v>
      </c>
      <c r="O1337" s="700">
        <v>0.5</v>
      </c>
      <c r="P1337" s="699"/>
      <c r="Q1337" s="701">
        <v>0</v>
      </c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32</v>
      </c>
      <c r="B1338" s="696" t="s">
        <v>554</v>
      </c>
      <c r="C1338" s="696">
        <v>89301322</v>
      </c>
      <c r="D1338" s="697" t="s">
        <v>4685</v>
      </c>
      <c r="E1338" s="698" t="s">
        <v>3282</v>
      </c>
      <c r="F1338" s="696" t="s">
        <v>3257</v>
      </c>
      <c r="G1338" s="696" t="s">
        <v>3417</v>
      </c>
      <c r="H1338" s="696" t="s">
        <v>555</v>
      </c>
      <c r="I1338" s="696" t="s">
        <v>3418</v>
      </c>
      <c r="J1338" s="696" t="s">
        <v>3419</v>
      </c>
      <c r="K1338" s="696" t="s">
        <v>3420</v>
      </c>
      <c r="L1338" s="699">
        <v>112.13</v>
      </c>
      <c r="M1338" s="699">
        <v>112.13</v>
      </c>
      <c r="N1338" s="696">
        <v>1</v>
      </c>
      <c r="O1338" s="700">
        <v>1</v>
      </c>
      <c r="P1338" s="699"/>
      <c r="Q1338" s="701">
        <v>0</v>
      </c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32</v>
      </c>
      <c r="B1339" s="696" t="s">
        <v>554</v>
      </c>
      <c r="C1339" s="696">
        <v>89301322</v>
      </c>
      <c r="D1339" s="697" t="s">
        <v>4685</v>
      </c>
      <c r="E1339" s="698" t="s">
        <v>3282</v>
      </c>
      <c r="F1339" s="696" t="s">
        <v>3257</v>
      </c>
      <c r="G1339" s="696" t="s">
        <v>3421</v>
      </c>
      <c r="H1339" s="696" t="s">
        <v>555</v>
      </c>
      <c r="I1339" s="696" t="s">
        <v>664</v>
      </c>
      <c r="J1339" s="696" t="s">
        <v>665</v>
      </c>
      <c r="K1339" s="696" t="s">
        <v>3422</v>
      </c>
      <c r="L1339" s="699">
        <v>43.99</v>
      </c>
      <c r="M1339" s="699">
        <v>43.99</v>
      </c>
      <c r="N1339" s="696">
        <v>1</v>
      </c>
      <c r="O1339" s="700">
        <v>0.5</v>
      </c>
      <c r="P1339" s="699">
        <v>43.99</v>
      </c>
      <c r="Q1339" s="701">
        <v>1</v>
      </c>
      <c r="R1339" s="696">
        <v>1</v>
      </c>
      <c r="S1339" s="701">
        <v>1</v>
      </c>
      <c r="T1339" s="700">
        <v>0.5</v>
      </c>
      <c r="U1339" s="702">
        <v>1</v>
      </c>
    </row>
    <row r="1340" spans="1:21" ht="14.4" customHeight="1" x14ac:dyDescent="0.3">
      <c r="A1340" s="695">
        <v>32</v>
      </c>
      <c r="B1340" s="696" t="s">
        <v>554</v>
      </c>
      <c r="C1340" s="696">
        <v>89301322</v>
      </c>
      <c r="D1340" s="697" t="s">
        <v>4685</v>
      </c>
      <c r="E1340" s="698" t="s">
        <v>3282</v>
      </c>
      <c r="F1340" s="696" t="s">
        <v>3257</v>
      </c>
      <c r="G1340" s="696" t="s">
        <v>3365</v>
      </c>
      <c r="H1340" s="696" t="s">
        <v>555</v>
      </c>
      <c r="I1340" s="696" t="s">
        <v>3666</v>
      </c>
      <c r="J1340" s="696" t="s">
        <v>1974</v>
      </c>
      <c r="K1340" s="696" t="s">
        <v>3667</v>
      </c>
      <c r="L1340" s="699">
        <v>23.46</v>
      </c>
      <c r="M1340" s="699">
        <v>445.74</v>
      </c>
      <c r="N1340" s="696">
        <v>19</v>
      </c>
      <c r="O1340" s="700">
        <v>6.5</v>
      </c>
      <c r="P1340" s="699">
        <v>281.52</v>
      </c>
      <c r="Q1340" s="701">
        <v>0.63157894736842102</v>
      </c>
      <c r="R1340" s="696">
        <v>12</v>
      </c>
      <c r="S1340" s="701">
        <v>0.63157894736842102</v>
      </c>
      <c r="T1340" s="700">
        <v>4</v>
      </c>
      <c r="U1340" s="702">
        <v>0.61538461538461542</v>
      </c>
    </row>
    <row r="1341" spans="1:21" ht="14.4" customHeight="1" x14ac:dyDescent="0.3">
      <c r="A1341" s="695">
        <v>32</v>
      </c>
      <c r="B1341" s="696" t="s">
        <v>554</v>
      </c>
      <c r="C1341" s="696">
        <v>89301322</v>
      </c>
      <c r="D1341" s="697" t="s">
        <v>4685</v>
      </c>
      <c r="E1341" s="698" t="s">
        <v>3282</v>
      </c>
      <c r="F1341" s="696" t="s">
        <v>3257</v>
      </c>
      <c r="G1341" s="696" t="s">
        <v>3365</v>
      </c>
      <c r="H1341" s="696" t="s">
        <v>555</v>
      </c>
      <c r="I1341" s="696" t="s">
        <v>1913</v>
      </c>
      <c r="J1341" s="696" t="s">
        <v>1914</v>
      </c>
      <c r="K1341" s="696" t="s">
        <v>3667</v>
      </c>
      <c r="L1341" s="699">
        <v>23.46</v>
      </c>
      <c r="M1341" s="699">
        <v>23.46</v>
      </c>
      <c r="N1341" s="696">
        <v>1</v>
      </c>
      <c r="O1341" s="700">
        <v>0.5</v>
      </c>
      <c r="P1341" s="699"/>
      <c r="Q1341" s="701">
        <v>0</v>
      </c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32</v>
      </c>
      <c r="B1342" s="696" t="s">
        <v>554</v>
      </c>
      <c r="C1342" s="696">
        <v>89301322</v>
      </c>
      <c r="D1342" s="697" t="s">
        <v>4685</v>
      </c>
      <c r="E1342" s="698" t="s">
        <v>3282</v>
      </c>
      <c r="F1342" s="696" t="s">
        <v>3257</v>
      </c>
      <c r="G1342" s="696" t="s">
        <v>3535</v>
      </c>
      <c r="H1342" s="696" t="s">
        <v>555</v>
      </c>
      <c r="I1342" s="696" t="s">
        <v>4446</v>
      </c>
      <c r="J1342" s="696" t="s">
        <v>4447</v>
      </c>
      <c r="K1342" s="696" t="s">
        <v>4448</v>
      </c>
      <c r="L1342" s="699">
        <v>0</v>
      </c>
      <c r="M1342" s="699">
        <v>0</v>
      </c>
      <c r="N1342" s="696">
        <v>2</v>
      </c>
      <c r="O1342" s="700">
        <v>0.5</v>
      </c>
      <c r="P1342" s="699">
        <v>0</v>
      </c>
      <c r="Q1342" s="701"/>
      <c r="R1342" s="696">
        <v>2</v>
      </c>
      <c r="S1342" s="701">
        <v>1</v>
      </c>
      <c r="T1342" s="700">
        <v>0.5</v>
      </c>
      <c r="U1342" s="702">
        <v>1</v>
      </c>
    </row>
    <row r="1343" spans="1:21" ht="14.4" customHeight="1" x14ac:dyDescent="0.3">
      <c r="A1343" s="695">
        <v>32</v>
      </c>
      <c r="B1343" s="696" t="s">
        <v>554</v>
      </c>
      <c r="C1343" s="696">
        <v>89301322</v>
      </c>
      <c r="D1343" s="697" t="s">
        <v>4685</v>
      </c>
      <c r="E1343" s="698" t="s">
        <v>3282</v>
      </c>
      <c r="F1343" s="696" t="s">
        <v>3257</v>
      </c>
      <c r="G1343" s="696" t="s">
        <v>3459</v>
      </c>
      <c r="H1343" s="696" t="s">
        <v>1626</v>
      </c>
      <c r="I1343" s="696" t="s">
        <v>1662</v>
      </c>
      <c r="J1343" s="696" t="s">
        <v>1663</v>
      </c>
      <c r="K1343" s="696" t="s">
        <v>1664</v>
      </c>
      <c r="L1343" s="699">
        <v>32.74</v>
      </c>
      <c r="M1343" s="699">
        <v>32.74</v>
      </c>
      <c r="N1343" s="696">
        <v>1</v>
      </c>
      <c r="O1343" s="700">
        <v>1</v>
      </c>
      <c r="P1343" s="699">
        <v>32.74</v>
      </c>
      <c r="Q1343" s="701">
        <v>1</v>
      </c>
      <c r="R1343" s="696">
        <v>1</v>
      </c>
      <c r="S1343" s="701">
        <v>1</v>
      </c>
      <c r="T1343" s="700">
        <v>1</v>
      </c>
      <c r="U1343" s="702">
        <v>1</v>
      </c>
    </row>
    <row r="1344" spans="1:21" ht="14.4" customHeight="1" x14ac:dyDescent="0.3">
      <c r="A1344" s="695">
        <v>32</v>
      </c>
      <c r="B1344" s="696" t="s">
        <v>554</v>
      </c>
      <c r="C1344" s="696">
        <v>89301322</v>
      </c>
      <c r="D1344" s="697" t="s">
        <v>4685</v>
      </c>
      <c r="E1344" s="698" t="s">
        <v>3282</v>
      </c>
      <c r="F1344" s="696" t="s">
        <v>3257</v>
      </c>
      <c r="G1344" s="696" t="s">
        <v>3459</v>
      </c>
      <c r="H1344" s="696" t="s">
        <v>1626</v>
      </c>
      <c r="I1344" s="696" t="s">
        <v>1761</v>
      </c>
      <c r="J1344" s="696" t="s">
        <v>1762</v>
      </c>
      <c r="K1344" s="696" t="s">
        <v>1763</v>
      </c>
      <c r="L1344" s="699">
        <v>314.33999999999997</v>
      </c>
      <c r="M1344" s="699">
        <v>314.33999999999997</v>
      </c>
      <c r="N1344" s="696">
        <v>1</v>
      </c>
      <c r="O1344" s="700">
        <v>1</v>
      </c>
      <c r="P1344" s="699"/>
      <c r="Q1344" s="701">
        <v>0</v>
      </c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32</v>
      </c>
      <c r="B1345" s="696" t="s">
        <v>554</v>
      </c>
      <c r="C1345" s="696">
        <v>89301322</v>
      </c>
      <c r="D1345" s="697" t="s">
        <v>4685</v>
      </c>
      <c r="E1345" s="698" t="s">
        <v>3282</v>
      </c>
      <c r="F1345" s="696" t="s">
        <v>3257</v>
      </c>
      <c r="G1345" s="696" t="s">
        <v>3675</v>
      </c>
      <c r="H1345" s="696" t="s">
        <v>555</v>
      </c>
      <c r="I1345" s="696" t="s">
        <v>1089</v>
      </c>
      <c r="J1345" s="696" t="s">
        <v>1090</v>
      </c>
      <c r="K1345" s="696" t="s">
        <v>1091</v>
      </c>
      <c r="L1345" s="699">
        <v>78.78</v>
      </c>
      <c r="M1345" s="699">
        <v>236.34</v>
      </c>
      <c r="N1345" s="696">
        <v>3</v>
      </c>
      <c r="O1345" s="700">
        <v>1</v>
      </c>
      <c r="P1345" s="699">
        <v>236.34</v>
      </c>
      <c r="Q1345" s="701">
        <v>1</v>
      </c>
      <c r="R1345" s="696">
        <v>3</v>
      </c>
      <c r="S1345" s="701">
        <v>1</v>
      </c>
      <c r="T1345" s="700">
        <v>1</v>
      </c>
      <c r="U1345" s="702">
        <v>1</v>
      </c>
    </row>
    <row r="1346" spans="1:21" ht="14.4" customHeight="1" x14ac:dyDescent="0.3">
      <c r="A1346" s="695">
        <v>32</v>
      </c>
      <c r="B1346" s="696" t="s">
        <v>554</v>
      </c>
      <c r="C1346" s="696">
        <v>89301322</v>
      </c>
      <c r="D1346" s="697" t="s">
        <v>4685</v>
      </c>
      <c r="E1346" s="698" t="s">
        <v>3282</v>
      </c>
      <c r="F1346" s="696" t="s">
        <v>3257</v>
      </c>
      <c r="G1346" s="696" t="s">
        <v>4449</v>
      </c>
      <c r="H1346" s="696" t="s">
        <v>555</v>
      </c>
      <c r="I1346" s="696" t="s">
        <v>1164</v>
      </c>
      <c r="J1346" s="696" t="s">
        <v>1165</v>
      </c>
      <c r="K1346" s="696" t="s">
        <v>4450</v>
      </c>
      <c r="L1346" s="699">
        <v>45.33</v>
      </c>
      <c r="M1346" s="699">
        <v>543.96</v>
      </c>
      <c r="N1346" s="696">
        <v>12</v>
      </c>
      <c r="O1346" s="700">
        <v>4</v>
      </c>
      <c r="P1346" s="699">
        <v>90.66</v>
      </c>
      <c r="Q1346" s="701">
        <v>0.16666666666666666</v>
      </c>
      <c r="R1346" s="696">
        <v>2</v>
      </c>
      <c r="S1346" s="701">
        <v>0.16666666666666666</v>
      </c>
      <c r="T1346" s="700">
        <v>1.5</v>
      </c>
      <c r="U1346" s="702">
        <v>0.375</v>
      </c>
    </row>
    <row r="1347" spans="1:21" ht="14.4" customHeight="1" x14ac:dyDescent="0.3">
      <c r="A1347" s="695">
        <v>32</v>
      </c>
      <c r="B1347" s="696" t="s">
        <v>554</v>
      </c>
      <c r="C1347" s="696">
        <v>89301322</v>
      </c>
      <c r="D1347" s="697" t="s">
        <v>4685</v>
      </c>
      <c r="E1347" s="698" t="s">
        <v>3282</v>
      </c>
      <c r="F1347" s="696" t="s">
        <v>3257</v>
      </c>
      <c r="G1347" s="696" t="s">
        <v>3464</v>
      </c>
      <c r="H1347" s="696" t="s">
        <v>555</v>
      </c>
      <c r="I1347" s="696" t="s">
        <v>707</v>
      </c>
      <c r="J1347" s="696" t="s">
        <v>708</v>
      </c>
      <c r="K1347" s="696" t="s">
        <v>709</v>
      </c>
      <c r="L1347" s="699">
        <v>82.67</v>
      </c>
      <c r="M1347" s="699">
        <v>413.35</v>
      </c>
      <c r="N1347" s="696">
        <v>5</v>
      </c>
      <c r="O1347" s="700">
        <v>1.5</v>
      </c>
      <c r="P1347" s="699"/>
      <c r="Q1347" s="701">
        <v>0</v>
      </c>
      <c r="R1347" s="696"/>
      <c r="S1347" s="701">
        <v>0</v>
      </c>
      <c r="T1347" s="700"/>
      <c r="U1347" s="702">
        <v>0</v>
      </c>
    </row>
    <row r="1348" spans="1:21" ht="14.4" customHeight="1" x14ac:dyDescent="0.3">
      <c r="A1348" s="695">
        <v>32</v>
      </c>
      <c r="B1348" s="696" t="s">
        <v>554</v>
      </c>
      <c r="C1348" s="696">
        <v>89301322</v>
      </c>
      <c r="D1348" s="697" t="s">
        <v>4685</v>
      </c>
      <c r="E1348" s="698" t="s">
        <v>3282</v>
      </c>
      <c r="F1348" s="696" t="s">
        <v>3257</v>
      </c>
      <c r="G1348" s="696" t="s">
        <v>3678</v>
      </c>
      <c r="H1348" s="696" t="s">
        <v>1626</v>
      </c>
      <c r="I1348" s="696" t="s">
        <v>1807</v>
      </c>
      <c r="J1348" s="696" t="s">
        <v>1808</v>
      </c>
      <c r="K1348" s="696" t="s">
        <v>3159</v>
      </c>
      <c r="L1348" s="699">
        <v>1492.11</v>
      </c>
      <c r="M1348" s="699">
        <v>35810.639999999999</v>
      </c>
      <c r="N1348" s="696">
        <v>24</v>
      </c>
      <c r="O1348" s="700">
        <v>10</v>
      </c>
      <c r="P1348" s="699">
        <v>19397.43</v>
      </c>
      <c r="Q1348" s="701">
        <v>0.54166666666666663</v>
      </c>
      <c r="R1348" s="696">
        <v>13</v>
      </c>
      <c r="S1348" s="701">
        <v>0.54166666666666663</v>
      </c>
      <c r="T1348" s="700">
        <v>5.5</v>
      </c>
      <c r="U1348" s="702">
        <v>0.55000000000000004</v>
      </c>
    </row>
    <row r="1349" spans="1:21" ht="14.4" customHeight="1" x14ac:dyDescent="0.3">
      <c r="A1349" s="695">
        <v>32</v>
      </c>
      <c r="B1349" s="696" t="s">
        <v>554</v>
      </c>
      <c r="C1349" s="696">
        <v>89301322</v>
      </c>
      <c r="D1349" s="697" t="s">
        <v>4685</v>
      </c>
      <c r="E1349" s="698" t="s">
        <v>3282</v>
      </c>
      <c r="F1349" s="696" t="s">
        <v>3257</v>
      </c>
      <c r="G1349" s="696" t="s">
        <v>3370</v>
      </c>
      <c r="H1349" s="696" t="s">
        <v>555</v>
      </c>
      <c r="I1349" s="696" t="s">
        <v>1328</v>
      </c>
      <c r="J1349" s="696" t="s">
        <v>1329</v>
      </c>
      <c r="K1349" s="696" t="s">
        <v>3371</v>
      </c>
      <c r="L1349" s="699">
        <v>34140.99</v>
      </c>
      <c r="M1349" s="699">
        <v>341409.89999999997</v>
      </c>
      <c r="N1349" s="696">
        <v>10</v>
      </c>
      <c r="O1349" s="700">
        <v>5</v>
      </c>
      <c r="P1349" s="699">
        <v>238986.92999999996</v>
      </c>
      <c r="Q1349" s="701">
        <v>0.7</v>
      </c>
      <c r="R1349" s="696">
        <v>7</v>
      </c>
      <c r="S1349" s="701">
        <v>0.7</v>
      </c>
      <c r="T1349" s="700">
        <v>3.5</v>
      </c>
      <c r="U1349" s="702">
        <v>0.7</v>
      </c>
    </row>
    <row r="1350" spans="1:21" ht="14.4" customHeight="1" x14ac:dyDescent="0.3">
      <c r="A1350" s="695">
        <v>32</v>
      </c>
      <c r="B1350" s="696" t="s">
        <v>554</v>
      </c>
      <c r="C1350" s="696">
        <v>89301322</v>
      </c>
      <c r="D1350" s="697" t="s">
        <v>4685</v>
      </c>
      <c r="E1350" s="698" t="s">
        <v>3282</v>
      </c>
      <c r="F1350" s="696" t="s">
        <v>3257</v>
      </c>
      <c r="G1350" s="696" t="s">
        <v>3373</v>
      </c>
      <c r="H1350" s="696" t="s">
        <v>1626</v>
      </c>
      <c r="I1350" s="696" t="s">
        <v>3682</v>
      </c>
      <c r="J1350" s="696" t="s">
        <v>3683</v>
      </c>
      <c r="K1350" s="696" t="s">
        <v>3684</v>
      </c>
      <c r="L1350" s="699">
        <v>193.14</v>
      </c>
      <c r="M1350" s="699">
        <v>772.56</v>
      </c>
      <c r="N1350" s="696">
        <v>4</v>
      </c>
      <c r="O1350" s="700">
        <v>2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32</v>
      </c>
      <c r="B1351" s="696" t="s">
        <v>554</v>
      </c>
      <c r="C1351" s="696">
        <v>89301322</v>
      </c>
      <c r="D1351" s="697" t="s">
        <v>4685</v>
      </c>
      <c r="E1351" s="698" t="s">
        <v>3283</v>
      </c>
      <c r="F1351" s="696" t="s">
        <v>3257</v>
      </c>
      <c r="G1351" s="696" t="s">
        <v>3300</v>
      </c>
      <c r="H1351" s="696" t="s">
        <v>555</v>
      </c>
      <c r="I1351" s="696" t="s">
        <v>3697</v>
      </c>
      <c r="J1351" s="696" t="s">
        <v>3698</v>
      </c>
      <c r="K1351" s="696" t="s">
        <v>1245</v>
      </c>
      <c r="L1351" s="699">
        <v>275.23</v>
      </c>
      <c r="M1351" s="699">
        <v>275.23</v>
      </c>
      <c r="N1351" s="696">
        <v>1</v>
      </c>
      <c r="O1351" s="700">
        <v>0.5</v>
      </c>
      <c r="P1351" s="699">
        <v>275.23</v>
      </c>
      <c r="Q1351" s="701">
        <v>1</v>
      </c>
      <c r="R1351" s="696">
        <v>1</v>
      </c>
      <c r="S1351" s="701">
        <v>1</v>
      </c>
      <c r="T1351" s="700">
        <v>0.5</v>
      </c>
      <c r="U1351" s="702">
        <v>1</v>
      </c>
    </row>
    <row r="1352" spans="1:21" ht="14.4" customHeight="1" x14ac:dyDescent="0.3">
      <c r="A1352" s="695">
        <v>32</v>
      </c>
      <c r="B1352" s="696" t="s">
        <v>554</v>
      </c>
      <c r="C1352" s="696">
        <v>89301322</v>
      </c>
      <c r="D1352" s="697" t="s">
        <v>4685</v>
      </c>
      <c r="E1352" s="698" t="s">
        <v>3283</v>
      </c>
      <c r="F1352" s="696" t="s">
        <v>3257</v>
      </c>
      <c r="G1352" s="696" t="s">
        <v>3300</v>
      </c>
      <c r="H1352" s="696" t="s">
        <v>555</v>
      </c>
      <c r="I1352" s="696" t="s">
        <v>1318</v>
      </c>
      <c r="J1352" s="696" t="s">
        <v>1319</v>
      </c>
      <c r="K1352" s="696" t="s">
        <v>3301</v>
      </c>
      <c r="L1352" s="699">
        <v>1354.54</v>
      </c>
      <c r="M1352" s="699">
        <v>6772.7</v>
      </c>
      <c r="N1352" s="696">
        <v>5</v>
      </c>
      <c r="O1352" s="700">
        <v>3</v>
      </c>
      <c r="P1352" s="699">
        <v>5418.16</v>
      </c>
      <c r="Q1352" s="701">
        <v>0.8</v>
      </c>
      <c r="R1352" s="696">
        <v>4</v>
      </c>
      <c r="S1352" s="701">
        <v>0.8</v>
      </c>
      <c r="T1352" s="700">
        <v>2.5</v>
      </c>
      <c r="U1352" s="702">
        <v>0.83333333333333337</v>
      </c>
    </row>
    <row r="1353" spans="1:21" ht="14.4" customHeight="1" x14ac:dyDescent="0.3">
      <c r="A1353" s="695">
        <v>32</v>
      </c>
      <c r="B1353" s="696" t="s">
        <v>554</v>
      </c>
      <c r="C1353" s="696">
        <v>89301322</v>
      </c>
      <c r="D1353" s="697" t="s">
        <v>4685</v>
      </c>
      <c r="E1353" s="698" t="s">
        <v>3283</v>
      </c>
      <c r="F1353" s="696" t="s">
        <v>3257</v>
      </c>
      <c r="G1353" s="696" t="s">
        <v>3305</v>
      </c>
      <c r="H1353" s="696" t="s">
        <v>555</v>
      </c>
      <c r="I1353" s="696" t="s">
        <v>979</v>
      </c>
      <c r="J1353" s="696" t="s">
        <v>980</v>
      </c>
      <c r="K1353" s="696" t="s">
        <v>981</v>
      </c>
      <c r="L1353" s="699">
        <v>95.25</v>
      </c>
      <c r="M1353" s="699">
        <v>190.5</v>
      </c>
      <c r="N1353" s="696">
        <v>2</v>
      </c>
      <c r="O1353" s="700">
        <v>1</v>
      </c>
      <c r="P1353" s="699">
        <v>95.25</v>
      </c>
      <c r="Q1353" s="701">
        <v>0.5</v>
      </c>
      <c r="R1353" s="696">
        <v>1</v>
      </c>
      <c r="S1353" s="701">
        <v>0.5</v>
      </c>
      <c r="T1353" s="700">
        <v>0.5</v>
      </c>
      <c r="U1353" s="702">
        <v>0.5</v>
      </c>
    </row>
    <row r="1354" spans="1:21" ht="14.4" customHeight="1" x14ac:dyDescent="0.3">
      <c r="A1354" s="695">
        <v>32</v>
      </c>
      <c r="B1354" s="696" t="s">
        <v>554</v>
      </c>
      <c r="C1354" s="696">
        <v>89301322</v>
      </c>
      <c r="D1354" s="697" t="s">
        <v>4685</v>
      </c>
      <c r="E1354" s="698" t="s">
        <v>3283</v>
      </c>
      <c r="F1354" s="696" t="s">
        <v>3257</v>
      </c>
      <c r="G1354" s="696" t="s">
        <v>3305</v>
      </c>
      <c r="H1354" s="696" t="s">
        <v>555</v>
      </c>
      <c r="I1354" s="696" t="s">
        <v>3381</v>
      </c>
      <c r="J1354" s="696" t="s">
        <v>3382</v>
      </c>
      <c r="K1354" s="696" t="s">
        <v>981</v>
      </c>
      <c r="L1354" s="699">
        <v>95.25</v>
      </c>
      <c r="M1354" s="699">
        <v>95.25</v>
      </c>
      <c r="N1354" s="696">
        <v>1</v>
      </c>
      <c r="O1354" s="700">
        <v>0.5</v>
      </c>
      <c r="P1354" s="699">
        <v>95.25</v>
      </c>
      <c r="Q1354" s="701">
        <v>1</v>
      </c>
      <c r="R1354" s="696">
        <v>1</v>
      </c>
      <c r="S1354" s="701">
        <v>1</v>
      </c>
      <c r="T1354" s="700">
        <v>0.5</v>
      </c>
      <c r="U1354" s="702">
        <v>1</v>
      </c>
    </row>
    <row r="1355" spans="1:21" ht="14.4" customHeight="1" x14ac:dyDescent="0.3">
      <c r="A1355" s="695">
        <v>32</v>
      </c>
      <c r="B1355" s="696" t="s">
        <v>554</v>
      </c>
      <c r="C1355" s="696">
        <v>89301322</v>
      </c>
      <c r="D1355" s="697" t="s">
        <v>4685</v>
      </c>
      <c r="E1355" s="698" t="s">
        <v>3283</v>
      </c>
      <c r="F1355" s="696" t="s">
        <v>3257</v>
      </c>
      <c r="G1355" s="696" t="s">
        <v>3305</v>
      </c>
      <c r="H1355" s="696" t="s">
        <v>555</v>
      </c>
      <c r="I1355" s="696" t="s">
        <v>650</v>
      </c>
      <c r="J1355" s="696" t="s">
        <v>651</v>
      </c>
      <c r="K1355" s="696" t="s">
        <v>3306</v>
      </c>
      <c r="L1355" s="699">
        <v>85.72</v>
      </c>
      <c r="M1355" s="699">
        <v>342.88</v>
      </c>
      <c r="N1355" s="696">
        <v>4</v>
      </c>
      <c r="O1355" s="700">
        <v>3</v>
      </c>
      <c r="P1355" s="699">
        <v>342.88</v>
      </c>
      <c r="Q1355" s="701">
        <v>1</v>
      </c>
      <c r="R1355" s="696">
        <v>4</v>
      </c>
      <c r="S1355" s="701">
        <v>1</v>
      </c>
      <c r="T1355" s="700">
        <v>3</v>
      </c>
      <c r="U1355" s="702">
        <v>1</v>
      </c>
    </row>
    <row r="1356" spans="1:21" ht="14.4" customHeight="1" x14ac:dyDescent="0.3">
      <c r="A1356" s="695">
        <v>32</v>
      </c>
      <c r="B1356" s="696" t="s">
        <v>554</v>
      </c>
      <c r="C1356" s="696">
        <v>89301322</v>
      </c>
      <c r="D1356" s="697" t="s">
        <v>4685</v>
      </c>
      <c r="E1356" s="698" t="s">
        <v>3283</v>
      </c>
      <c r="F1356" s="696" t="s">
        <v>3257</v>
      </c>
      <c r="G1356" s="696" t="s">
        <v>3305</v>
      </c>
      <c r="H1356" s="696" t="s">
        <v>555</v>
      </c>
      <c r="I1356" s="696" t="s">
        <v>3307</v>
      </c>
      <c r="J1356" s="696" t="s">
        <v>651</v>
      </c>
      <c r="K1356" s="696" t="s">
        <v>3308</v>
      </c>
      <c r="L1356" s="699">
        <v>285.75</v>
      </c>
      <c r="M1356" s="699">
        <v>857.25</v>
      </c>
      <c r="N1356" s="696">
        <v>3</v>
      </c>
      <c r="O1356" s="700">
        <v>2.5</v>
      </c>
      <c r="P1356" s="699">
        <v>571.5</v>
      </c>
      <c r="Q1356" s="701">
        <v>0.66666666666666663</v>
      </c>
      <c r="R1356" s="696">
        <v>2</v>
      </c>
      <c r="S1356" s="701">
        <v>0.66666666666666663</v>
      </c>
      <c r="T1356" s="700">
        <v>1.5</v>
      </c>
      <c r="U1356" s="702">
        <v>0.6</v>
      </c>
    </row>
    <row r="1357" spans="1:21" ht="14.4" customHeight="1" x14ac:dyDescent="0.3">
      <c r="A1357" s="695">
        <v>32</v>
      </c>
      <c r="B1357" s="696" t="s">
        <v>554</v>
      </c>
      <c r="C1357" s="696">
        <v>89301322</v>
      </c>
      <c r="D1357" s="697" t="s">
        <v>4685</v>
      </c>
      <c r="E1357" s="698" t="s">
        <v>3283</v>
      </c>
      <c r="F1357" s="696" t="s">
        <v>3257</v>
      </c>
      <c r="G1357" s="696" t="s">
        <v>3470</v>
      </c>
      <c r="H1357" s="696" t="s">
        <v>555</v>
      </c>
      <c r="I1357" s="696" t="s">
        <v>3471</v>
      </c>
      <c r="J1357" s="696" t="s">
        <v>2833</v>
      </c>
      <c r="K1357" s="696" t="s">
        <v>2463</v>
      </c>
      <c r="L1357" s="699">
        <v>0</v>
      </c>
      <c r="M1357" s="699">
        <v>0</v>
      </c>
      <c r="N1357" s="696">
        <v>3</v>
      </c>
      <c r="O1357" s="700">
        <v>1.5</v>
      </c>
      <c r="P1357" s="699">
        <v>0</v>
      </c>
      <c r="Q1357" s="701"/>
      <c r="R1357" s="696">
        <v>3</v>
      </c>
      <c r="S1357" s="701">
        <v>1</v>
      </c>
      <c r="T1357" s="700">
        <v>1.5</v>
      </c>
      <c r="U1357" s="702">
        <v>1</v>
      </c>
    </row>
    <row r="1358" spans="1:21" ht="14.4" customHeight="1" x14ac:dyDescent="0.3">
      <c r="A1358" s="695">
        <v>32</v>
      </c>
      <c r="B1358" s="696" t="s">
        <v>554</v>
      </c>
      <c r="C1358" s="696">
        <v>89301322</v>
      </c>
      <c r="D1358" s="697" t="s">
        <v>4685</v>
      </c>
      <c r="E1358" s="698" t="s">
        <v>3283</v>
      </c>
      <c r="F1358" s="696" t="s">
        <v>3257</v>
      </c>
      <c r="G1358" s="696" t="s">
        <v>3470</v>
      </c>
      <c r="H1358" s="696" t="s">
        <v>555</v>
      </c>
      <c r="I1358" s="696" t="s">
        <v>2832</v>
      </c>
      <c r="J1358" s="696" t="s">
        <v>2833</v>
      </c>
      <c r="K1358" s="696" t="s">
        <v>2463</v>
      </c>
      <c r="L1358" s="699">
        <v>60.92</v>
      </c>
      <c r="M1358" s="699">
        <v>121.84</v>
      </c>
      <c r="N1358" s="696">
        <v>2</v>
      </c>
      <c r="O1358" s="700">
        <v>1</v>
      </c>
      <c r="P1358" s="699">
        <v>121.84</v>
      </c>
      <c r="Q1358" s="701">
        <v>1</v>
      </c>
      <c r="R1358" s="696">
        <v>2</v>
      </c>
      <c r="S1358" s="701">
        <v>1</v>
      </c>
      <c r="T1358" s="700">
        <v>1</v>
      </c>
      <c r="U1358" s="702">
        <v>1</v>
      </c>
    </row>
    <row r="1359" spans="1:21" ht="14.4" customHeight="1" x14ac:dyDescent="0.3">
      <c r="A1359" s="695">
        <v>32</v>
      </c>
      <c r="B1359" s="696" t="s">
        <v>554</v>
      </c>
      <c r="C1359" s="696">
        <v>89301322</v>
      </c>
      <c r="D1359" s="697" t="s">
        <v>4685</v>
      </c>
      <c r="E1359" s="698" t="s">
        <v>3283</v>
      </c>
      <c r="F1359" s="696" t="s">
        <v>3257</v>
      </c>
      <c r="G1359" s="696" t="s">
        <v>3310</v>
      </c>
      <c r="H1359" s="696" t="s">
        <v>1626</v>
      </c>
      <c r="I1359" s="696" t="s">
        <v>1998</v>
      </c>
      <c r="J1359" s="696" t="s">
        <v>3125</v>
      </c>
      <c r="K1359" s="696" t="s">
        <v>3126</v>
      </c>
      <c r="L1359" s="699">
        <v>333.31</v>
      </c>
      <c r="M1359" s="699">
        <v>4999.6499999999996</v>
      </c>
      <c r="N1359" s="696">
        <v>15</v>
      </c>
      <c r="O1359" s="700">
        <v>7.5</v>
      </c>
      <c r="P1359" s="699">
        <v>3666.41</v>
      </c>
      <c r="Q1359" s="701">
        <v>0.73333333333333339</v>
      </c>
      <c r="R1359" s="696">
        <v>11</v>
      </c>
      <c r="S1359" s="701">
        <v>0.73333333333333328</v>
      </c>
      <c r="T1359" s="700">
        <v>5</v>
      </c>
      <c r="U1359" s="702">
        <v>0.66666666666666663</v>
      </c>
    </row>
    <row r="1360" spans="1:21" ht="14.4" customHeight="1" x14ac:dyDescent="0.3">
      <c r="A1360" s="695">
        <v>32</v>
      </c>
      <c r="B1360" s="696" t="s">
        <v>554</v>
      </c>
      <c r="C1360" s="696">
        <v>89301322</v>
      </c>
      <c r="D1360" s="697" t="s">
        <v>4685</v>
      </c>
      <c r="E1360" s="698" t="s">
        <v>3283</v>
      </c>
      <c r="F1360" s="696" t="s">
        <v>3257</v>
      </c>
      <c r="G1360" s="696" t="s">
        <v>3310</v>
      </c>
      <c r="H1360" s="696" t="s">
        <v>1626</v>
      </c>
      <c r="I1360" s="696" t="s">
        <v>1998</v>
      </c>
      <c r="J1360" s="696" t="s">
        <v>3125</v>
      </c>
      <c r="K1360" s="696" t="s">
        <v>3126</v>
      </c>
      <c r="L1360" s="699">
        <v>156.86000000000001</v>
      </c>
      <c r="M1360" s="699">
        <v>470.58000000000004</v>
      </c>
      <c r="N1360" s="696">
        <v>3</v>
      </c>
      <c r="O1360" s="700">
        <v>1.5</v>
      </c>
      <c r="P1360" s="699">
        <v>156.86000000000001</v>
      </c>
      <c r="Q1360" s="701">
        <v>0.33333333333333331</v>
      </c>
      <c r="R1360" s="696">
        <v>1</v>
      </c>
      <c r="S1360" s="701">
        <v>0.33333333333333331</v>
      </c>
      <c r="T1360" s="700">
        <v>0.5</v>
      </c>
      <c r="U1360" s="702">
        <v>0.33333333333333331</v>
      </c>
    </row>
    <row r="1361" spans="1:21" ht="14.4" customHeight="1" x14ac:dyDescent="0.3">
      <c r="A1361" s="695">
        <v>32</v>
      </c>
      <c r="B1361" s="696" t="s">
        <v>554</v>
      </c>
      <c r="C1361" s="696">
        <v>89301322</v>
      </c>
      <c r="D1361" s="697" t="s">
        <v>4685</v>
      </c>
      <c r="E1361" s="698" t="s">
        <v>3283</v>
      </c>
      <c r="F1361" s="696" t="s">
        <v>3257</v>
      </c>
      <c r="G1361" s="696" t="s">
        <v>3545</v>
      </c>
      <c r="H1361" s="696" t="s">
        <v>1626</v>
      </c>
      <c r="I1361" s="696" t="s">
        <v>2049</v>
      </c>
      <c r="J1361" s="696" t="s">
        <v>2050</v>
      </c>
      <c r="K1361" s="696" t="s">
        <v>2051</v>
      </c>
      <c r="L1361" s="699">
        <v>222.25</v>
      </c>
      <c r="M1361" s="699">
        <v>222.25</v>
      </c>
      <c r="N1361" s="696">
        <v>1</v>
      </c>
      <c r="O1361" s="700">
        <v>0.5</v>
      </c>
      <c r="P1361" s="699">
        <v>222.25</v>
      </c>
      <c r="Q1361" s="701">
        <v>1</v>
      </c>
      <c r="R1361" s="696">
        <v>1</v>
      </c>
      <c r="S1361" s="701">
        <v>1</v>
      </c>
      <c r="T1361" s="700">
        <v>0.5</v>
      </c>
      <c r="U1361" s="702">
        <v>1</v>
      </c>
    </row>
    <row r="1362" spans="1:21" ht="14.4" customHeight="1" x14ac:dyDescent="0.3">
      <c r="A1362" s="695">
        <v>32</v>
      </c>
      <c r="B1362" s="696" t="s">
        <v>554</v>
      </c>
      <c r="C1362" s="696">
        <v>89301322</v>
      </c>
      <c r="D1362" s="697" t="s">
        <v>4685</v>
      </c>
      <c r="E1362" s="698" t="s">
        <v>3283</v>
      </c>
      <c r="F1362" s="696" t="s">
        <v>3257</v>
      </c>
      <c r="G1362" s="696" t="s">
        <v>3875</v>
      </c>
      <c r="H1362" s="696" t="s">
        <v>1626</v>
      </c>
      <c r="I1362" s="696" t="s">
        <v>1094</v>
      </c>
      <c r="J1362" s="696" t="s">
        <v>3876</v>
      </c>
      <c r="K1362" s="696" t="s">
        <v>3877</v>
      </c>
      <c r="L1362" s="699">
        <v>137.6</v>
      </c>
      <c r="M1362" s="699">
        <v>137.6</v>
      </c>
      <c r="N1362" s="696">
        <v>1</v>
      </c>
      <c r="O1362" s="700">
        <v>1</v>
      </c>
      <c r="P1362" s="699"/>
      <c r="Q1362" s="701">
        <v>0</v>
      </c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32</v>
      </c>
      <c r="B1363" s="696" t="s">
        <v>554</v>
      </c>
      <c r="C1363" s="696">
        <v>89301322</v>
      </c>
      <c r="D1363" s="697" t="s">
        <v>4685</v>
      </c>
      <c r="E1363" s="698" t="s">
        <v>3283</v>
      </c>
      <c r="F1363" s="696" t="s">
        <v>3257</v>
      </c>
      <c r="G1363" s="696" t="s">
        <v>3312</v>
      </c>
      <c r="H1363" s="696" t="s">
        <v>555</v>
      </c>
      <c r="I1363" s="696" t="s">
        <v>842</v>
      </c>
      <c r="J1363" s="696" t="s">
        <v>3313</v>
      </c>
      <c r="K1363" s="696" t="s">
        <v>3314</v>
      </c>
      <c r="L1363" s="699">
        <v>0</v>
      </c>
      <c r="M1363" s="699">
        <v>0</v>
      </c>
      <c r="N1363" s="696">
        <v>1</v>
      </c>
      <c r="O1363" s="700">
        <v>1</v>
      </c>
      <c r="P1363" s="699">
        <v>0</v>
      </c>
      <c r="Q1363" s="701"/>
      <c r="R1363" s="696">
        <v>1</v>
      </c>
      <c r="S1363" s="701">
        <v>1</v>
      </c>
      <c r="T1363" s="700">
        <v>1</v>
      </c>
      <c r="U1363" s="702">
        <v>1</v>
      </c>
    </row>
    <row r="1364" spans="1:21" ht="14.4" customHeight="1" x14ac:dyDescent="0.3">
      <c r="A1364" s="695">
        <v>32</v>
      </c>
      <c r="B1364" s="696" t="s">
        <v>554</v>
      </c>
      <c r="C1364" s="696">
        <v>89301322</v>
      </c>
      <c r="D1364" s="697" t="s">
        <v>4685</v>
      </c>
      <c r="E1364" s="698" t="s">
        <v>3283</v>
      </c>
      <c r="F1364" s="696" t="s">
        <v>3257</v>
      </c>
      <c r="G1364" s="696" t="s">
        <v>3316</v>
      </c>
      <c r="H1364" s="696" t="s">
        <v>1626</v>
      </c>
      <c r="I1364" s="696" t="s">
        <v>2045</v>
      </c>
      <c r="J1364" s="696" t="s">
        <v>2046</v>
      </c>
      <c r="K1364" s="696" t="s">
        <v>3130</v>
      </c>
      <c r="L1364" s="699">
        <v>138.16</v>
      </c>
      <c r="M1364" s="699">
        <v>138.16</v>
      </c>
      <c r="N1364" s="696">
        <v>1</v>
      </c>
      <c r="O1364" s="700">
        <v>1</v>
      </c>
      <c r="P1364" s="699">
        <v>138.16</v>
      </c>
      <c r="Q1364" s="701">
        <v>1</v>
      </c>
      <c r="R1364" s="696">
        <v>1</v>
      </c>
      <c r="S1364" s="701">
        <v>1</v>
      </c>
      <c r="T1364" s="700">
        <v>1</v>
      </c>
      <c r="U1364" s="702">
        <v>1</v>
      </c>
    </row>
    <row r="1365" spans="1:21" ht="14.4" customHeight="1" x14ac:dyDescent="0.3">
      <c r="A1365" s="695">
        <v>32</v>
      </c>
      <c r="B1365" s="696" t="s">
        <v>554</v>
      </c>
      <c r="C1365" s="696">
        <v>89301322</v>
      </c>
      <c r="D1365" s="697" t="s">
        <v>4685</v>
      </c>
      <c r="E1365" s="698" t="s">
        <v>3283</v>
      </c>
      <c r="F1365" s="696" t="s">
        <v>3257</v>
      </c>
      <c r="G1365" s="696" t="s">
        <v>3316</v>
      </c>
      <c r="H1365" s="696" t="s">
        <v>1626</v>
      </c>
      <c r="I1365" s="696" t="s">
        <v>2006</v>
      </c>
      <c r="J1365" s="696" t="s">
        <v>2007</v>
      </c>
      <c r="K1365" s="696" t="s">
        <v>3131</v>
      </c>
      <c r="L1365" s="699">
        <v>184.22</v>
      </c>
      <c r="M1365" s="699">
        <v>921.09999999999991</v>
      </c>
      <c r="N1365" s="696">
        <v>5</v>
      </c>
      <c r="O1365" s="700">
        <v>3.5</v>
      </c>
      <c r="P1365" s="699">
        <v>921.09999999999991</v>
      </c>
      <c r="Q1365" s="701">
        <v>1</v>
      </c>
      <c r="R1365" s="696">
        <v>5</v>
      </c>
      <c r="S1365" s="701">
        <v>1</v>
      </c>
      <c r="T1365" s="700">
        <v>3.5</v>
      </c>
      <c r="U1365" s="702">
        <v>1</v>
      </c>
    </row>
    <row r="1366" spans="1:21" ht="14.4" customHeight="1" x14ac:dyDescent="0.3">
      <c r="A1366" s="695">
        <v>32</v>
      </c>
      <c r="B1366" s="696" t="s">
        <v>554</v>
      </c>
      <c r="C1366" s="696">
        <v>89301322</v>
      </c>
      <c r="D1366" s="697" t="s">
        <v>4685</v>
      </c>
      <c r="E1366" s="698" t="s">
        <v>3283</v>
      </c>
      <c r="F1366" s="696" t="s">
        <v>3257</v>
      </c>
      <c r="G1366" s="696" t="s">
        <v>3393</v>
      </c>
      <c r="H1366" s="696" t="s">
        <v>1626</v>
      </c>
      <c r="I1366" s="696" t="s">
        <v>4365</v>
      </c>
      <c r="J1366" s="696" t="s">
        <v>1636</v>
      </c>
      <c r="K1366" s="696" t="s">
        <v>4366</v>
      </c>
      <c r="L1366" s="699">
        <v>0</v>
      </c>
      <c r="M1366" s="699">
        <v>0</v>
      </c>
      <c r="N1366" s="696">
        <v>1</v>
      </c>
      <c r="O1366" s="700">
        <v>0.5</v>
      </c>
      <c r="P1366" s="699">
        <v>0</v>
      </c>
      <c r="Q1366" s="701"/>
      <c r="R1366" s="696">
        <v>1</v>
      </c>
      <c r="S1366" s="701">
        <v>1</v>
      </c>
      <c r="T1366" s="700">
        <v>0.5</v>
      </c>
      <c r="U1366" s="702">
        <v>1</v>
      </c>
    </row>
    <row r="1367" spans="1:21" ht="14.4" customHeight="1" x14ac:dyDescent="0.3">
      <c r="A1367" s="695">
        <v>32</v>
      </c>
      <c r="B1367" s="696" t="s">
        <v>554</v>
      </c>
      <c r="C1367" s="696">
        <v>89301322</v>
      </c>
      <c r="D1367" s="697" t="s">
        <v>4685</v>
      </c>
      <c r="E1367" s="698" t="s">
        <v>3283</v>
      </c>
      <c r="F1367" s="696" t="s">
        <v>3257</v>
      </c>
      <c r="G1367" s="696" t="s">
        <v>3393</v>
      </c>
      <c r="H1367" s="696" t="s">
        <v>1626</v>
      </c>
      <c r="I1367" s="696" t="s">
        <v>1635</v>
      </c>
      <c r="J1367" s="696" t="s">
        <v>1636</v>
      </c>
      <c r="K1367" s="696" t="s">
        <v>3192</v>
      </c>
      <c r="L1367" s="699">
        <v>275.48</v>
      </c>
      <c r="M1367" s="699">
        <v>275.48</v>
      </c>
      <c r="N1367" s="696">
        <v>1</v>
      </c>
      <c r="O1367" s="700">
        <v>1</v>
      </c>
      <c r="P1367" s="699"/>
      <c r="Q1367" s="701">
        <v>0</v>
      </c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32</v>
      </c>
      <c r="B1368" s="696" t="s">
        <v>554</v>
      </c>
      <c r="C1368" s="696">
        <v>89301322</v>
      </c>
      <c r="D1368" s="697" t="s">
        <v>4685</v>
      </c>
      <c r="E1368" s="698" t="s">
        <v>3283</v>
      </c>
      <c r="F1368" s="696" t="s">
        <v>3257</v>
      </c>
      <c r="G1368" s="696" t="s">
        <v>3394</v>
      </c>
      <c r="H1368" s="696" t="s">
        <v>1626</v>
      </c>
      <c r="I1368" s="696" t="s">
        <v>2010</v>
      </c>
      <c r="J1368" s="696" t="s">
        <v>2011</v>
      </c>
      <c r="K1368" s="696" t="s">
        <v>3131</v>
      </c>
      <c r="L1368" s="699">
        <v>69.86</v>
      </c>
      <c r="M1368" s="699">
        <v>139.72</v>
      </c>
      <c r="N1368" s="696">
        <v>2</v>
      </c>
      <c r="O1368" s="700">
        <v>2</v>
      </c>
      <c r="P1368" s="699">
        <v>139.72</v>
      </c>
      <c r="Q1368" s="701">
        <v>1</v>
      </c>
      <c r="R1368" s="696">
        <v>2</v>
      </c>
      <c r="S1368" s="701">
        <v>1</v>
      </c>
      <c r="T1368" s="700">
        <v>2</v>
      </c>
      <c r="U1368" s="702">
        <v>1</v>
      </c>
    </row>
    <row r="1369" spans="1:21" ht="14.4" customHeight="1" x14ac:dyDescent="0.3">
      <c r="A1369" s="695">
        <v>32</v>
      </c>
      <c r="B1369" s="696" t="s">
        <v>554</v>
      </c>
      <c r="C1369" s="696">
        <v>89301322</v>
      </c>
      <c r="D1369" s="697" t="s">
        <v>4685</v>
      </c>
      <c r="E1369" s="698" t="s">
        <v>3283</v>
      </c>
      <c r="F1369" s="696" t="s">
        <v>3257</v>
      </c>
      <c r="G1369" s="696" t="s">
        <v>3318</v>
      </c>
      <c r="H1369" s="696" t="s">
        <v>555</v>
      </c>
      <c r="I1369" s="696" t="s">
        <v>2441</v>
      </c>
      <c r="J1369" s="696" t="s">
        <v>4451</v>
      </c>
      <c r="K1369" s="696" t="s">
        <v>4452</v>
      </c>
      <c r="L1369" s="699">
        <v>506.48</v>
      </c>
      <c r="M1369" s="699">
        <v>506.48</v>
      </c>
      <c r="N1369" s="696">
        <v>1</v>
      </c>
      <c r="O1369" s="700">
        <v>0.5</v>
      </c>
      <c r="P1369" s="699">
        <v>506.48</v>
      </c>
      <c r="Q1369" s="701">
        <v>1</v>
      </c>
      <c r="R1369" s="696">
        <v>1</v>
      </c>
      <c r="S1369" s="701">
        <v>1</v>
      </c>
      <c r="T1369" s="700">
        <v>0.5</v>
      </c>
      <c r="U1369" s="702">
        <v>1</v>
      </c>
    </row>
    <row r="1370" spans="1:21" ht="14.4" customHeight="1" x14ac:dyDescent="0.3">
      <c r="A1370" s="695">
        <v>32</v>
      </c>
      <c r="B1370" s="696" t="s">
        <v>554</v>
      </c>
      <c r="C1370" s="696">
        <v>89301322</v>
      </c>
      <c r="D1370" s="697" t="s">
        <v>4685</v>
      </c>
      <c r="E1370" s="698" t="s">
        <v>3283</v>
      </c>
      <c r="F1370" s="696" t="s">
        <v>3257</v>
      </c>
      <c r="G1370" s="696" t="s">
        <v>3318</v>
      </c>
      <c r="H1370" s="696" t="s">
        <v>555</v>
      </c>
      <c r="I1370" s="696" t="s">
        <v>1488</v>
      </c>
      <c r="J1370" s="696" t="s">
        <v>3319</v>
      </c>
      <c r="K1370" s="696" t="s">
        <v>3320</v>
      </c>
      <c r="L1370" s="699">
        <v>1012.96</v>
      </c>
      <c r="M1370" s="699">
        <v>2025.92</v>
      </c>
      <c r="N1370" s="696">
        <v>2</v>
      </c>
      <c r="O1370" s="700">
        <v>1</v>
      </c>
      <c r="P1370" s="699">
        <v>2025.92</v>
      </c>
      <c r="Q1370" s="701">
        <v>1</v>
      </c>
      <c r="R1370" s="696">
        <v>2</v>
      </c>
      <c r="S1370" s="701">
        <v>1</v>
      </c>
      <c r="T1370" s="700">
        <v>1</v>
      </c>
      <c r="U1370" s="702">
        <v>1</v>
      </c>
    </row>
    <row r="1371" spans="1:21" ht="14.4" customHeight="1" x14ac:dyDescent="0.3">
      <c r="A1371" s="695">
        <v>32</v>
      </c>
      <c r="B1371" s="696" t="s">
        <v>554</v>
      </c>
      <c r="C1371" s="696">
        <v>89301322</v>
      </c>
      <c r="D1371" s="697" t="s">
        <v>4685</v>
      </c>
      <c r="E1371" s="698" t="s">
        <v>3283</v>
      </c>
      <c r="F1371" s="696" t="s">
        <v>3257</v>
      </c>
      <c r="G1371" s="696" t="s">
        <v>3318</v>
      </c>
      <c r="H1371" s="696" t="s">
        <v>555</v>
      </c>
      <c r="I1371" s="696" t="s">
        <v>1361</v>
      </c>
      <c r="J1371" s="696" t="s">
        <v>1362</v>
      </c>
      <c r="K1371" s="696" t="s">
        <v>3550</v>
      </c>
      <c r="L1371" s="699">
        <v>2025.92</v>
      </c>
      <c r="M1371" s="699">
        <v>12155.52</v>
      </c>
      <c r="N1371" s="696">
        <v>6</v>
      </c>
      <c r="O1371" s="700">
        <v>3.5</v>
      </c>
      <c r="P1371" s="699">
        <v>12155.52</v>
      </c>
      <c r="Q1371" s="701">
        <v>1</v>
      </c>
      <c r="R1371" s="696">
        <v>6</v>
      </c>
      <c r="S1371" s="701">
        <v>1</v>
      </c>
      <c r="T1371" s="700">
        <v>3.5</v>
      </c>
      <c r="U1371" s="702">
        <v>1</v>
      </c>
    </row>
    <row r="1372" spans="1:21" ht="14.4" customHeight="1" x14ac:dyDescent="0.3">
      <c r="A1372" s="695">
        <v>32</v>
      </c>
      <c r="B1372" s="696" t="s">
        <v>554</v>
      </c>
      <c r="C1372" s="696">
        <v>89301322</v>
      </c>
      <c r="D1372" s="697" t="s">
        <v>4685</v>
      </c>
      <c r="E1372" s="698" t="s">
        <v>3283</v>
      </c>
      <c r="F1372" s="696" t="s">
        <v>3257</v>
      </c>
      <c r="G1372" s="696" t="s">
        <v>4096</v>
      </c>
      <c r="H1372" s="696" t="s">
        <v>555</v>
      </c>
      <c r="I1372" s="696" t="s">
        <v>4097</v>
      </c>
      <c r="J1372" s="696" t="s">
        <v>4098</v>
      </c>
      <c r="K1372" s="696" t="s">
        <v>4099</v>
      </c>
      <c r="L1372" s="699">
        <v>0</v>
      </c>
      <c r="M1372" s="699">
        <v>0</v>
      </c>
      <c r="N1372" s="696">
        <v>1</v>
      </c>
      <c r="O1372" s="700">
        <v>0.5</v>
      </c>
      <c r="P1372" s="699">
        <v>0</v>
      </c>
      <c r="Q1372" s="701"/>
      <c r="R1372" s="696">
        <v>1</v>
      </c>
      <c r="S1372" s="701">
        <v>1</v>
      </c>
      <c r="T1372" s="700">
        <v>0.5</v>
      </c>
      <c r="U1372" s="702">
        <v>1</v>
      </c>
    </row>
    <row r="1373" spans="1:21" ht="14.4" customHeight="1" x14ac:dyDescent="0.3">
      <c r="A1373" s="695">
        <v>32</v>
      </c>
      <c r="B1373" s="696" t="s">
        <v>554</v>
      </c>
      <c r="C1373" s="696">
        <v>89301322</v>
      </c>
      <c r="D1373" s="697" t="s">
        <v>4685</v>
      </c>
      <c r="E1373" s="698" t="s">
        <v>3283</v>
      </c>
      <c r="F1373" s="696" t="s">
        <v>3257</v>
      </c>
      <c r="G1373" s="696" t="s">
        <v>3321</v>
      </c>
      <c r="H1373" s="696" t="s">
        <v>1626</v>
      </c>
      <c r="I1373" s="696" t="s">
        <v>2085</v>
      </c>
      <c r="J1373" s="696" t="s">
        <v>2086</v>
      </c>
      <c r="K1373" s="696" t="s">
        <v>3155</v>
      </c>
      <c r="L1373" s="699">
        <v>3127.19</v>
      </c>
      <c r="M1373" s="699">
        <v>56289.42</v>
      </c>
      <c r="N1373" s="696">
        <v>18</v>
      </c>
      <c r="O1373" s="700">
        <v>10.5</v>
      </c>
      <c r="P1373" s="699">
        <v>40653.47</v>
      </c>
      <c r="Q1373" s="701">
        <v>0.72222222222222221</v>
      </c>
      <c r="R1373" s="696">
        <v>13</v>
      </c>
      <c r="S1373" s="701">
        <v>0.72222222222222221</v>
      </c>
      <c r="T1373" s="700">
        <v>6</v>
      </c>
      <c r="U1373" s="702">
        <v>0.5714285714285714</v>
      </c>
    </row>
    <row r="1374" spans="1:21" ht="14.4" customHeight="1" x14ac:dyDescent="0.3">
      <c r="A1374" s="695">
        <v>32</v>
      </c>
      <c r="B1374" s="696" t="s">
        <v>554</v>
      </c>
      <c r="C1374" s="696">
        <v>89301322</v>
      </c>
      <c r="D1374" s="697" t="s">
        <v>4685</v>
      </c>
      <c r="E1374" s="698" t="s">
        <v>3283</v>
      </c>
      <c r="F1374" s="696" t="s">
        <v>3257</v>
      </c>
      <c r="G1374" s="696" t="s">
        <v>3501</v>
      </c>
      <c r="H1374" s="696" t="s">
        <v>555</v>
      </c>
      <c r="I1374" s="696" t="s">
        <v>4453</v>
      </c>
      <c r="J1374" s="696" t="s">
        <v>3506</v>
      </c>
      <c r="K1374" s="696" t="s">
        <v>3504</v>
      </c>
      <c r="L1374" s="699">
        <v>26.64</v>
      </c>
      <c r="M1374" s="699">
        <v>26.64</v>
      </c>
      <c r="N1374" s="696">
        <v>1</v>
      </c>
      <c r="O1374" s="700">
        <v>1</v>
      </c>
      <c r="P1374" s="699">
        <v>26.64</v>
      </c>
      <c r="Q1374" s="701">
        <v>1</v>
      </c>
      <c r="R1374" s="696">
        <v>1</v>
      </c>
      <c r="S1374" s="701">
        <v>1</v>
      </c>
      <c r="T1374" s="700">
        <v>1</v>
      </c>
      <c r="U1374" s="702">
        <v>1</v>
      </c>
    </row>
    <row r="1375" spans="1:21" ht="14.4" customHeight="1" x14ac:dyDescent="0.3">
      <c r="A1375" s="695">
        <v>32</v>
      </c>
      <c r="B1375" s="696" t="s">
        <v>554</v>
      </c>
      <c r="C1375" s="696">
        <v>89301322</v>
      </c>
      <c r="D1375" s="697" t="s">
        <v>4685</v>
      </c>
      <c r="E1375" s="698" t="s">
        <v>3283</v>
      </c>
      <c r="F1375" s="696" t="s">
        <v>3257</v>
      </c>
      <c r="G1375" s="696" t="s">
        <v>3501</v>
      </c>
      <c r="H1375" s="696" t="s">
        <v>555</v>
      </c>
      <c r="I1375" s="696" t="s">
        <v>3505</v>
      </c>
      <c r="J1375" s="696" t="s">
        <v>3506</v>
      </c>
      <c r="K1375" s="696" t="s">
        <v>3507</v>
      </c>
      <c r="L1375" s="699">
        <v>66.599999999999994</v>
      </c>
      <c r="M1375" s="699">
        <v>66.599999999999994</v>
      </c>
      <c r="N1375" s="696">
        <v>1</v>
      </c>
      <c r="O1375" s="700">
        <v>0.5</v>
      </c>
      <c r="P1375" s="699">
        <v>66.599999999999994</v>
      </c>
      <c r="Q1375" s="701">
        <v>1</v>
      </c>
      <c r="R1375" s="696">
        <v>1</v>
      </c>
      <c r="S1375" s="701">
        <v>1</v>
      </c>
      <c r="T1375" s="700">
        <v>0.5</v>
      </c>
      <c r="U1375" s="702">
        <v>1</v>
      </c>
    </row>
    <row r="1376" spans="1:21" ht="14.4" customHeight="1" x14ac:dyDescent="0.3">
      <c r="A1376" s="695">
        <v>32</v>
      </c>
      <c r="B1376" s="696" t="s">
        <v>554</v>
      </c>
      <c r="C1376" s="696">
        <v>89301322</v>
      </c>
      <c r="D1376" s="697" t="s">
        <v>4685</v>
      </c>
      <c r="E1376" s="698" t="s">
        <v>3283</v>
      </c>
      <c r="F1376" s="696" t="s">
        <v>3257</v>
      </c>
      <c r="G1376" s="696" t="s">
        <v>3501</v>
      </c>
      <c r="H1376" s="696" t="s">
        <v>555</v>
      </c>
      <c r="I1376" s="696" t="s">
        <v>912</v>
      </c>
      <c r="J1376" s="696" t="s">
        <v>3509</v>
      </c>
      <c r="K1376" s="696" t="s">
        <v>3507</v>
      </c>
      <c r="L1376" s="699">
        <v>66.599999999999994</v>
      </c>
      <c r="M1376" s="699">
        <v>66.599999999999994</v>
      </c>
      <c r="N1376" s="696">
        <v>1</v>
      </c>
      <c r="O1376" s="700">
        <v>0.5</v>
      </c>
      <c r="P1376" s="699">
        <v>66.599999999999994</v>
      </c>
      <c r="Q1376" s="701">
        <v>1</v>
      </c>
      <c r="R1376" s="696">
        <v>1</v>
      </c>
      <c r="S1376" s="701">
        <v>1</v>
      </c>
      <c r="T1376" s="700">
        <v>0.5</v>
      </c>
      <c r="U1376" s="702">
        <v>1</v>
      </c>
    </row>
    <row r="1377" spans="1:21" ht="14.4" customHeight="1" x14ac:dyDescent="0.3">
      <c r="A1377" s="695">
        <v>32</v>
      </c>
      <c r="B1377" s="696" t="s">
        <v>554</v>
      </c>
      <c r="C1377" s="696">
        <v>89301322</v>
      </c>
      <c r="D1377" s="697" t="s">
        <v>4685</v>
      </c>
      <c r="E1377" s="698" t="s">
        <v>3283</v>
      </c>
      <c r="F1377" s="696" t="s">
        <v>3257</v>
      </c>
      <c r="G1377" s="696" t="s">
        <v>3439</v>
      </c>
      <c r="H1377" s="696" t="s">
        <v>555</v>
      </c>
      <c r="I1377" s="696" t="s">
        <v>810</v>
      </c>
      <c r="J1377" s="696" t="s">
        <v>811</v>
      </c>
      <c r="K1377" s="696" t="s">
        <v>3440</v>
      </c>
      <c r="L1377" s="699">
        <v>163.9</v>
      </c>
      <c r="M1377" s="699">
        <v>491.70000000000005</v>
      </c>
      <c r="N1377" s="696">
        <v>3</v>
      </c>
      <c r="O1377" s="700">
        <v>1</v>
      </c>
      <c r="P1377" s="699"/>
      <c r="Q1377" s="701">
        <v>0</v>
      </c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32</v>
      </c>
      <c r="B1378" s="696" t="s">
        <v>554</v>
      </c>
      <c r="C1378" s="696">
        <v>89301322</v>
      </c>
      <c r="D1378" s="697" t="s">
        <v>4685</v>
      </c>
      <c r="E1378" s="698" t="s">
        <v>3283</v>
      </c>
      <c r="F1378" s="696" t="s">
        <v>3257</v>
      </c>
      <c r="G1378" s="696" t="s">
        <v>3486</v>
      </c>
      <c r="H1378" s="696" t="s">
        <v>555</v>
      </c>
      <c r="I1378" s="696" t="s">
        <v>1042</v>
      </c>
      <c r="J1378" s="696" t="s">
        <v>1043</v>
      </c>
      <c r="K1378" s="696" t="s">
        <v>3487</v>
      </c>
      <c r="L1378" s="699">
        <v>1023.02</v>
      </c>
      <c r="M1378" s="699">
        <v>4092.08</v>
      </c>
      <c r="N1378" s="696">
        <v>4</v>
      </c>
      <c r="O1378" s="700">
        <v>2.5</v>
      </c>
      <c r="P1378" s="699">
        <v>3069.06</v>
      </c>
      <c r="Q1378" s="701">
        <v>0.75</v>
      </c>
      <c r="R1378" s="696">
        <v>3</v>
      </c>
      <c r="S1378" s="701">
        <v>0.75</v>
      </c>
      <c r="T1378" s="700">
        <v>2</v>
      </c>
      <c r="U1378" s="702">
        <v>0.8</v>
      </c>
    </row>
    <row r="1379" spans="1:21" ht="14.4" customHeight="1" x14ac:dyDescent="0.3">
      <c r="A1379" s="695">
        <v>32</v>
      </c>
      <c r="B1379" s="696" t="s">
        <v>554</v>
      </c>
      <c r="C1379" s="696">
        <v>89301322</v>
      </c>
      <c r="D1379" s="697" t="s">
        <v>4685</v>
      </c>
      <c r="E1379" s="698" t="s">
        <v>3283</v>
      </c>
      <c r="F1379" s="696" t="s">
        <v>3257</v>
      </c>
      <c r="G1379" s="696" t="s">
        <v>3441</v>
      </c>
      <c r="H1379" s="696" t="s">
        <v>555</v>
      </c>
      <c r="I1379" s="696" t="s">
        <v>2304</v>
      </c>
      <c r="J1379" s="696" t="s">
        <v>2305</v>
      </c>
      <c r="K1379" s="696" t="s">
        <v>2306</v>
      </c>
      <c r="L1379" s="699">
        <v>24.22</v>
      </c>
      <c r="M1379" s="699">
        <v>24.22</v>
      </c>
      <c r="N1379" s="696">
        <v>1</v>
      </c>
      <c r="O1379" s="700">
        <v>0.5</v>
      </c>
      <c r="P1379" s="699"/>
      <c r="Q1379" s="701">
        <v>0</v>
      </c>
      <c r="R1379" s="696"/>
      <c r="S1379" s="701">
        <v>0</v>
      </c>
      <c r="T1379" s="700"/>
      <c r="U1379" s="702">
        <v>0</v>
      </c>
    </row>
    <row r="1380" spans="1:21" ht="14.4" customHeight="1" x14ac:dyDescent="0.3">
      <c r="A1380" s="695">
        <v>32</v>
      </c>
      <c r="B1380" s="696" t="s">
        <v>554</v>
      </c>
      <c r="C1380" s="696">
        <v>89301322</v>
      </c>
      <c r="D1380" s="697" t="s">
        <v>4685</v>
      </c>
      <c r="E1380" s="698" t="s">
        <v>3283</v>
      </c>
      <c r="F1380" s="696" t="s">
        <v>3257</v>
      </c>
      <c r="G1380" s="696" t="s">
        <v>3441</v>
      </c>
      <c r="H1380" s="696" t="s">
        <v>555</v>
      </c>
      <c r="I1380" s="696" t="s">
        <v>4374</v>
      </c>
      <c r="J1380" s="696" t="s">
        <v>2305</v>
      </c>
      <c r="K1380" s="696" t="s">
        <v>2306</v>
      </c>
      <c r="L1380" s="699">
        <v>24.22</v>
      </c>
      <c r="M1380" s="699">
        <v>48.44</v>
      </c>
      <c r="N1380" s="696">
        <v>2</v>
      </c>
      <c r="O1380" s="700">
        <v>2</v>
      </c>
      <c r="P1380" s="699"/>
      <c r="Q1380" s="701">
        <v>0</v>
      </c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32</v>
      </c>
      <c r="B1381" s="696" t="s">
        <v>554</v>
      </c>
      <c r="C1381" s="696">
        <v>89301322</v>
      </c>
      <c r="D1381" s="697" t="s">
        <v>4685</v>
      </c>
      <c r="E1381" s="698" t="s">
        <v>3283</v>
      </c>
      <c r="F1381" s="696" t="s">
        <v>3257</v>
      </c>
      <c r="G1381" s="696" t="s">
        <v>4454</v>
      </c>
      <c r="H1381" s="696" t="s">
        <v>555</v>
      </c>
      <c r="I1381" s="696" t="s">
        <v>4455</v>
      </c>
      <c r="J1381" s="696" t="s">
        <v>2468</v>
      </c>
      <c r="K1381" s="696" t="s">
        <v>4456</v>
      </c>
      <c r="L1381" s="699">
        <v>0</v>
      </c>
      <c r="M1381" s="699">
        <v>0</v>
      </c>
      <c r="N1381" s="696">
        <v>1</v>
      </c>
      <c r="O1381" s="700">
        <v>1</v>
      </c>
      <c r="P1381" s="699">
        <v>0</v>
      </c>
      <c r="Q1381" s="701"/>
      <c r="R1381" s="696">
        <v>1</v>
      </c>
      <c r="S1381" s="701">
        <v>1</v>
      </c>
      <c r="T1381" s="700">
        <v>1</v>
      </c>
      <c r="U1381" s="702">
        <v>1</v>
      </c>
    </row>
    <row r="1382" spans="1:21" ht="14.4" customHeight="1" x14ac:dyDescent="0.3">
      <c r="A1382" s="695">
        <v>32</v>
      </c>
      <c r="B1382" s="696" t="s">
        <v>554</v>
      </c>
      <c r="C1382" s="696">
        <v>89301322</v>
      </c>
      <c r="D1382" s="697" t="s">
        <v>4685</v>
      </c>
      <c r="E1382" s="698" t="s">
        <v>3283</v>
      </c>
      <c r="F1382" s="696" t="s">
        <v>3257</v>
      </c>
      <c r="G1382" s="696" t="s">
        <v>3338</v>
      </c>
      <c r="H1382" s="696" t="s">
        <v>555</v>
      </c>
      <c r="I1382" s="696" t="s">
        <v>2078</v>
      </c>
      <c r="J1382" s="696" t="s">
        <v>2079</v>
      </c>
      <c r="K1382" s="696" t="s">
        <v>3155</v>
      </c>
      <c r="L1382" s="699">
        <v>614.78</v>
      </c>
      <c r="M1382" s="699">
        <v>3073.8999999999996</v>
      </c>
      <c r="N1382" s="696">
        <v>5</v>
      </c>
      <c r="O1382" s="700">
        <v>2</v>
      </c>
      <c r="P1382" s="699">
        <v>3073.8999999999996</v>
      </c>
      <c r="Q1382" s="701">
        <v>1</v>
      </c>
      <c r="R1382" s="696">
        <v>5</v>
      </c>
      <c r="S1382" s="701">
        <v>1</v>
      </c>
      <c r="T1382" s="700">
        <v>2</v>
      </c>
      <c r="U1382" s="702">
        <v>1</v>
      </c>
    </row>
    <row r="1383" spans="1:21" ht="14.4" customHeight="1" x14ac:dyDescent="0.3">
      <c r="A1383" s="695">
        <v>32</v>
      </c>
      <c r="B1383" s="696" t="s">
        <v>554</v>
      </c>
      <c r="C1383" s="696">
        <v>89301322</v>
      </c>
      <c r="D1383" s="697" t="s">
        <v>4685</v>
      </c>
      <c r="E1383" s="698" t="s">
        <v>3283</v>
      </c>
      <c r="F1383" s="696" t="s">
        <v>3257</v>
      </c>
      <c r="G1383" s="696" t="s">
        <v>3728</v>
      </c>
      <c r="H1383" s="696" t="s">
        <v>555</v>
      </c>
      <c r="I1383" s="696" t="s">
        <v>2131</v>
      </c>
      <c r="J1383" s="696" t="s">
        <v>2132</v>
      </c>
      <c r="K1383" s="696" t="s">
        <v>3729</v>
      </c>
      <c r="L1383" s="699">
        <v>26.17</v>
      </c>
      <c r="M1383" s="699">
        <v>26.17</v>
      </c>
      <c r="N1383" s="696">
        <v>1</v>
      </c>
      <c r="O1383" s="700">
        <v>1</v>
      </c>
      <c r="P1383" s="699"/>
      <c r="Q1383" s="701">
        <v>0</v>
      </c>
      <c r="R1383" s="696"/>
      <c r="S1383" s="701">
        <v>0</v>
      </c>
      <c r="T1383" s="700"/>
      <c r="U1383" s="702">
        <v>0</v>
      </c>
    </row>
    <row r="1384" spans="1:21" ht="14.4" customHeight="1" x14ac:dyDescent="0.3">
      <c r="A1384" s="695">
        <v>32</v>
      </c>
      <c r="B1384" s="696" t="s">
        <v>554</v>
      </c>
      <c r="C1384" s="696">
        <v>89301322</v>
      </c>
      <c r="D1384" s="697" t="s">
        <v>4685</v>
      </c>
      <c r="E1384" s="698" t="s">
        <v>3283</v>
      </c>
      <c r="F1384" s="696" t="s">
        <v>3257</v>
      </c>
      <c r="G1384" s="696" t="s">
        <v>3343</v>
      </c>
      <c r="H1384" s="696" t="s">
        <v>1626</v>
      </c>
      <c r="I1384" s="696" t="s">
        <v>2013</v>
      </c>
      <c r="J1384" s="696" t="s">
        <v>2014</v>
      </c>
      <c r="K1384" s="696" t="s">
        <v>3136</v>
      </c>
      <c r="L1384" s="699">
        <v>116.8</v>
      </c>
      <c r="M1384" s="699">
        <v>116.8</v>
      </c>
      <c r="N1384" s="696">
        <v>1</v>
      </c>
      <c r="O1384" s="700">
        <v>0.5</v>
      </c>
      <c r="P1384" s="699">
        <v>116.8</v>
      </c>
      <c r="Q1384" s="701">
        <v>1</v>
      </c>
      <c r="R1384" s="696">
        <v>1</v>
      </c>
      <c r="S1384" s="701">
        <v>1</v>
      </c>
      <c r="T1384" s="700">
        <v>0.5</v>
      </c>
      <c r="U1384" s="702">
        <v>1</v>
      </c>
    </row>
    <row r="1385" spans="1:21" ht="14.4" customHeight="1" x14ac:dyDescent="0.3">
      <c r="A1385" s="695">
        <v>32</v>
      </c>
      <c r="B1385" s="696" t="s">
        <v>554</v>
      </c>
      <c r="C1385" s="696">
        <v>89301322</v>
      </c>
      <c r="D1385" s="697" t="s">
        <v>4685</v>
      </c>
      <c r="E1385" s="698" t="s">
        <v>3283</v>
      </c>
      <c r="F1385" s="696" t="s">
        <v>3257</v>
      </c>
      <c r="G1385" s="696" t="s">
        <v>3346</v>
      </c>
      <c r="H1385" s="696" t="s">
        <v>555</v>
      </c>
      <c r="I1385" s="696" t="s">
        <v>4457</v>
      </c>
      <c r="J1385" s="696" t="s">
        <v>3609</v>
      </c>
      <c r="K1385" s="696" t="s">
        <v>2263</v>
      </c>
      <c r="L1385" s="699">
        <v>12.26</v>
      </c>
      <c r="M1385" s="699">
        <v>12.26</v>
      </c>
      <c r="N1385" s="696">
        <v>1</v>
      </c>
      <c r="O1385" s="700">
        <v>1</v>
      </c>
      <c r="P1385" s="699">
        <v>12.26</v>
      </c>
      <c r="Q1385" s="701">
        <v>1</v>
      </c>
      <c r="R1385" s="696">
        <v>1</v>
      </c>
      <c r="S1385" s="701">
        <v>1</v>
      </c>
      <c r="T1385" s="700">
        <v>1</v>
      </c>
      <c r="U1385" s="702">
        <v>1</v>
      </c>
    </row>
    <row r="1386" spans="1:21" ht="14.4" customHeight="1" x14ac:dyDescent="0.3">
      <c r="A1386" s="695">
        <v>32</v>
      </c>
      <c r="B1386" s="696" t="s">
        <v>554</v>
      </c>
      <c r="C1386" s="696">
        <v>89301322</v>
      </c>
      <c r="D1386" s="697" t="s">
        <v>4685</v>
      </c>
      <c r="E1386" s="698" t="s">
        <v>3283</v>
      </c>
      <c r="F1386" s="696" t="s">
        <v>3257</v>
      </c>
      <c r="G1386" s="696" t="s">
        <v>3346</v>
      </c>
      <c r="H1386" s="696" t="s">
        <v>555</v>
      </c>
      <c r="I1386" s="696" t="s">
        <v>3613</v>
      </c>
      <c r="J1386" s="696" t="s">
        <v>3348</v>
      </c>
      <c r="K1386" s="696" t="s">
        <v>3614</v>
      </c>
      <c r="L1386" s="699">
        <v>34.31</v>
      </c>
      <c r="M1386" s="699">
        <v>102.93</v>
      </c>
      <c r="N1386" s="696">
        <v>3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32</v>
      </c>
      <c r="B1387" s="696" t="s">
        <v>554</v>
      </c>
      <c r="C1387" s="696">
        <v>89301322</v>
      </c>
      <c r="D1387" s="697" t="s">
        <v>4685</v>
      </c>
      <c r="E1387" s="698" t="s">
        <v>3283</v>
      </c>
      <c r="F1387" s="696" t="s">
        <v>3257</v>
      </c>
      <c r="G1387" s="696" t="s">
        <v>4139</v>
      </c>
      <c r="H1387" s="696" t="s">
        <v>555</v>
      </c>
      <c r="I1387" s="696" t="s">
        <v>4143</v>
      </c>
      <c r="J1387" s="696" t="s">
        <v>4141</v>
      </c>
      <c r="K1387" s="696" t="s">
        <v>4142</v>
      </c>
      <c r="L1387" s="699">
        <v>0</v>
      </c>
      <c r="M1387" s="699">
        <v>0</v>
      </c>
      <c r="N1387" s="696">
        <v>1</v>
      </c>
      <c r="O1387" s="700">
        <v>0.5</v>
      </c>
      <c r="P1387" s="699">
        <v>0</v>
      </c>
      <c r="Q1387" s="701"/>
      <c r="R1387" s="696">
        <v>1</v>
      </c>
      <c r="S1387" s="701">
        <v>1</v>
      </c>
      <c r="T1387" s="700">
        <v>0.5</v>
      </c>
      <c r="U1387" s="702">
        <v>1</v>
      </c>
    </row>
    <row r="1388" spans="1:21" ht="14.4" customHeight="1" x14ac:dyDescent="0.3">
      <c r="A1388" s="695">
        <v>32</v>
      </c>
      <c r="B1388" s="696" t="s">
        <v>554</v>
      </c>
      <c r="C1388" s="696">
        <v>89301322</v>
      </c>
      <c r="D1388" s="697" t="s">
        <v>4685</v>
      </c>
      <c r="E1388" s="698" t="s">
        <v>3283</v>
      </c>
      <c r="F1388" s="696" t="s">
        <v>3257</v>
      </c>
      <c r="G1388" s="696" t="s">
        <v>3405</v>
      </c>
      <c r="H1388" s="696" t="s">
        <v>555</v>
      </c>
      <c r="I1388" s="696" t="s">
        <v>926</v>
      </c>
      <c r="J1388" s="696" t="s">
        <v>2365</v>
      </c>
      <c r="K1388" s="696" t="s">
        <v>3406</v>
      </c>
      <c r="L1388" s="699">
        <v>0</v>
      </c>
      <c r="M1388" s="699">
        <v>0</v>
      </c>
      <c r="N1388" s="696">
        <v>5</v>
      </c>
      <c r="O1388" s="700">
        <v>2.5</v>
      </c>
      <c r="P1388" s="699">
        <v>0</v>
      </c>
      <c r="Q1388" s="701"/>
      <c r="R1388" s="696">
        <v>4</v>
      </c>
      <c r="S1388" s="701">
        <v>0.8</v>
      </c>
      <c r="T1388" s="700">
        <v>2</v>
      </c>
      <c r="U1388" s="702">
        <v>0.8</v>
      </c>
    </row>
    <row r="1389" spans="1:21" ht="14.4" customHeight="1" x14ac:dyDescent="0.3">
      <c r="A1389" s="695">
        <v>32</v>
      </c>
      <c r="B1389" s="696" t="s">
        <v>554</v>
      </c>
      <c r="C1389" s="696">
        <v>89301322</v>
      </c>
      <c r="D1389" s="697" t="s">
        <v>4685</v>
      </c>
      <c r="E1389" s="698" t="s">
        <v>3283</v>
      </c>
      <c r="F1389" s="696" t="s">
        <v>3257</v>
      </c>
      <c r="G1389" s="696" t="s">
        <v>3352</v>
      </c>
      <c r="H1389" s="696" t="s">
        <v>1626</v>
      </c>
      <c r="I1389" s="696" t="s">
        <v>1686</v>
      </c>
      <c r="J1389" s="696" t="s">
        <v>1687</v>
      </c>
      <c r="K1389" s="696" t="s">
        <v>3122</v>
      </c>
      <c r="L1389" s="699">
        <v>86.76</v>
      </c>
      <c r="M1389" s="699">
        <v>86.76</v>
      </c>
      <c r="N1389" s="696">
        <v>1</v>
      </c>
      <c r="O1389" s="700">
        <v>0.5</v>
      </c>
      <c r="P1389" s="699">
        <v>86.76</v>
      </c>
      <c r="Q1389" s="701">
        <v>1</v>
      </c>
      <c r="R1389" s="696">
        <v>1</v>
      </c>
      <c r="S1389" s="701">
        <v>1</v>
      </c>
      <c r="T1389" s="700">
        <v>0.5</v>
      </c>
      <c r="U1389" s="702">
        <v>1</v>
      </c>
    </row>
    <row r="1390" spans="1:21" ht="14.4" customHeight="1" x14ac:dyDescent="0.3">
      <c r="A1390" s="695">
        <v>32</v>
      </c>
      <c r="B1390" s="696" t="s">
        <v>554</v>
      </c>
      <c r="C1390" s="696">
        <v>89301322</v>
      </c>
      <c r="D1390" s="697" t="s">
        <v>4685</v>
      </c>
      <c r="E1390" s="698" t="s">
        <v>3283</v>
      </c>
      <c r="F1390" s="696" t="s">
        <v>3257</v>
      </c>
      <c r="G1390" s="696" t="s">
        <v>3355</v>
      </c>
      <c r="H1390" s="696" t="s">
        <v>555</v>
      </c>
      <c r="I1390" s="696" t="s">
        <v>711</v>
      </c>
      <c r="J1390" s="696" t="s">
        <v>3357</v>
      </c>
      <c r="K1390" s="696" t="s">
        <v>3624</v>
      </c>
      <c r="L1390" s="699">
        <v>0</v>
      </c>
      <c r="M1390" s="699">
        <v>0</v>
      </c>
      <c r="N1390" s="696">
        <v>3</v>
      </c>
      <c r="O1390" s="700">
        <v>1.5</v>
      </c>
      <c r="P1390" s="699">
        <v>0</v>
      </c>
      <c r="Q1390" s="701"/>
      <c r="R1390" s="696">
        <v>3</v>
      </c>
      <c r="S1390" s="701">
        <v>1</v>
      </c>
      <c r="T1390" s="700">
        <v>1.5</v>
      </c>
      <c r="U1390" s="702">
        <v>1</v>
      </c>
    </row>
    <row r="1391" spans="1:21" ht="14.4" customHeight="1" x14ac:dyDescent="0.3">
      <c r="A1391" s="695">
        <v>32</v>
      </c>
      <c r="B1391" s="696" t="s">
        <v>554</v>
      </c>
      <c r="C1391" s="696">
        <v>89301322</v>
      </c>
      <c r="D1391" s="697" t="s">
        <v>4685</v>
      </c>
      <c r="E1391" s="698" t="s">
        <v>3283</v>
      </c>
      <c r="F1391" s="696" t="s">
        <v>3257</v>
      </c>
      <c r="G1391" s="696" t="s">
        <v>3997</v>
      </c>
      <c r="H1391" s="696" t="s">
        <v>555</v>
      </c>
      <c r="I1391" s="696" t="s">
        <v>3998</v>
      </c>
      <c r="J1391" s="696" t="s">
        <v>3999</v>
      </c>
      <c r="K1391" s="696" t="s">
        <v>4000</v>
      </c>
      <c r="L1391" s="699">
        <v>242.93</v>
      </c>
      <c r="M1391" s="699">
        <v>242.93</v>
      </c>
      <c r="N1391" s="696">
        <v>1</v>
      </c>
      <c r="O1391" s="700">
        <v>1</v>
      </c>
      <c r="P1391" s="699"/>
      <c r="Q1391" s="701">
        <v>0</v>
      </c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32</v>
      </c>
      <c r="B1392" s="696" t="s">
        <v>554</v>
      </c>
      <c r="C1392" s="696">
        <v>89301322</v>
      </c>
      <c r="D1392" s="697" t="s">
        <v>4685</v>
      </c>
      <c r="E1392" s="698" t="s">
        <v>3283</v>
      </c>
      <c r="F1392" s="696" t="s">
        <v>3257</v>
      </c>
      <c r="G1392" s="696" t="s">
        <v>3626</v>
      </c>
      <c r="H1392" s="696" t="s">
        <v>555</v>
      </c>
      <c r="I1392" s="696" t="s">
        <v>2544</v>
      </c>
      <c r="J1392" s="696" t="s">
        <v>2545</v>
      </c>
      <c r="K1392" s="696" t="s">
        <v>2546</v>
      </c>
      <c r="L1392" s="699">
        <v>1172.22</v>
      </c>
      <c r="M1392" s="699">
        <v>1172.22</v>
      </c>
      <c r="N1392" s="696">
        <v>1</v>
      </c>
      <c r="O1392" s="700">
        <v>1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32</v>
      </c>
      <c r="B1393" s="696" t="s">
        <v>554</v>
      </c>
      <c r="C1393" s="696">
        <v>89301322</v>
      </c>
      <c r="D1393" s="697" t="s">
        <v>4685</v>
      </c>
      <c r="E1393" s="698" t="s">
        <v>3283</v>
      </c>
      <c r="F1393" s="696" t="s">
        <v>3257</v>
      </c>
      <c r="G1393" s="696" t="s">
        <v>3517</v>
      </c>
      <c r="H1393" s="696" t="s">
        <v>555</v>
      </c>
      <c r="I1393" s="696" t="s">
        <v>3848</v>
      </c>
      <c r="J1393" s="696" t="s">
        <v>3849</v>
      </c>
      <c r="K1393" s="696" t="s">
        <v>1832</v>
      </c>
      <c r="L1393" s="699">
        <v>115.18</v>
      </c>
      <c r="M1393" s="699">
        <v>345.54</v>
      </c>
      <c r="N1393" s="696">
        <v>3</v>
      </c>
      <c r="O1393" s="700">
        <v>0.5</v>
      </c>
      <c r="P1393" s="699">
        <v>345.54</v>
      </c>
      <c r="Q1393" s="701">
        <v>1</v>
      </c>
      <c r="R1393" s="696">
        <v>3</v>
      </c>
      <c r="S1393" s="701">
        <v>1</v>
      </c>
      <c r="T1393" s="700">
        <v>0.5</v>
      </c>
      <c r="U1393" s="702">
        <v>1</v>
      </c>
    </row>
    <row r="1394" spans="1:21" ht="14.4" customHeight="1" x14ac:dyDescent="0.3">
      <c r="A1394" s="695">
        <v>32</v>
      </c>
      <c r="B1394" s="696" t="s">
        <v>554</v>
      </c>
      <c r="C1394" s="696">
        <v>89301322</v>
      </c>
      <c r="D1394" s="697" t="s">
        <v>4685</v>
      </c>
      <c r="E1394" s="698" t="s">
        <v>3283</v>
      </c>
      <c r="F1394" s="696" t="s">
        <v>3257</v>
      </c>
      <c r="G1394" s="696" t="s">
        <v>3451</v>
      </c>
      <c r="H1394" s="696" t="s">
        <v>555</v>
      </c>
      <c r="I1394" s="696" t="s">
        <v>1103</v>
      </c>
      <c r="J1394" s="696" t="s">
        <v>1104</v>
      </c>
      <c r="K1394" s="696" t="s">
        <v>1105</v>
      </c>
      <c r="L1394" s="699">
        <v>112.27</v>
      </c>
      <c r="M1394" s="699">
        <v>112.27</v>
      </c>
      <c r="N1394" s="696">
        <v>1</v>
      </c>
      <c r="O1394" s="700">
        <v>0.5</v>
      </c>
      <c r="P1394" s="699">
        <v>112.27</v>
      </c>
      <c r="Q1394" s="701">
        <v>1</v>
      </c>
      <c r="R1394" s="696">
        <v>1</v>
      </c>
      <c r="S1394" s="701">
        <v>1</v>
      </c>
      <c r="T1394" s="700">
        <v>0.5</v>
      </c>
      <c r="U1394" s="702">
        <v>1</v>
      </c>
    </row>
    <row r="1395" spans="1:21" ht="14.4" customHeight="1" x14ac:dyDescent="0.3">
      <c r="A1395" s="695">
        <v>32</v>
      </c>
      <c r="B1395" s="696" t="s">
        <v>554</v>
      </c>
      <c r="C1395" s="696">
        <v>89301322</v>
      </c>
      <c r="D1395" s="697" t="s">
        <v>4685</v>
      </c>
      <c r="E1395" s="698" t="s">
        <v>3283</v>
      </c>
      <c r="F1395" s="696" t="s">
        <v>3257</v>
      </c>
      <c r="G1395" s="696" t="s">
        <v>3521</v>
      </c>
      <c r="H1395" s="696" t="s">
        <v>555</v>
      </c>
      <c r="I1395" s="696" t="s">
        <v>1905</v>
      </c>
      <c r="J1395" s="696" t="s">
        <v>1906</v>
      </c>
      <c r="K1395" s="696" t="s">
        <v>3740</v>
      </c>
      <c r="L1395" s="699">
        <v>31.54</v>
      </c>
      <c r="M1395" s="699">
        <v>31.54</v>
      </c>
      <c r="N1395" s="696">
        <v>1</v>
      </c>
      <c r="O1395" s="700">
        <v>1</v>
      </c>
      <c r="P1395" s="699">
        <v>31.54</v>
      </c>
      <c r="Q1395" s="701">
        <v>1</v>
      </c>
      <c r="R1395" s="696">
        <v>1</v>
      </c>
      <c r="S1395" s="701">
        <v>1</v>
      </c>
      <c r="T1395" s="700">
        <v>1</v>
      </c>
      <c r="U1395" s="702">
        <v>1</v>
      </c>
    </row>
    <row r="1396" spans="1:21" ht="14.4" customHeight="1" x14ac:dyDescent="0.3">
      <c r="A1396" s="695">
        <v>32</v>
      </c>
      <c r="B1396" s="696" t="s">
        <v>554</v>
      </c>
      <c r="C1396" s="696">
        <v>89301322</v>
      </c>
      <c r="D1396" s="697" t="s">
        <v>4685</v>
      </c>
      <c r="E1396" s="698" t="s">
        <v>3283</v>
      </c>
      <c r="F1396" s="696" t="s">
        <v>3257</v>
      </c>
      <c r="G1396" s="696" t="s">
        <v>3521</v>
      </c>
      <c r="H1396" s="696" t="s">
        <v>555</v>
      </c>
      <c r="I1396" s="696" t="s">
        <v>3633</v>
      </c>
      <c r="J1396" s="696" t="s">
        <v>1906</v>
      </c>
      <c r="K1396" s="696" t="s">
        <v>3634</v>
      </c>
      <c r="L1396" s="699">
        <v>0</v>
      </c>
      <c r="M1396" s="699">
        <v>0</v>
      </c>
      <c r="N1396" s="696">
        <v>1</v>
      </c>
      <c r="O1396" s="700">
        <v>0.5</v>
      </c>
      <c r="P1396" s="699">
        <v>0</v>
      </c>
      <c r="Q1396" s="701"/>
      <c r="R1396" s="696">
        <v>1</v>
      </c>
      <c r="S1396" s="701">
        <v>1</v>
      </c>
      <c r="T1396" s="700">
        <v>0.5</v>
      </c>
      <c r="U1396" s="702">
        <v>1</v>
      </c>
    </row>
    <row r="1397" spans="1:21" ht="14.4" customHeight="1" x14ac:dyDescent="0.3">
      <c r="A1397" s="695">
        <v>32</v>
      </c>
      <c r="B1397" s="696" t="s">
        <v>554</v>
      </c>
      <c r="C1397" s="696">
        <v>89301322</v>
      </c>
      <c r="D1397" s="697" t="s">
        <v>4685</v>
      </c>
      <c r="E1397" s="698" t="s">
        <v>3283</v>
      </c>
      <c r="F1397" s="696" t="s">
        <v>3257</v>
      </c>
      <c r="G1397" s="696" t="s">
        <v>3293</v>
      </c>
      <c r="H1397" s="696" t="s">
        <v>1626</v>
      </c>
      <c r="I1397" s="696" t="s">
        <v>1755</v>
      </c>
      <c r="J1397" s="696" t="s">
        <v>1656</v>
      </c>
      <c r="K1397" s="696" t="s">
        <v>1756</v>
      </c>
      <c r="L1397" s="699">
        <v>468.96</v>
      </c>
      <c r="M1397" s="699">
        <v>937.92</v>
      </c>
      <c r="N1397" s="696">
        <v>2</v>
      </c>
      <c r="O1397" s="700">
        <v>1</v>
      </c>
      <c r="P1397" s="699">
        <v>937.92</v>
      </c>
      <c r="Q1397" s="701">
        <v>1</v>
      </c>
      <c r="R1397" s="696">
        <v>2</v>
      </c>
      <c r="S1397" s="701">
        <v>1</v>
      </c>
      <c r="T1397" s="700">
        <v>1</v>
      </c>
      <c r="U1397" s="702">
        <v>1</v>
      </c>
    </row>
    <row r="1398" spans="1:21" ht="14.4" customHeight="1" x14ac:dyDescent="0.3">
      <c r="A1398" s="695">
        <v>32</v>
      </c>
      <c r="B1398" s="696" t="s">
        <v>554</v>
      </c>
      <c r="C1398" s="696">
        <v>89301322</v>
      </c>
      <c r="D1398" s="697" t="s">
        <v>4685</v>
      </c>
      <c r="E1398" s="698" t="s">
        <v>3283</v>
      </c>
      <c r="F1398" s="696" t="s">
        <v>3257</v>
      </c>
      <c r="G1398" s="696" t="s">
        <v>3294</v>
      </c>
      <c r="H1398" s="696" t="s">
        <v>555</v>
      </c>
      <c r="I1398" s="696" t="s">
        <v>4308</v>
      </c>
      <c r="J1398" s="696" t="s">
        <v>3644</v>
      </c>
      <c r="K1398" s="696" t="s">
        <v>4309</v>
      </c>
      <c r="L1398" s="699">
        <v>342.89</v>
      </c>
      <c r="M1398" s="699">
        <v>342.89</v>
      </c>
      <c r="N1398" s="696">
        <v>1</v>
      </c>
      <c r="O1398" s="700">
        <v>1</v>
      </c>
      <c r="P1398" s="699">
        <v>342.89</v>
      </c>
      <c r="Q1398" s="701">
        <v>1</v>
      </c>
      <c r="R1398" s="696">
        <v>1</v>
      </c>
      <c r="S1398" s="701">
        <v>1</v>
      </c>
      <c r="T1398" s="700">
        <v>1</v>
      </c>
      <c r="U1398" s="702">
        <v>1</v>
      </c>
    </row>
    <row r="1399" spans="1:21" ht="14.4" customHeight="1" x14ac:dyDescent="0.3">
      <c r="A1399" s="695">
        <v>32</v>
      </c>
      <c r="B1399" s="696" t="s">
        <v>554</v>
      </c>
      <c r="C1399" s="696">
        <v>89301322</v>
      </c>
      <c r="D1399" s="697" t="s">
        <v>4685</v>
      </c>
      <c r="E1399" s="698" t="s">
        <v>3283</v>
      </c>
      <c r="F1399" s="696" t="s">
        <v>3257</v>
      </c>
      <c r="G1399" s="696" t="s">
        <v>3294</v>
      </c>
      <c r="H1399" s="696" t="s">
        <v>555</v>
      </c>
      <c r="I1399" s="696" t="s">
        <v>4178</v>
      </c>
      <c r="J1399" s="696" t="s">
        <v>4179</v>
      </c>
      <c r="K1399" s="696" t="s">
        <v>4180</v>
      </c>
      <c r="L1399" s="699">
        <v>349.88</v>
      </c>
      <c r="M1399" s="699">
        <v>349.88</v>
      </c>
      <c r="N1399" s="696">
        <v>1</v>
      </c>
      <c r="O1399" s="700">
        <v>1</v>
      </c>
      <c r="P1399" s="699">
        <v>349.88</v>
      </c>
      <c r="Q1399" s="701">
        <v>1</v>
      </c>
      <c r="R1399" s="696">
        <v>1</v>
      </c>
      <c r="S1399" s="701">
        <v>1</v>
      </c>
      <c r="T1399" s="700">
        <v>1</v>
      </c>
      <c r="U1399" s="702">
        <v>1</v>
      </c>
    </row>
    <row r="1400" spans="1:21" ht="14.4" customHeight="1" x14ac:dyDescent="0.3">
      <c r="A1400" s="695">
        <v>32</v>
      </c>
      <c r="B1400" s="696" t="s">
        <v>554</v>
      </c>
      <c r="C1400" s="696">
        <v>89301322</v>
      </c>
      <c r="D1400" s="697" t="s">
        <v>4685</v>
      </c>
      <c r="E1400" s="698" t="s">
        <v>3283</v>
      </c>
      <c r="F1400" s="696" t="s">
        <v>3257</v>
      </c>
      <c r="G1400" s="696" t="s">
        <v>3294</v>
      </c>
      <c r="H1400" s="696" t="s">
        <v>555</v>
      </c>
      <c r="I1400" s="696" t="s">
        <v>3407</v>
      </c>
      <c r="J1400" s="696" t="s">
        <v>3296</v>
      </c>
      <c r="K1400" s="696" t="s">
        <v>3408</v>
      </c>
      <c r="L1400" s="699">
        <v>97.97</v>
      </c>
      <c r="M1400" s="699">
        <v>195.94</v>
      </c>
      <c r="N1400" s="696">
        <v>2</v>
      </c>
      <c r="O1400" s="700">
        <v>1</v>
      </c>
      <c r="P1400" s="699">
        <v>97.97</v>
      </c>
      <c r="Q1400" s="701">
        <v>0.5</v>
      </c>
      <c r="R1400" s="696">
        <v>1</v>
      </c>
      <c r="S1400" s="701">
        <v>0.5</v>
      </c>
      <c r="T1400" s="700">
        <v>0.5</v>
      </c>
      <c r="U1400" s="702">
        <v>0.5</v>
      </c>
    </row>
    <row r="1401" spans="1:21" ht="14.4" customHeight="1" x14ac:dyDescent="0.3">
      <c r="A1401" s="695">
        <v>32</v>
      </c>
      <c r="B1401" s="696" t="s">
        <v>554</v>
      </c>
      <c r="C1401" s="696">
        <v>89301322</v>
      </c>
      <c r="D1401" s="697" t="s">
        <v>4685</v>
      </c>
      <c r="E1401" s="698" t="s">
        <v>3283</v>
      </c>
      <c r="F1401" s="696" t="s">
        <v>3257</v>
      </c>
      <c r="G1401" s="696" t="s">
        <v>3294</v>
      </c>
      <c r="H1401" s="696" t="s">
        <v>555</v>
      </c>
      <c r="I1401" s="696" t="s">
        <v>3295</v>
      </c>
      <c r="J1401" s="696" t="s">
        <v>3296</v>
      </c>
      <c r="K1401" s="696" t="s">
        <v>720</v>
      </c>
      <c r="L1401" s="699">
        <v>314.89999999999998</v>
      </c>
      <c r="M1401" s="699">
        <v>1889.3999999999999</v>
      </c>
      <c r="N1401" s="696">
        <v>6</v>
      </c>
      <c r="O1401" s="700">
        <v>4</v>
      </c>
      <c r="P1401" s="699">
        <v>1259.5999999999999</v>
      </c>
      <c r="Q1401" s="701">
        <v>0.66666666666666663</v>
      </c>
      <c r="R1401" s="696">
        <v>4</v>
      </c>
      <c r="S1401" s="701">
        <v>0.66666666666666663</v>
      </c>
      <c r="T1401" s="700">
        <v>2</v>
      </c>
      <c r="U1401" s="702">
        <v>0.5</v>
      </c>
    </row>
    <row r="1402" spans="1:21" ht="14.4" customHeight="1" x14ac:dyDescent="0.3">
      <c r="A1402" s="695">
        <v>32</v>
      </c>
      <c r="B1402" s="696" t="s">
        <v>554</v>
      </c>
      <c r="C1402" s="696">
        <v>89301322</v>
      </c>
      <c r="D1402" s="697" t="s">
        <v>4685</v>
      </c>
      <c r="E1402" s="698" t="s">
        <v>3283</v>
      </c>
      <c r="F1402" s="696" t="s">
        <v>3257</v>
      </c>
      <c r="G1402" s="696" t="s">
        <v>3409</v>
      </c>
      <c r="H1402" s="696" t="s">
        <v>1626</v>
      </c>
      <c r="I1402" s="696" t="s">
        <v>4311</v>
      </c>
      <c r="J1402" s="696" t="s">
        <v>4312</v>
      </c>
      <c r="K1402" s="696" t="s">
        <v>4313</v>
      </c>
      <c r="L1402" s="699">
        <v>1019.11</v>
      </c>
      <c r="M1402" s="699">
        <v>2038.22</v>
      </c>
      <c r="N1402" s="696">
        <v>2</v>
      </c>
      <c r="O1402" s="700">
        <v>1.5</v>
      </c>
      <c r="P1402" s="699">
        <v>1019.11</v>
      </c>
      <c r="Q1402" s="701">
        <v>0.5</v>
      </c>
      <c r="R1402" s="696">
        <v>1</v>
      </c>
      <c r="S1402" s="701">
        <v>0.5</v>
      </c>
      <c r="T1402" s="700">
        <v>1</v>
      </c>
      <c r="U1402" s="702">
        <v>0.66666666666666663</v>
      </c>
    </row>
    <row r="1403" spans="1:21" ht="14.4" customHeight="1" x14ac:dyDescent="0.3">
      <c r="A1403" s="695">
        <v>32</v>
      </c>
      <c r="B1403" s="696" t="s">
        <v>554</v>
      </c>
      <c r="C1403" s="696">
        <v>89301322</v>
      </c>
      <c r="D1403" s="697" t="s">
        <v>4685</v>
      </c>
      <c r="E1403" s="698" t="s">
        <v>3283</v>
      </c>
      <c r="F1403" s="696" t="s">
        <v>3257</v>
      </c>
      <c r="G1403" s="696" t="s">
        <v>3409</v>
      </c>
      <c r="H1403" s="696" t="s">
        <v>1626</v>
      </c>
      <c r="I1403" s="696" t="s">
        <v>1803</v>
      </c>
      <c r="J1403" s="696" t="s">
        <v>1804</v>
      </c>
      <c r="K1403" s="696" t="s">
        <v>3094</v>
      </c>
      <c r="L1403" s="699">
        <v>1359.61</v>
      </c>
      <c r="M1403" s="699">
        <v>8157.6599999999989</v>
      </c>
      <c r="N1403" s="696">
        <v>6</v>
      </c>
      <c r="O1403" s="700">
        <v>5.5</v>
      </c>
      <c r="P1403" s="699">
        <v>8157.6599999999989</v>
      </c>
      <c r="Q1403" s="701">
        <v>1</v>
      </c>
      <c r="R1403" s="696">
        <v>6</v>
      </c>
      <c r="S1403" s="701">
        <v>1</v>
      </c>
      <c r="T1403" s="700">
        <v>5.5</v>
      </c>
      <c r="U1403" s="702">
        <v>1</v>
      </c>
    </row>
    <row r="1404" spans="1:21" ht="14.4" customHeight="1" x14ac:dyDescent="0.3">
      <c r="A1404" s="695">
        <v>32</v>
      </c>
      <c r="B1404" s="696" t="s">
        <v>554</v>
      </c>
      <c r="C1404" s="696">
        <v>89301322</v>
      </c>
      <c r="D1404" s="697" t="s">
        <v>4685</v>
      </c>
      <c r="E1404" s="698" t="s">
        <v>3283</v>
      </c>
      <c r="F1404" s="696" t="s">
        <v>3257</v>
      </c>
      <c r="G1404" s="696" t="s">
        <v>3492</v>
      </c>
      <c r="H1404" s="696" t="s">
        <v>555</v>
      </c>
      <c r="I1404" s="696" t="s">
        <v>4458</v>
      </c>
      <c r="J1404" s="696" t="s">
        <v>3494</v>
      </c>
      <c r="K1404" s="696" t="s">
        <v>1054</v>
      </c>
      <c r="L1404" s="699">
        <v>305.08</v>
      </c>
      <c r="M1404" s="699">
        <v>305.08</v>
      </c>
      <c r="N1404" s="696">
        <v>1</v>
      </c>
      <c r="O1404" s="700">
        <v>0.5</v>
      </c>
      <c r="P1404" s="699">
        <v>305.08</v>
      </c>
      <c r="Q1404" s="701">
        <v>1</v>
      </c>
      <c r="R1404" s="696">
        <v>1</v>
      </c>
      <c r="S1404" s="701">
        <v>1</v>
      </c>
      <c r="T1404" s="700">
        <v>0.5</v>
      </c>
      <c r="U1404" s="702">
        <v>1</v>
      </c>
    </row>
    <row r="1405" spans="1:21" ht="14.4" customHeight="1" x14ac:dyDescent="0.3">
      <c r="A1405" s="695">
        <v>32</v>
      </c>
      <c r="B1405" s="696" t="s">
        <v>554</v>
      </c>
      <c r="C1405" s="696">
        <v>89301322</v>
      </c>
      <c r="D1405" s="697" t="s">
        <v>4685</v>
      </c>
      <c r="E1405" s="698" t="s">
        <v>3283</v>
      </c>
      <c r="F1405" s="696" t="s">
        <v>3257</v>
      </c>
      <c r="G1405" s="696" t="s">
        <v>3414</v>
      </c>
      <c r="H1405" s="696" t="s">
        <v>555</v>
      </c>
      <c r="I1405" s="696" t="s">
        <v>897</v>
      </c>
      <c r="J1405" s="696" t="s">
        <v>3415</v>
      </c>
      <c r="K1405" s="696" t="s">
        <v>3416</v>
      </c>
      <c r="L1405" s="699">
        <v>0</v>
      </c>
      <c r="M1405" s="699">
        <v>0</v>
      </c>
      <c r="N1405" s="696">
        <v>3</v>
      </c>
      <c r="O1405" s="700">
        <v>3</v>
      </c>
      <c r="P1405" s="699">
        <v>0</v>
      </c>
      <c r="Q1405" s="701"/>
      <c r="R1405" s="696">
        <v>1</v>
      </c>
      <c r="S1405" s="701">
        <v>0.33333333333333331</v>
      </c>
      <c r="T1405" s="700">
        <v>1</v>
      </c>
      <c r="U1405" s="702">
        <v>0.33333333333333331</v>
      </c>
    </row>
    <row r="1406" spans="1:21" ht="14.4" customHeight="1" x14ac:dyDescent="0.3">
      <c r="A1406" s="695">
        <v>32</v>
      </c>
      <c r="B1406" s="696" t="s">
        <v>554</v>
      </c>
      <c r="C1406" s="696">
        <v>89301322</v>
      </c>
      <c r="D1406" s="697" t="s">
        <v>4685</v>
      </c>
      <c r="E1406" s="698" t="s">
        <v>3283</v>
      </c>
      <c r="F1406" s="696" t="s">
        <v>3257</v>
      </c>
      <c r="G1406" s="696" t="s">
        <v>3417</v>
      </c>
      <c r="H1406" s="696" t="s">
        <v>555</v>
      </c>
      <c r="I1406" s="696" t="s">
        <v>3786</v>
      </c>
      <c r="J1406" s="696" t="s">
        <v>3419</v>
      </c>
      <c r="K1406" s="696" t="s">
        <v>3787</v>
      </c>
      <c r="L1406" s="699">
        <v>224.25</v>
      </c>
      <c r="M1406" s="699">
        <v>1121.25</v>
      </c>
      <c r="N1406" s="696">
        <v>5</v>
      </c>
      <c r="O1406" s="700">
        <v>1.5</v>
      </c>
      <c r="P1406" s="699">
        <v>448.5</v>
      </c>
      <c r="Q1406" s="701">
        <v>0.4</v>
      </c>
      <c r="R1406" s="696">
        <v>2</v>
      </c>
      <c r="S1406" s="701">
        <v>0.4</v>
      </c>
      <c r="T1406" s="700">
        <v>0.5</v>
      </c>
      <c r="U1406" s="702">
        <v>0.33333333333333331</v>
      </c>
    </row>
    <row r="1407" spans="1:21" ht="14.4" customHeight="1" x14ac:dyDescent="0.3">
      <c r="A1407" s="695">
        <v>32</v>
      </c>
      <c r="B1407" s="696" t="s">
        <v>554</v>
      </c>
      <c r="C1407" s="696">
        <v>89301322</v>
      </c>
      <c r="D1407" s="697" t="s">
        <v>4685</v>
      </c>
      <c r="E1407" s="698" t="s">
        <v>3283</v>
      </c>
      <c r="F1407" s="696" t="s">
        <v>3257</v>
      </c>
      <c r="G1407" s="696" t="s">
        <v>3456</v>
      </c>
      <c r="H1407" s="696" t="s">
        <v>555</v>
      </c>
      <c r="I1407" s="696" t="s">
        <v>773</v>
      </c>
      <c r="J1407" s="696" t="s">
        <v>3457</v>
      </c>
      <c r="K1407" s="696" t="s">
        <v>3458</v>
      </c>
      <c r="L1407" s="699">
        <v>0</v>
      </c>
      <c r="M1407" s="699">
        <v>0</v>
      </c>
      <c r="N1407" s="696">
        <v>4</v>
      </c>
      <c r="O1407" s="700">
        <v>2</v>
      </c>
      <c r="P1407" s="699">
        <v>0</v>
      </c>
      <c r="Q1407" s="701"/>
      <c r="R1407" s="696">
        <v>3</v>
      </c>
      <c r="S1407" s="701">
        <v>0.75</v>
      </c>
      <c r="T1407" s="700">
        <v>1.5</v>
      </c>
      <c r="U1407" s="702">
        <v>0.75</v>
      </c>
    </row>
    <row r="1408" spans="1:21" ht="14.4" customHeight="1" x14ac:dyDescent="0.3">
      <c r="A1408" s="695">
        <v>32</v>
      </c>
      <c r="B1408" s="696" t="s">
        <v>554</v>
      </c>
      <c r="C1408" s="696">
        <v>89301322</v>
      </c>
      <c r="D1408" s="697" t="s">
        <v>4685</v>
      </c>
      <c r="E1408" s="698" t="s">
        <v>3283</v>
      </c>
      <c r="F1408" s="696" t="s">
        <v>3257</v>
      </c>
      <c r="G1408" s="696" t="s">
        <v>3365</v>
      </c>
      <c r="H1408" s="696" t="s">
        <v>555</v>
      </c>
      <c r="I1408" s="696" t="s">
        <v>3666</v>
      </c>
      <c r="J1408" s="696" t="s">
        <v>1974</v>
      </c>
      <c r="K1408" s="696" t="s">
        <v>3667</v>
      </c>
      <c r="L1408" s="699">
        <v>23.46</v>
      </c>
      <c r="M1408" s="699">
        <v>93.84</v>
      </c>
      <c r="N1408" s="696">
        <v>4</v>
      </c>
      <c r="O1408" s="700">
        <v>1.5</v>
      </c>
      <c r="P1408" s="699">
        <v>93.84</v>
      </c>
      <c r="Q1408" s="701">
        <v>1</v>
      </c>
      <c r="R1408" s="696">
        <v>4</v>
      </c>
      <c r="S1408" s="701">
        <v>1</v>
      </c>
      <c r="T1408" s="700">
        <v>1.5</v>
      </c>
      <c r="U1408" s="702">
        <v>1</v>
      </c>
    </row>
    <row r="1409" spans="1:21" ht="14.4" customHeight="1" x14ac:dyDescent="0.3">
      <c r="A1409" s="695">
        <v>32</v>
      </c>
      <c r="B1409" s="696" t="s">
        <v>554</v>
      </c>
      <c r="C1409" s="696">
        <v>89301322</v>
      </c>
      <c r="D1409" s="697" t="s">
        <v>4685</v>
      </c>
      <c r="E1409" s="698" t="s">
        <v>3283</v>
      </c>
      <c r="F1409" s="696" t="s">
        <v>3257</v>
      </c>
      <c r="G1409" s="696" t="s">
        <v>3365</v>
      </c>
      <c r="H1409" s="696" t="s">
        <v>555</v>
      </c>
      <c r="I1409" s="696" t="s">
        <v>4459</v>
      </c>
      <c r="J1409" s="696" t="s">
        <v>3793</v>
      </c>
      <c r="K1409" s="696" t="s">
        <v>4460</v>
      </c>
      <c r="L1409" s="699">
        <v>17.91</v>
      </c>
      <c r="M1409" s="699">
        <v>35.82</v>
      </c>
      <c r="N1409" s="696">
        <v>2</v>
      </c>
      <c r="O1409" s="700">
        <v>1</v>
      </c>
      <c r="P1409" s="699"/>
      <c r="Q1409" s="701">
        <v>0</v>
      </c>
      <c r="R1409" s="696"/>
      <c r="S1409" s="701">
        <v>0</v>
      </c>
      <c r="T1409" s="700"/>
      <c r="U1409" s="702">
        <v>0</v>
      </c>
    </row>
    <row r="1410" spans="1:21" ht="14.4" customHeight="1" x14ac:dyDescent="0.3">
      <c r="A1410" s="695">
        <v>32</v>
      </c>
      <c r="B1410" s="696" t="s">
        <v>554</v>
      </c>
      <c r="C1410" s="696">
        <v>89301322</v>
      </c>
      <c r="D1410" s="697" t="s">
        <v>4685</v>
      </c>
      <c r="E1410" s="698" t="s">
        <v>3283</v>
      </c>
      <c r="F1410" s="696" t="s">
        <v>3257</v>
      </c>
      <c r="G1410" s="696" t="s">
        <v>3795</v>
      </c>
      <c r="H1410" s="696" t="s">
        <v>555</v>
      </c>
      <c r="I1410" s="696" t="s">
        <v>1917</v>
      </c>
      <c r="J1410" s="696" t="s">
        <v>1918</v>
      </c>
      <c r="K1410" s="696" t="s">
        <v>3796</v>
      </c>
      <c r="L1410" s="699">
        <v>194.73</v>
      </c>
      <c r="M1410" s="699">
        <v>1168.3799999999999</v>
      </c>
      <c r="N1410" s="696">
        <v>6</v>
      </c>
      <c r="O1410" s="700">
        <v>4.5</v>
      </c>
      <c r="P1410" s="699">
        <v>973.64999999999986</v>
      </c>
      <c r="Q1410" s="701">
        <v>0.83333333333333326</v>
      </c>
      <c r="R1410" s="696">
        <v>5</v>
      </c>
      <c r="S1410" s="701">
        <v>0.83333333333333337</v>
      </c>
      <c r="T1410" s="700">
        <v>3.5</v>
      </c>
      <c r="U1410" s="702">
        <v>0.77777777777777779</v>
      </c>
    </row>
    <row r="1411" spans="1:21" ht="14.4" customHeight="1" x14ac:dyDescent="0.3">
      <c r="A1411" s="695">
        <v>32</v>
      </c>
      <c r="B1411" s="696" t="s">
        <v>554</v>
      </c>
      <c r="C1411" s="696">
        <v>89301322</v>
      </c>
      <c r="D1411" s="697" t="s">
        <v>4685</v>
      </c>
      <c r="E1411" s="698" t="s">
        <v>3283</v>
      </c>
      <c r="F1411" s="696" t="s">
        <v>3257</v>
      </c>
      <c r="G1411" s="696" t="s">
        <v>3459</v>
      </c>
      <c r="H1411" s="696" t="s">
        <v>1626</v>
      </c>
      <c r="I1411" s="696" t="s">
        <v>1662</v>
      </c>
      <c r="J1411" s="696" t="s">
        <v>1663</v>
      </c>
      <c r="K1411" s="696" t="s">
        <v>1664</v>
      </c>
      <c r="L1411" s="699">
        <v>32.74</v>
      </c>
      <c r="M1411" s="699">
        <v>32.74</v>
      </c>
      <c r="N1411" s="696">
        <v>1</v>
      </c>
      <c r="O1411" s="700">
        <v>1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32</v>
      </c>
      <c r="B1412" s="696" t="s">
        <v>554</v>
      </c>
      <c r="C1412" s="696">
        <v>89301322</v>
      </c>
      <c r="D1412" s="697" t="s">
        <v>4685</v>
      </c>
      <c r="E1412" s="698" t="s">
        <v>3283</v>
      </c>
      <c r="F1412" s="696" t="s">
        <v>3257</v>
      </c>
      <c r="G1412" s="696" t="s">
        <v>3464</v>
      </c>
      <c r="H1412" s="696" t="s">
        <v>555</v>
      </c>
      <c r="I1412" s="696" t="s">
        <v>707</v>
      </c>
      <c r="J1412" s="696" t="s">
        <v>708</v>
      </c>
      <c r="K1412" s="696" t="s">
        <v>709</v>
      </c>
      <c r="L1412" s="699">
        <v>82.67</v>
      </c>
      <c r="M1412" s="699">
        <v>82.67</v>
      </c>
      <c r="N1412" s="696">
        <v>1</v>
      </c>
      <c r="O1412" s="700">
        <v>1</v>
      </c>
      <c r="P1412" s="699">
        <v>82.67</v>
      </c>
      <c r="Q1412" s="701">
        <v>1</v>
      </c>
      <c r="R1412" s="696">
        <v>1</v>
      </c>
      <c r="S1412" s="701">
        <v>1</v>
      </c>
      <c r="T1412" s="700">
        <v>1</v>
      </c>
      <c r="U1412" s="702">
        <v>1</v>
      </c>
    </row>
    <row r="1413" spans="1:21" ht="14.4" customHeight="1" x14ac:dyDescent="0.3">
      <c r="A1413" s="695">
        <v>32</v>
      </c>
      <c r="B1413" s="696" t="s">
        <v>554</v>
      </c>
      <c r="C1413" s="696">
        <v>89301322</v>
      </c>
      <c r="D1413" s="697" t="s">
        <v>4685</v>
      </c>
      <c r="E1413" s="698" t="s">
        <v>3283</v>
      </c>
      <c r="F1413" s="696" t="s">
        <v>3257</v>
      </c>
      <c r="G1413" s="696" t="s">
        <v>3678</v>
      </c>
      <c r="H1413" s="696" t="s">
        <v>1626</v>
      </c>
      <c r="I1413" s="696" t="s">
        <v>1807</v>
      </c>
      <c r="J1413" s="696" t="s">
        <v>1808</v>
      </c>
      <c r="K1413" s="696" t="s">
        <v>3159</v>
      </c>
      <c r="L1413" s="699">
        <v>1492.11</v>
      </c>
      <c r="M1413" s="699">
        <v>25365.870000000003</v>
      </c>
      <c r="N1413" s="696">
        <v>17</v>
      </c>
      <c r="O1413" s="700">
        <v>8</v>
      </c>
      <c r="P1413" s="699">
        <v>25365.870000000003</v>
      </c>
      <c r="Q1413" s="701">
        <v>1</v>
      </c>
      <c r="R1413" s="696">
        <v>17</v>
      </c>
      <c r="S1413" s="701">
        <v>1</v>
      </c>
      <c r="T1413" s="700">
        <v>8</v>
      </c>
      <c r="U1413" s="702">
        <v>1</v>
      </c>
    </row>
    <row r="1414" spans="1:21" ht="14.4" customHeight="1" x14ac:dyDescent="0.3">
      <c r="A1414" s="695">
        <v>32</v>
      </c>
      <c r="B1414" s="696" t="s">
        <v>554</v>
      </c>
      <c r="C1414" s="696">
        <v>89301322</v>
      </c>
      <c r="D1414" s="697" t="s">
        <v>4685</v>
      </c>
      <c r="E1414" s="698" t="s">
        <v>3283</v>
      </c>
      <c r="F1414" s="696" t="s">
        <v>3257</v>
      </c>
      <c r="G1414" s="696" t="s">
        <v>3370</v>
      </c>
      <c r="H1414" s="696" t="s">
        <v>555</v>
      </c>
      <c r="I1414" s="696" t="s">
        <v>1328</v>
      </c>
      <c r="J1414" s="696" t="s">
        <v>1329</v>
      </c>
      <c r="K1414" s="696" t="s">
        <v>3371</v>
      </c>
      <c r="L1414" s="699">
        <v>34140.99</v>
      </c>
      <c r="M1414" s="699">
        <v>68281.98</v>
      </c>
      <c r="N1414" s="696">
        <v>2</v>
      </c>
      <c r="O1414" s="700">
        <v>1</v>
      </c>
      <c r="P1414" s="699">
        <v>68281.98</v>
      </c>
      <c r="Q1414" s="701">
        <v>1</v>
      </c>
      <c r="R1414" s="696">
        <v>2</v>
      </c>
      <c r="S1414" s="701">
        <v>1</v>
      </c>
      <c r="T1414" s="700">
        <v>1</v>
      </c>
      <c r="U1414" s="702">
        <v>1</v>
      </c>
    </row>
    <row r="1415" spans="1:21" ht="14.4" customHeight="1" x14ac:dyDescent="0.3">
      <c r="A1415" s="695">
        <v>32</v>
      </c>
      <c r="B1415" s="696" t="s">
        <v>554</v>
      </c>
      <c r="C1415" s="696">
        <v>89301322</v>
      </c>
      <c r="D1415" s="697" t="s">
        <v>4685</v>
      </c>
      <c r="E1415" s="698" t="s">
        <v>3283</v>
      </c>
      <c r="F1415" s="696" t="s">
        <v>3257</v>
      </c>
      <c r="G1415" s="696" t="s">
        <v>3373</v>
      </c>
      <c r="H1415" s="696" t="s">
        <v>1626</v>
      </c>
      <c r="I1415" s="696" t="s">
        <v>2718</v>
      </c>
      <c r="J1415" s="696" t="s">
        <v>3217</v>
      </c>
      <c r="K1415" s="696" t="s">
        <v>3218</v>
      </c>
      <c r="L1415" s="699">
        <v>156.25</v>
      </c>
      <c r="M1415" s="699">
        <v>156.25</v>
      </c>
      <c r="N1415" s="696">
        <v>1</v>
      </c>
      <c r="O1415" s="700">
        <v>0.5</v>
      </c>
      <c r="P1415" s="699">
        <v>156.25</v>
      </c>
      <c r="Q1415" s="701">
        <v>1</v>
      </c>
      <c r="R1415" s="696">
        <v>1</v>
      </c>
      <c r="S1415" s="701">
        <v>1</v>
      </c>
      <c r="T1415" s="700">
        <v>0.5</v>
      </c>
      <c r="U1415" s="702">
        <v>1</v>
      </c>
    </row>
    <row r="1416" spans="1:21" ht="14.4" customHeight="1" x14ac:dyDescent="0.3">
      <c r="A1416" s="695">
        <v>32</v>
      </c>
      <c r="B1416" s="696" t="s">
        <v>554</v>
      </c>
      <c r="C1416" s="696">
        <v>89301322</v>
      </c>
      <c r="D1416" s="697" t="s">
        <v>4685</v>
      </c>
      <c r="E1416" s="698" t="s">
        <v>3284</v>
      </c>
      <c r="F1416" s="696" t="s">
        <v>3257</v>
      </c>
      <c r="G1416" s="696" t="s">
        <v>3300</v>
      </c>
      <c r="H1416" s="696" t="s">
        <v>555</v>
      </c>
      <c r="I1416" s="696" t="s">
        <v>1318</v>
      </c>
      <c r="J1416" s="696" t="s">
        <v>1319</v>
      </c>
      <c r="K1416" s="696" t="s">
        <v>3301</v>
      </c>
      <c r="L1416" s="699">
        <v>1354.54</v>
      </c>
      <c r="M1416" s="699">
        <v>8127.24</v>
      </c>
      <c r="N1416" s="696">
        <v>6</v>
      </c>
      <c r="O1416" s="700">
        <v>4</v>
      </c>
      <c r="P1416" s="699">
        <v>5418.16</v>
      </c>
      <c r="Q1416" s="701">
        <v>0.66666666666666663</v>
      </c>
      <c r="R1416" s="696">
        <v>4</v>
      </c>
      <c r="S1416" s="701">
        <v>0.66666666666666663</v>
      </c>
      <c r="T1416" s="700">
        <v>2.5</v>
      </c>
      <c r="U1416" s="702">
        <v>0.625</v>
      </c>
    </row>
    <row r="1417" spans="1:21" ht="14.4" customHeight="1" x14ac:dyDescent="0.3">
      <c r="A1417" s="695">
        <v>32</v>
      </c>
      <c r="B1417" s="696" t="s">
        <v>554</v>
      </c>
      <c r="C1417" s="696">
        <v>89301322</v>
      </c>
      <c r="D1417" s="697" t="s">
        <v>4685</v>
      </c>
      <c r="E1417" s="698" t="s">
        <v>3284</v>
      </c>
      <c r="F1417" s="696" t="s">
        <v>3257</v>
      </c>
      <c r="G1417" s="696" t="s">
        <v>3300</v>
      </c>
      <c r="H1417" s="696" t="s">
        <v>555</v>
      </c>
      <c r="I1417" s="696" t="s">
        <v>4461</v>
      </c>
      <c r="J1417" s="696" t="s">
        <v>1966</v>
      </c>
      <c r="K1417" s="696" t="s">
        <v>4462</v>
      </c>
      <c r="L1417" s="699">
        <v>179.84</v>
      </c>
      <c r="M1417" s="699">
        <v>179.84</v>
      </c>
      <c r="N1417" s="696">
        <v>1</v>
      </c>
      <c r="O1417" s="700">
        <v>0.5</v>
      </c>
      <c r="P1417" s="699">
        <v>179.84</v>
      </c>
      <c r="Q1417" s="701">
        <v>1</v>
      </c>
      <c r="R1417" s="696">
        <v>1</v>
      </c>
      <c r="S1417" s="701">
        <v>1</v>
      </c>
      <c r="T1417" s="700">
        <v>0.5</v>
      </c>
      <c r="U1417" s="702">
        <v>1</v>
      </c>
    </row>
    <row r="1418" spans="1:21" ht="14.4" customHeight="1" x14ac:dyDescent="0.3">
      <c r="A1418" s="695">
        <v>32</v>
      </c>
      <c r="B1418" s="696" t="s">
        <v>554</v>
      </c>
      <c r="C1418" s="696">
        <v>89301322</v>
      </c>
      <c r="D1418" s="697" t="s">
        <v>4685</v>
      </c>
      <c r="E1418" s="698" t="s">
        <v>3284</v>
      </c>
      <c r="F1418" s="696" t="s">
        <v>3257</v>
      </c>
      <c r="G1418" s="696" t="s">
        <v>3300</v>
      </c>
      <c r="H1418" s="696" t="s">
        <v>555</v>
      </c>
      <c r="I1418" s="696" t="s">
        <v>1243</v>
      </c>
      <c r="J1418" s="696" t="s">
        <v>1244</v>
      </c>
      <c r="K1418" s="696" t="s">
        <v>1245</v>
      </c>
      <c r="L1418" s="699">
        <v>275.23</v>
      </c>
      <c r="M1418" s="699">
        <v>275.23</v>
      </c>
      <c r="N1418" s="696">
        <v>1</v>
      </c>
      <c r="O1418" s="700">
        <v>0.5</v>
      </c>
      <c r="P1418" s="699">
        <v>275.23</v>
      </c>
      <c r="Q1418" s="701">
        <v>1</v>
      </c>
      <c r="R1418" s="696">
        <v>1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32</v>
      </c>
      <c r="B1419" s="696" t="s">
        <v>554</v>
      </c>
      <c r="C1419" s="696">
        <v>89301322</v>
      </c>
      <c r="D1419" s="697" t="s">
        <v>4685</v>
      </c>
      <c r="E1419" s="698" t="s">
        <v>3284</v>
      </c>
      <c r="F1419" s="696" t="s">
        <v>3257</v>
      </c>
      <c r="G1419" s="696" t="s">
        <v>3300</v>
      </c>
      <c r="H1419" s="696" t="s">
        <v>555</v>
      </c>
      <c r="I1419" s="696" t="s">
        <v>2779</v>
      </c>
      <c r="J1419" s="696" t="s">
        <v>3699</v>
      </c>
      <c r="K1419" s="696" t="s">
        <v>3700</v>
      </c>
      <c r="L1419" s="699">
        <v>0</v>
      </c>
      <c r="M1419" s="699">
        <v>0</v>
      </c>
      <c r="N1419" s="696">
        <v>1</v>
      </c>
      <c r="O1419" s="700">
        <v>0.5</v>
      </c>
      <c r="P1419" s="699">
        <v>0</v>
      </c>
      <c r="Q1419" s="701"/>
      <c r="R1419" s="696">
        <v>1</v>
      </c>
      <c r="S1419" s="701">
        <v>1</v>
      </c>
      <c r="T1419" s="700">
        <v>0.5</v>
      </c>
      <c r="U1419" s="702">
        <v>1</v>
      </c>
    </row>
    <row r="1420" spans="1:21" ht="14.4" customHeight="1" x14ac:dyDescent="0.3">
      <c r="A1420" s="695">
        <v>32</v>
      </c>
      <c r="B1420" s="696" t="s">
        <v>554</v>
      </c>
      <c r="C1420" s="696">
        <v>89301322</v>
      </c>
      <c r="D1420" s="697" t="s">
        <v>4685</v>
      </c>
      <c r="E1420" s="698" t="s">
        <v>3284</v>
      </c>
      <c r="F1420" s="696" t="s">
        <v>3257</v>
      </c>
      <c r="G1420" s="696" t="s">
        <v>3305</v>
      </c>
      <c r="H1420" s="696" t="s">
        <v>555</v>
      </c>
      <c r="I1420" s="696" t="s">
        <v>979</v>
      </c>
      <c r="J1420" s="696" t="s">
        <v>980</v>
      </c>
      <c r="K1420" s="696" t="s">
        <v>981</v>
      </c>
      <c r="L1420" s="699">
        <v>95.25</v>
      </c>
      <c r="M1420" s="699">
        <v>1238.25</v>
      </c>
      <c r="N1420" s="696">
        <v>13</v>
      </c>
      <c r="O1420" s="700">
        <v>10</v>
      </c>
      <c r="P1420" s="699">
        <v>762</v>
      </c>
      <c r="Q1420" s="701">
        <v>0.61538461538461542</v>
      </c>
      <c r="R1420" s="696">
        <v>8</v>
      </c>
      <c r="S1420" s="701">
        <v>0.61538461538461542</v>
      </c>
      <c r="T1420" s="700">
        <v>6.5</v>
      </c>
      <c r="U1420" s="702">
        <v>0.65</v>
      </c>
    </row>
    <row r="1421" spans="1:21" ht="14.4" customHeight="1" x14ac:dyDescent="0.3">
      <c r="A1421" s="695">
        <v>32</v>
      </c>
      <c r="B1421" s="696" t="s">
        <v>554</v>
      </c>
      <c r="C1421" s="696">
        <v>89301322</v>
      </c>
      <c r="D1421" s="697" t="s">
        <v>4685</v>
      </c>
      <c r="E1421" s="698" t="s">
        <v>3284</v>
      </c>
      <c r="F1421" s="696" t="s">
        <v>3257</v>
      </c>
      <c r="G1421" s="696" t="s">
        <v>3305</v>
      </c>
      <c r="H1421" s="696" t="s">
        <v>555</v>
      </c>
      <c r="I1421" s="696" t="s">
        <v>3381</v>
      </c>
      <c r="J1421" s="696" t="s">
        <v>3382</v>
      </c>
      <c r="K1421" s="696" t="s">
        <v>981</v>
      </c>
      <c r="L1421" s="699">
        <v>95.25</v>
      </c>
      <c r="M1421" s="699">
        <v>285.75</v>
      </c>
      <c r="N1421" s="696">
        <v>3</v>
      </c>
      <c r="O1421" s="700">
        <v>2.5</v>
      </c>
      <c r="P1421" s="699"/>
      <c r="Q1421" s="701">
        <v>0</v>
      </c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32</v>
      </c>
      <c r="B1422" s="696" t="s">
        <v>554</v>
      </c>
      <c r="C1422" s="696">
        <v>89301322</v>
      </c>
      <c r="D1422" s="697" t="s">
        <v>4685</v>
      </c>
      <c r="E1422" s="698" t="s">
        <v>3284</v>
      </c>
      <c r="F1422" s="696" t="s">
        <v>3257</v>
      </c>
      <c r="G1422" s="696" t="s">
        <v>3305</v>
      </c>
      <c r="H1422" s="696" t="s">
        <v>555</v>
      </c>
      <c r="I1422" s="696" t="s">
        <v>3307</v>
      </c>
      <c r="J1422" s="696" t="s">
        <v>651</v>
      </c>
      <c r="K1422" s="696" t="s">
        <v>3308</v>
      </c>
      <c r="L1422" s="699">
        <v>285.75</v>
      </c>
      <c r="M1422" s="699">
        <v>2857.5</v>
      </c>
      <c r="N1422" s="696">
        <v>10</v>
      </c>
      <c r="O1422" s="700">
        <v>7</v>
      </c>
      <c r="P1422" s="699">
        <v>857.25</v>
      </c>
      <c r="Q1422" s="701">
        <v>0.3</v>
      </c>
      <c r="R1422" s="696">
        <v>3</v>
      </c>
      <c r="S1422" s="701">
        <v>0.3</v>
      </c>
      <c r="T1422" s="700">
        <v>2.5</v>
      </c>
      <c r="U1422" s="702">
        <v>0.35714285714285715</v>
      </c>
    </row>
    <row r="1423" spans="1:21" ht="14.4" customHeight="1" x14ac:dyDescent="0.3">
      <c r="A1423" s="695">
        <v>32</v>
      </c>
      <c r="B1423" s="696" t="s">
        <v>554</v>
      </c>
      <c r="C1423" s="696">
        <v>89301322</v>
      </c>
      <c r="D1423" s="697" t="s">
        <v>4685</v>
      </c>
      <c r="E1423" s="698" t="s">
        <v>3284</v>
      </c>
      <c r="F1423" s="696" t="s">
        <v>3257</v>
      </c>
      <c r="G1423" s="696" t="s">
        <v>3305</v>
      </c>
      <c r="H1423" s="696" t="s">
        <v>555</v>
      </c>
      <c r="I1423" s="696" t="s">
        <v>3383</v>
      </c>
      <c r="J1423" s="696" t="s">
        <v>3382</v>
      </c>
      <c r="K1423" s="696" t="s">
        <v>3380</v>
      </c>
      <c r="L1423" s="699">
        <v>47.63</v>
      </c>
      <c r="M1423" s="699">
        <v>95.26</v>
      </c>
      <c r="N1423" s="696">
        <v>2</v>
      </c>
      <c r="O1423" s="700">
        <v>2</v>
      </c>
      <c r="P1423" s="699">
        <v>47.63</v>
      </c>
      <c r="Q1423" s="701">
        <v>0.5</v>
      </c>
      <c r="R1423" s="696">
        <v>1</v>
      </c>
      <c r="S1423" s="701">
        <v>0.5</v>
      </c>
      <c r="T1423" s="700">
        <v>1</v>
      </c>
      <c r="U1423" s="702">
        <v>0.5</v>
      </c>
    </row>
    <row r="1424" spans="1:21" ht="14.4" customHeight="1" x14ac:dyDescent="0.3">
      <c r="A1424" s="695">
        <v>32</v>
      </c>
      <c r="B1424" s="696" t="s">
        <v>554</v>
      </c>
      <c r="C1424" s="696">
        <v>89301322</v>
      </c>
      <c r="D1424" s="697" t="s">
        <v>4685</v>
      </c>
      <c r="E1424" s="698" t="s">
        <v>3284</v>
      </c>
      <c r="F1424" s="696" t="s">
        <v>3257</v>
      </c>
      <c r="G1424" s="696" t="s">
        <v>3309</v>
      </c>
      <c r="H1424" s="696" t="s">
        <v>1626</v>
      </c>
      <c r="I1424" s="696" t="s">
        <v>3963</v>
      </c>
      <c r="J1424" s="696" t="s">
        <v>3964</v>
      </c>
      <c r="K1424" s="696" t="s">
        <v>3965</v>
      </c>
      <c r="L1424" s="699">
        <v>10.73</v>
      </c>
      <c r="M1424" s="699">
        <v>10.73</v>
      </c>
      <c r="N1424" s="696">
        <v>1</v>
      </c>
      <c r="O1424" s="700">
        <v>0.5</v>
      </c>
      <c r="P1424" s="699">
        <v>10.73</v>
      </c>
      <c r="Q1424" s="701">
        <v>1</v>
      </c>
      <c r="R1424" s="696">
        <v>1</v>
      </c>
      <c r="S1424" s="701">
        <v>1</v>
      </c>
      <c r="T1424" s="700">
        <v>0.5</v>
      </c>
      <c r="U1424" s="702">
        <v>1</v>
      </c>
    </row>
    <row r="1425" spans="1:21" ht="14.4" customHeight="1" x14ac:dyDescent="0.3">
      <c r="A1425" s="695">
        <v>32</v>
      </c>
      <c r="B1425" s="696" t="s">
        <v>554</v>
      </c>
      <c r="C1425" s="696">
        <v>89301322</v>
      </c>
      <c r="D1425" s="697" t="s">
        <v>4685</v>
      </c>
      <c r="E1425" s="698" t="s">
        <v>3284</v>
      </c>
      <c r="F1425" s="696" t="s">
        <v>3257</v>
      </c>
      <c r="G1425" s="696" t="s">
        <v>3309</v>
      </c>
      <c r="H1425" s="696" t="s">
        <v>555</v>
      </c>
      <c r="I1425" s="696" t="s">
        <v>4463</v>
      </c>
      <c r="J1425" s="696" t="s">
        <v>4464</v>
      </c>
      <c r="K1425" s="696" t="s">
        <v>3241</v>
      </c>
      <c r="L1425" s="699">
        <v>5.37</v>
      </c>
      <c r="M1425" s="699">
        <v>16.11</v>
      </c>
      <c r="N1425" s="696">
        <v>3</v>
      </c>
      <c r="O1425" s="700">
        <v>1.5</v>
      </c>
      <c r="P1425" s="699"/>
      <c r="Q1425" s="701">
        <v>0</v>
      </c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32</v>
      </c>
      <c r="B1426" s="696" t="s">
        <v>554</v>
      </c>
      <c r="C1426" s="696">
        <v>89301322</v>
      </c>
      <c r="D1426" s="697" t="s">
        <v>4685</v>
      </c>
      <c r="E1426" s="698" t="s">
        <v>3284</v>
      </c>
      <c r="F1426" s="696" t="s">
        <v>3257</v>
      </c>
      <c r="G1426" s="696" t="s">
        <v>3470</v>
      </c>
      <c r="H1426" s="696" t="s">
        <v>555</v>
      </c>
      <c r="I1426" s="696" t="s">
        <v>4465</v>
      </c>
      <c r="J1426" s="696" t="s">
        <v>2833</v>
      </c>
      <c r="K1426" s="696" t="s">
        <v>3684</v>
      </c>
      <c r="L1426" s="699">
        <v>203.07</v>
      </c>
      <c r="M1426" s="699">
        <v>203.07</v>
      </c>
      <c r="N1426" s="696">
        <v>1</v>
      </c>
      <c r="O1426" s="700">
        <v>0.5</v>
      </c>
      <c r="P1426" s="699">
        <v>203.07</v>
      </c>
      <c r="Q1426" s="701">
        <v>1</v>
      </c>
      <c r="R1426" s="696">
        <v>1</v>
      </c>
      <c r="S1426" s="701">
        <v>1</v>
      </c>
      <c r="T1426" s="700">
        <v>0.5</v>
      </c>
      <c r="U1426" s="702">
        <v>1</v>
      </c>
    </row>
    <row r="1427" spans="1:21" ht="14.4" customHeight="1" x14ac:dyDescent="0.3">
      <c r="A1427" s="695">
        <v>32</v>
      </c>
      <c r="B1427" s="696" t="s">
        <v>554</v>
      </c>
      <c r="C1427" s="696">
        <v>89301322</v>
      </c>
      <c r="D1427" s="697" t="s">
        <v>4685</v>
      </c>
      <c r="E1427" s="698" t="s">
        <v>3284</v>
      </c>
      <c r="F1427" s="696" t="s">
        <v>3257</v>
      </c>
      <c r="G1427" s="696" t="s">
        <v>3310</v>
      </c>
      <c r="H1427" s="696" t="s">
        <v>1626</v>
      </c>
      <c r="I1427" s="696" t="s">
        <v>1998</v>
      </c>
      <c r="J1427" s="696" t="s">
        <v>3125</v>
      </c>
      <c r="K1427" s="696" t="s">
        <v>3126</v>
      </c>
      <c r="L1427" s="699">
        <v>156.86000000000001</v>
      </c>
      <c r="M1427" s="699">
        <v>313.72000000000003</v>
      </c>
      <c r="N1427" s="696">
        <v>2</v>
      </c>
      <c r="O1427" s="700">
        <v>1</v>
      </c>
      <c r="P1427" s="699">
        <v>156.86000000000001</v>
      </c>
      <c r="Q1427" s="701">
        <v>0.5</v>
      </c>
      <c r="R1427" s="696">
        <v>1</v>
      </c>
      <c r="S1427" s="701">
        <v>0.5</v>
      </c>
      <c r="T1427" s="700">
        <v>0.5</v>
      </c>
      <c r="U1427" s="702">
        <v>0.5</v>
      </c>
    </row>
    <row r="1428" spans="1:21" ht="14.4" customHeight="1" x14ac:dyDescent="0.3">
      <c r="A1428" s="695">
        <v>32</v>
      </c>
      <c r="B1428" s="696" t="s">
        <v>554</v>
      </c>
      <c r="C1428" s="696">
        <v>89301322</v>
      </c>
      <c r="D1428" s="697" t="s">
        <v>4685</v>
      </c>
      <c r="E1428" s="698" t="s">
        <v>3284</v>
      </c>
      <c r="F1428" s="696" t="s">
        <v>3257</v>
      </c>
      <c r="G1428" s="696" t="s">
        <v>3971</v>
      </c>
      <c r="H1428" s="696" t="s">
        <v>555</v>
      </c>
      <c r="I1428" s="696" t="s">
        <v>4466</v>
      </c>
      <c r="J1428" s="696" t="s">
        <v>4467</v>
      </c>
      <c r="K1428" s="696" t="s">
        <v>1753</v>
      </c>
      <c r="L1428" s="699">
        <v>195.89</v>
      </c>
      <c r="M1428" s="699">
        <v>195.89</v>
      </c>
      <c r="N1428" s="696">
        <v>1</v>
      </c>
      <c r="O1428" s="700">
        <v>1</v>
      </c>
      <c r="P1428" s="699">
        <v>195.89</v>
      </c>
      <c r="Q1428" s="701">
        <v>1</v>
      </c>
      <c r="R1428" s="696">
        <v>1</v>
      </c>
      <c r="S1428" s="701">
        <v>1</v>
      </c>
      <c r="T1428" s="700">
        <v>1</v>
      </c>
      <c r="U1428" s="702">
        <v>1</v>
      </c>
    </row>
    <row r="1429" spans="1:21" ht="14.4" customHeight="1" x14ac:dyDescent="0.3">
      <c r="A1429" s="695">
        <v>32</v>
      </c>
      <c r="B1429" s="696" t="s">
        <v>554</v>
      </c>
      <c r="C1429" s="696">
        <v>89301322</v>
      </c>
      <c r="D1429" s="697" t="s">
        <v>4685</v>
      </c>
      <c r="E1429" s="698" t="s">
        <v>3284</v>
      </c>
      <c r="F1429" s="696" t="s">
        <v>3257</v>
      </c>
      <c r="G1429" s="696" t="s">
        <v>4468</v>
      </c>
      <c r="H1429" s="696" t="s">
        <v>555</v>
      </c>
      <c r="I1429" s="696" t="s">
        <v>4469</v>
      </c>
      <c r="J1429" s="696" t="s">
        <v>4470</v>
      </c>
      <c r="K1429" s="696" t="s">
        <v>1054</v>
      </c>
      <c r="L1429" s="699">
        <v>1029.6400000000001</v>
      </c>
      <c r="M1429" s="699">
        <v>1029.6400000000001</v>
      </c>
      <c r="N1429" s="696">
        <v>1</v>
      </c>
      <c r="O1429" s="700">
        <v>1</v>
      </c>
      <c r="P1429" s="699">
        <v>1029.6400000000001</v>
      </c>
      <c r="Q1429" s="701">
        <v>1</v>
      </c>
      <c r="R1429" s="696">
        <v>1</v>
      </c>
      <c r="S1429" s="701">
        <v>1</v>
      </c>
      <c r="T1429" s="700">
        <v>1</v>
      </c>
      <c r="U1429" s="702">
        <v>1</v>
      </c>
    </row>
    <row r="1430" spans="1:21" ht="14.4" customHeight="1" x14ac:dyDescent="0.3">
      <c r="A1430" s="695">
        <v>32</v>
      </c>
      <c r="B1430" s="696" t="s">
        <v>554</v>
      </c>
      <c r="C1430" s="696">
        <v>89301322</v>
      </c>
      <c r="D1430" s="697" t="s">
        <v>4685</v>
      </c>
      <c r="E1430" s="698" t="s">
        <v>3284</v>
      </c>
      <c r="F1430" s="696" t="s">
        <v>3257</v>
      </c>
      <c r="G1430" s="696" t="s">
        <v>3545</v>
      </c>
      <c r="H1430" s="696" t="s">
        <v>1626</v>
      </c>
      <c r="I1430" s="696" t="s">
        <v>2049</v>
      </c>
      <c r="J1430" s="696" t="s">
        <v>2050</v>
      </c>
      <c r="K1430" s="696" t="s">
        <v>2051</v>
      </c>
      <c r="L1430" s="699">
        <v>222.25</v>
      </c>
      <c r="M1430" s="699">
        <v>1555.75</v>
      </c>
      <c r="N1430" s="696">
        <v>7</v>
      </c>
      <c r="O1430" s="700">
        <v>4</v>
      </c>
      <c r="P1430" s="699">
        <v>1333.5</v>
      </c>
      <c r="Q1430" s="701">
        <v>0.8571428571428571</v>
      </c>
      <c r="R1430" s="696">
        <v>6</v>
      </c>
      <c r="S1430" s="701">
        <v>0.8571428571428571</v>
      </c>
      <c r="T1430" s="700">
        <v>3.5</v>
      </c>
      <c r="U1430" s="702">
        <v>0.875</v>
      </c>
    </row>
    <row r="1431" spans="1:21" ht="14.4" customHeight="1" x14ac:dyDescent="0.3">
      <c r="A1431" s="695">
        <v>32</v>
      </c>
      <c r="B1431" s="696" t="s">
        <v>554</v>
      </c>
      <c r="C1431" s="696">
        <v>89301322</v>
      </c>
      <c r="D1431" s="697" t="s">
        <v>4685</v>
      </c>
      <c r="E1431" s="698" t="s">
        <v>3284</v>
      </c>
      <c r="F1431" s="696" t="s">
        <v>3257</v>
      </c>
      <c r="G1431" s="696" t="s">
        <v>3312</v>
      </c>
      <c r="H1431" s="696" t="s">
        <v>555</v>
      </c>
      <c r="I1431" s="696" t="s">
        <v>842</v>
      </c>
      <c r="J1431" s="696" t="s">
        <v>3313</v>
      </c>
      <c r="K1431" s="696" t="s">
        <v>3314</v>
      </c>
      <c r="L1431" s="699">
        <v>0</v>
      </c>
      <c r="M1431" s="699">
        <v>0</v>
      </c>
      <c r="N1431" s="696">
        <v>6</v>
      </c>
      <c r="O1431" s="700">
        <v>2</v>
      </c>
      <c r="P1431" s="699"/>
      <c r="Q1431" s="701"/>
      <c r="R1431" s="696"/>
      <c r="S1431" s="701">
        <v>0</v>
      </c>
      <c r="T1431" s="700"/>
      <c r="U1431" s="702">
        <v>0</v>
      </c>
    </row>
    <row r="1432" spans="1:21" ht="14.4" customHeight="1" x14ac:dyDescent="0.3">
      <c r="A1432" s="695">
        <v>32</v>
      </c>
      <c r="B1432" s="696" t="s">
        <v>554</v>
      </c>
      <c r="C1432" s="696">
        <v>89301322</v>
      </c>
      <c r="D1432" s="697" t="s">
        <v>4685</v>
      </c>
      <c r="E1432" s="698" t="s">
        <v>3284</v>
      </c>
      <c r="F1432" s="696" t="s">
        <v>3257</v>
      </c>
      <c r="G1432" s="696" t="s">
        <v>3312</v>
      </c>
      <c r="H1432" s="696" t="s">
        <v>555</v>
      </c>
      <c r="I1432" s="696" t="s">
        <v>3713</v>
      </c>
      <c r="J1432" s="696" t="s">
        <v>3313</v>
      </c>
      <c r="K1432" s="696" t="s">
        <v>3314</v>
      </c>
      <c r="L1432" s="699">
        <v>0</v>
      </c>
      <c r="M1432" s="699">
        <v>0</v>
      </c>
      <c r="N1432" s="696">
        <v>2</v>
      </c>
      <c r="O1432" s="700">
        <v>2</v>
      </c>
      <c r="P1432" s="699"/>
      <c r="Q1432" s="701"/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32</v>
      </c>
      <c r="B1433" s="696" t="s">
        <v>554</v>
      </c>
      <c r="C1433" s="696">
        <v>89301322</v>
      </c>
      <c r="D1433" s="697" t="s">
        <v>4685</v>
      </c>
      <c r="E1433" s="698" t="s">
        <v>3284</v>
      </c>
      <c r="F1433" s="696" t="s">
        <v>3257</v>
      </c>
      <c r="G1433" s="696" t="s">
        <v>3316</v>
      </c>
      <c r="H1433" s="696" t="s">
        <v>1626</v>
      </c>
      <c r="I1433" s="696" t="s">
        <v>2006</v>
      </c>
      <c r="J1433" s="696" t="s">
        <v>2007</v>
      </c>
      <c r="K1433" s="696" t="s">
        <v>3131</v>
      </c>
      <c r="L1433" s="699">
        <v>184.22</v>
      </c>
      <c r="M1433" s="699">
        <v>736.88</v>
      </c>
      <c r="N1433" s="696">
        <v>4</v>
      </c>
      <c r="O1433" s="700">
        <v>2</v>
      </c>
      <c r="P1433" s="699">
        <v>368.44</v>
      </c>
      <c r="Q1433" s="701">
        <v>0.5</v>
      </c>
      <c r="R1433" s="696">
        <v>2</v>
      </c>
      <c r="S1433" s="701">
        <v>0.5</v>
      </c>
      <c r="T1433" s="700">
        <v>1</v>
      </c>
      <c r="U1433" s="702">
        <v>0.5</v>
      </c>
    </row>
    <row r="1434" spans="1:21" ht="14.4" customHeight="1" x14ac:dyDescent="0.3">
      <c r="A1434" s="695">
        <v>32</v>
      </c>
      <c r="B1434" s="696" t="s">
        <v>554</v>
      </c>
      <c r="C1434" s="696">
        <v>89301322</v>
      </c>
      <c r="D1434" s="697" t="s">
        <v>4685</v>
      </c>
      <c r="E1434" s="698" t="s">
        <v>3284</v>
      </c>
      <c r="F1434" s="696" t="s">
        <v>3257</v>
      </c>
      <c r="G1434" s="696" t="s">
        <v>4039</v>
      </c>
      <c r="H1434" s="696" t="s">
        <v>555</v>
      </c>
      <c r="I1434" s="696" t="s">
        <v>2250</v>
      </c>
      <c r="J1434" s="696" t="s">
        <v>1072</v>
      </c>
      <c r="K1434" s="696" t="s">
        <v>2251</v>
      </c>
      <c r="L1434" s="699">
        <v>0</v>
      </c>
      <c r="M1434" s="699">
        <v>0</v>
      </c>
      <c r="N1434" s="696">
        <v>1</v>
      </c>
      <c r="O1434" s="700">
        <v>0.5</v>
      </c>
      <c r="P1434" s="699">
        <v>0</v>
      </c>
      <c r="Q1434" s="701"/>
      <c r="R1434" s="696">
        <v>1</v>
      </c>
      <c r="S1434" s="701">
        <v>1</v>
      </c>
      <c r="T1434" s="700">
        <v>0.5</v>
      </c>
      <c r="U1434" s="702">
        <v>1</v>
      </c>
    </row>
    <row r="1435" spans="1:21" ht="14.4" customHeight="1" x14ac:dyDescent="0.3">
      <c r="A1435" s="695">
        <v>32</v>
      </c>
      <c r="B1435" s="696" t="s">
        <v>554</v>
      </c>
      <c r="C1435" s="696">
        <v>89301322</v>
      </c>
      <c r="D1435" s="697" t="s">
        <v>4685</v>
      </c>
      <c r="E1435" s="698" t="s">
        <v>3284</v>
      </c>
      <c r="F1435" s="696" t="s">
        <v>3257</v>
      </c>
      <c r="G1435" s="696" t="s">
        <v>4039</v>
      </c>
      <c r="H1435" s="696" t="s">
        <v>555</v>
      </c>
      <c r="I1435" s="696" t="s">
        <v>1071</v>
      </c>
      <c r="J1435" s="696" t="s">
        <v>1072</v>
      </c>
      <c r="K1435" s="696" t="s">
        <v>2448</v>
      </c>
      <c r="L1435" s="699">
        <v>0</v>
      </c>
      <c r="M1435" s="699">
        <v>0</v>
      </c>
      <c r="N1435" s="696">
        <v>1</v>
      </c>
      <c r="O1435" s="700">
        <v>0.5</v>
      </c>
      <c r="P1435" s="699">
        <v>0</v>
      </c>
      <c r="Q1435" s="701"/>
      <c r="R1435" s="696">
        <v>1</v>
      </c>
      <c r="S1435" s="701">
        <v>1</v>
      </c>
      <c r="T1435" s="700">
        <v>0.5</v>
      </c>
      <c r="U1435" s="702">
        <v>1</v>
      </c>
    </row>
    <row r="1436" spans="1:21" ht="14.4" customHeight="1" x14ac:dyDescent="0.3">
      <c r="A1436" s="695">
        <v>32</v>
      </c>
      <c r="B1436" s="696" t="s">
        <v>554</v>
      </c>
      <c r="C1436" s="696">
        <v>89301322</v>
      </c>
      <c r="D1436" s="697" t="s">
        <v>4685</v>
      </c>
      <c r="E1436" s="698" t="s">
        <v>3284</v>
      </c>
      <c r="F1436" s="696" t="s">
        <v>3257</v>
      </c>
      <c r="G1436" s="696" t="s">
        <v>3394</v>
      </c>
      <c r="H1436" s="696" t="s">
        <v>1626</v>
      </c>
      <c r="I1436" s="696" t="s">
        <v>2010</v>
      </c>
      <c r="J1436" s="696" t="s">
        <v>2011</v>
      </c>
      <c r="K1436" s="696" t="s">
        <v>3131</v>
      </c>
      <c r="L1436" s="699">
        <v>69.86</v>
      </c>
      <c r="M1436" s="699">
        <v>1257.48</v>
      </c>
      <c r="N1436" s="696">
        <v>18</v>
      </c>
      <c r="O1436" s="700">
        <v>7.5</v>
      </c>
      <c r="P1436" s="699">
        <v>908.18000000000006</v>
      </c>
      <c r="Q1436" s="701">
        <v>0.72222222222222221</v>
      </c>
      <c r="R1436" s="696">
        <v>13</v>
      </c>
      <c r="S1436" s="701">
        <v>0.72222222222222221</v>
      </c>
      <c r="T1436" s="700">
        <v>5</v>
      </c>
      <c r="U1436" s="702">
        <v>0.66666666666666663</v>
      </c>
    </row>
    <row r="1437" spans="1:21" ht="14.4" customHeight="1" x14ac:dyDescent="0.3">
      <c r="A1437" s="695">
        <v>32</v>
      </c>
      <c r="B1437" s="696" t="s">
        <v>554</v>
      </c>
      <c r="C1437" s="696">
        <v>89301322</v>
      </c>
      <c r="D1437" s="697" t="s">
        <v>4685</v>
      </c>
      <c r="E1437" s="698" t="s">
        <v>3284</v>
      </c>
      <c r="F1437" s="696" t="s">
        <v>3257</v>
      </c>
      <c r="G1437" s="696" t="s">
        <v>3317</v>
      </c>
      <c r="H1437" s="696" t="s">
        <v>555</v>
      </c>
      <c r="I1437" s="696" t="s">
        <v>4471</v>
      </c>
      <c r="J1437" s="696" t="s">
        <v>4472</v>
      </c>
      <c r="K1437" s="696" t="s">
        <v>3939</v>
      </c>
      <c r="L1437" s="699">
        <v>720.54</v>
      </c>
      <c r="M1437" s="699">
        <v>720.54</v>
      </c>
      <c r="N1437" s="696">
        <v>1</v>
      </c>
      <c r="O1437" s="700">
        <v>0.5</v>
      </c>
      <c r="P1437" s="699"/>
      <c r="Q1437" s="701">
        <v>0</v>
      </c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32</v>
      </c>
      <c r="B1438" s="696" t="s">
        <v>554</v>
      </c>
      <c r="C1438" s="696">
        <v>89301322</v>
      </c>
      <c r="D1438" s="697" t="s">
        <v>4685</v>
      </c>
      <c r="E1438" s="698" t="s">
        <v>3284</v>
      </c>
      <c r="F1438" s="696" t="s">
        <v>3257</v>
      </c>
      <c r="G1438" s="696" t="s">
        <v>3317</v>
      </c>
      <c r="H1438" s="696" t="s">
        <v>1626</v>
      </c>
      <c r="I1438" s="696" t="s">
        <v>3500</v>
      </c>
      <c r="J1438" s="696" t="s">
        <v>1652</v>
      </c>
      <c r="K1438" s="696" t="s">
        <v>1653</v>
      </c>
      <c r="L1438" s="699">
        <v>432.32</v>
      </c>
      <c r="M1438" s="699">
        <v>1296.96</v>
      </c>
      <c r="N1438" s="696">
        <v>3</v>
      </c>
      <c r="O1438" s="700">
        <v>1.5</v>
      </c>
      <c r="P1438" s="699"/>
      <c r="Q1438" s="701">
        <v>0</v>
      </c>
      <c r="R1438" s="696"/>
      <c r="S1438" s="701">
        <v>0</v>
      </c>
      <c r="T1438" s="700"/>
      <c r="U1438" s="702">
        <v>0</v>
      </c>
    </row>
    <row r="1439" spans="1:21" ht="14.4" customHeight="1" x14ac:dyDescent="0.3">
      <c r="A1439" s="695">
        <v>32</v>
      </c>
      <c r="B1439" s="696" t="s">
        <v>554</v>
      </c>
      <c r="C1439" s="696">
        <v>89301322</v>
      </c>
      <c r="D1439" s="697" t="s">
        <v>4685</v>
      </c>
      <c r="E1439" s="698" t="s">
        <v>3284</v>
      </c>
      <c r="F1439" s="696" t="s">
        <v>3257</v>
      </c>
      <c r="G1439" s="696" t="s">
        <v>3317</v>
      </c>
      <c r="H1439" s="696" t="s">
        <v>1626</v>
      </c>
      <c r="I1439" s="696" t="s">
        <v>1651</v>
      </c>
      <c r="J1439" s="696" t="s">
        <v>1652</v>
      </c>
      <c r="K1439" s="696" t="s">
        <v>3185</v>
      </c>
      <c r="L1439" s="699">
        <v>432.32</v>
      </c>
      <c r="M1439" s="699">
        <v>864.64</v>
      </c>
      <c r="N1439" s="696">
        <v>2</v>
      </c>
      <c r="O1439" s="700">
        <v>1.5</v>
      </c>
      <c r="P1439" s="699"/>
      <c r="Q1439" s="701">
        <v>0</v>
      </c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32</v>
      </c>
      <c r="B1440" s="696" t="s">
        <v>554</v>
      </c>
      <c r="C1440" s="696">
        <v>89301322</v>
      </c>
      <c r="D1440" s="697" t="s">
        <v>4685</v>
      </c>
      <c r="E1440" s="698" t="s">
        <v>3284</v>
      </c>
      <c r="F1440" s="696" t="s">
        <v>3257</v>
      </c>
      <c r="G1440" s="696" t="s">
        <v>3317</v>
      </c>
      <c r="H1440" s="696" t="s">
        <v>555</v>
      </c>
      <c r="I1440" s="696" t="s">
        <v>4246</v>
      </c>
      <c r="J1440" s="696" t="s">
        <v>1652</v>
      </c>
      <c r="K1440" s="696" t="s">
        <v>4247</v>
      </c>
      <c r="L1440" s="699">
        <v>0</v>
      </c>
      <c r="M1440" s="699">
        <v>0</v>
      </c>
      <c r="N1440" s="696">
        <v>1</v>
      </c>
      <c r="O1440" s="700">
        <v>0.5</v>
      </c>
      <c r="P1440" s="699"/>
      <c r="Q1440" s="701"/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32</v>
      </c>
      <c r="B1441" s="696" t="s">
        <v>554</v>
      </c>
      <c r="C1441" s="696">
        <v>89301322</v>
      </c>
      <c r="D1441" s="697" t="s">
        <v>4685</v>
      </c>
      <c r="E1441" s="698" t="s">
        <v>3284</v>
      </c>
      <c r="F1441" s="696" t="s">
        <v>3257</v>
      </c>
      <c r="G1441" s="696" t="s">
        <v>3317</v>
      </c>
      <c r="H1441" s="696" t="s">
        <v>555</v>
      </c>
      <c r="I1441" s="696" t="s">
        <v>4248</v>
      </c>
      <c r="J1441" s="696" t="s">
        <v>1652</v>
      </c>
      <c r="K1441" s="696" t="s">
        <v>4249</v>
      </c>
      <c r="L1441" s="699">
        <v>0</v>
      </c>
      <c r="M1441" s="699">
        <v>0</v>
      </c>
      <c r="N1441" s="696">
        <v>1</v>
      </c>
      <c r="O1441" s="700">
        <v>0.5</v>
      </c>
      <c r="P1441" s="699">
        <v>0</v>
      </c>
      <c r="Q1441" s="701"/>
      <c r="R1441" s="696">
        <v>1</v>
      </c>
      <c r="S1441" s="701">
        <v>1</v>
      </c>
      <c r="T1441" s="700">
        <v>0.5</v>
      </c>
      <c r="U1441" s="702">
        <v>1</v>
      </c>
    </row>
    <row r="1442" spans="1:21" ht="14.4" customHeight="1" x14ac:dyDescent="0.3">
      <c r="A1442" s="695">
        <v>32</v>
      </c>
      <c r="B1442" s="696" t="s">
        <v>554</v>
      </c>
      <c r="C1442" s="696">
        <v>89301322</v>
      </c>
      <c r="D1442" s="697" t="s">
        <v>4685</v>
      </c>
      <c r="E1442" s="698" t="s">
        <v>3284</v>
      </c>
      <c r="F1442" s="696" t="s">
        <v>3257</v>
      </c>
      <c r="G1442" s="696" t="s">
        <v>3318</v>
      </c>
      <c r="H1442" s="696" t="s">
        <v>555</v>
      </c>
      <c r="I1442" s="696" t="s">
        <v>4473</v>
      </c>
      <c r="J1442" s="696" t="s">
        <v>4076</v>
      </c>
      <c r="K1442" s="696" t="s">
        <v>3320</v>
      </c>
      <c r="L1442" s="699">
        <v>1012.96</v>
      </c>
      <c r="M1442" s="699">
        <v>2025.92</v>
      </c>
      <c r="N1442" s="696">
        <v>2</v>
      </c>
      <c r="O1442" s="700">
        <v>0.5</v>
      </c>
      <c r="P1442" s="699">
        <v>2025.92</v>
      </c>
      <c r="Q1442" s="701">
        <v>1</v>
      </c>
      <c r="R1442" s="696">
        <v>2</v>
      </c>
      <c r="S1442" s="701">
        <v>1</v>
      </c>
      <c r="T1442" s="700">
        <v>0.5</v>
      </c>
      <c r="U1442" s="702">
        <v>1</v>
      </c>
    </row>
    <row r="1443" spans="1:21" ht="14.4" customHeight="1" x14ac:dyDescent="0.3">
      <c r="A1443" s="695">
        <v>32</v>
      </c>
      <c r="B1443" s="696" t="s">
        <v>554</v>
      </c>
      <c r="C1443" s="696">
        <v>89301322</v>
      </c>
      <c r="D1443" s="697" t="s">
        <v>4685</v>
      </c>
      <c r="E1443" s="698" t="s">
        <v>3284</v>
      </c>
      <c r="F1443" s="696" t="s">
        <v>3257</v>
      </c>
      <c r="G1443" s="696" t="s">
        <v>3318</v>
      </c>
      <c r="H1443" s="696" t="s">
        <v>555</v>
      </c>
      <c r="I1443" s="696" t="s">
        <v>1488</v>
      </c>
      <c r="J1443" s="696" t="s">
        <v>3319</v>
      </c>
      <c r="K1443" s="696" t="s">
        <v>3320</v>
      </c>
      <c r="L1443" s="699">
        <v>1012.96</v>
      </c>
      <c r="M1443" s="699">
        <v>5064.8</v>
      </c>
      <c r="N1443" s="696">
        <v>5</v>
      </c>
      <c r="O1443" s="700">
        <v>1</v>
      </c>
      <c r="P1443" s="699"/>
      <c r="Q1443" s="701">
        <v>0</v>
      </c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32</v>
      </c>
      <c r="B1444" s="696" t="s">
        <v>554</v>
      </c>
      <c r="C1444" s="696">
        <v>89301322</v>
      </c>
      <c r="D1444" s="697" t="s">
        <v>4685</v>
      </c>
      <c r="E1444" s="698" t="s">
        <v>3284</v>
      </c>
      <c r="F1444" s="696" t="s">
        <v>3257</v>
      </c>
      <c r="G1444" s="696" t="s">
        <v>3318</v>
      </c>
      <c r="H1444" s="696" t="s">
        <v>555</v>
      </c>
      <c r="I1444" s="696" t="s">
        <v>1361</v>
      </c>
      <c r="J1444" s="696" t="s">
        <v>1362</v>
      </c>
      <c r="K1444" s="696" t="s">
        <v>3550</v>
      </c>
      <c r="L1444" s="699">
        <v>2025.92</v>
      </c>
      <c r="M1444" s="699">
        <v>2025.92</v>
      </c>
      <c r="N1444" s="696">
        <v>1</v>
      </c>
      <c r="O1444" s="700">
        <v>0.5</v>
      </c>
      <c r="P1444" s="699">
        <v>2025.92</v>
      </c>
      <c r="Q1444" s="701">
        <v>1</v>
      </c>
      <c r="R1444" s="696">
        <v>1</v>
      </c>
      <c r="S1444" s="701">
        <v>1</v>
      </c>
      <c r="T1444" s="700">
        <v>0.5</v>
      </c>
      <c r="U1444" s="702">
        <v>1</v>
      </c>
    </row>
    <row r="1445" spans="1:21" ht="14.4" customHeight="1" x14ac:dyDescent="0.3">
      <c r="A1445" s="695">
        <v>32</v>
      </c>
      <c r="B1445" s="696" t="s">
        <v>554</v>
      </c>
      <c r="C1445" s="696">
        <v>89301322</v>
      </c>
      <c r="D1445" s="697" t="s">
        <v>4685</v>
      </c>
      <c r="E1445" s="698" t="s">
        <v>3284</v>
      </c>
      <c r="F1445" s="696" t="s">
        <v>3257</v>
      </c>
      <c r="G1445" s="696" t="s">
        <v>3318</v>
      </c>
      <c r="H1445" s="696" t="s">
        <v>555</v>
      </c>
      <c r="I1445" s="696" t="s">
        <v>4075</v>
      </c>
      <c r="J1445" s="696" t="s">
        <v>4076</v>
      </c>
      <c r="K1445" s="696" t="s">
        <v>4077</v>
      </c>
      <c r="L1445" s="699">
        <v>0</v>
      </c>
      <c r="M1445" s="699">
        <v>0</v>
      </c>
      <c r="N1445" s="696">
        <v>3</v>
      </c>
      <c r="O1445" s="700">
        <v>1</v>
      </c>
      <c r="P1445" s="699">
        <v>0</v>
      </c>
      <c r="Q1445" s="701"/>
      <c r="R1445" s="696">
        <v>3</v>
      </c>
      <c r="S1445" s="701">
        <v>1</v>
      </c>
      <c r="T1445" s="700">
        <v>1</v>
      </c>
      <c r="U1445" s="702">
        <v>1</v>
      </c>
    </row>
    <row r="1446" spans="1:21" ht="14.4" customHeight="1" x14ac:dyDescent="0.3">
      <c r="A1446" s="695">
        <v>32</v>
      </c>
      <c r="B1446" s="696" t="s">
        <v>554</v>
      </c>
      <c r="C1446" s="696">
        <v>89301322</v>
      </c>
      <c r="D1446" s="697" t="s">
        <v>4685</v>
      </c>
      <c r="E1446" s="698" t="s">
        <v>3284</v>
      </c>
      <c r="F1446" s="696" t="s">
        <v>3257</v>
      </c>
      <c r="G1446" s="696" t="s">
        <v>3433</v>
      </c>
      <c r="H1446" s="696" t="s">
        <v>555</v>
      </c>
      <c r="I1446" s="696" t="s">
        <v>2835</v>
      </c>
      <c r="J1446" s="696" t="s">
        <v>727</v>
      </c>
      <c r="K1446" s="696" t="s">
        <v>953</v>
      </c>
      <c r="L1446" s="699">
        <v>118.82</v>
      </c>
      <c r="M1446" s="699">
        <v>118.82</v>
      </c>
      <c r="N1446" s="696">
        <v>1</v>
      </c>
      <c r="O1446" s="700">
        <v>0.5</v>
      </c>
      <c r="P1446" s="699">
        <v>118.82</v>
      </c>
      <c r="Q1446" s="701">
        <v>1</v>
      </c>
      <c r="R1446" s="696">
        <v>1</v>
      </c>
      <c r="S1446" s="701">
        <v>1</v>
      </c>
      <c r="T1446" s="700">
        <v>0.5</v>
      </c>
      <c r="U1446" s="702">
        <v>1</v>
      </c>
    </row>
    <row r="1447" spans="1:21" ht="14.4" customHeight="1" x14ac:dyDescent="0.3">
      <c r="A1447" s="695">
        <v>32</v>
      </c>
      <c r="B1447" s="696" t="s">
        <v>554</v>
      </c>
      <c r="C1447" s="696">
        <v>89301322</v>
      </c>
      <c r="D1447" s="697" t="s">
        <v>4685</v>
      </c>
      <c r="E1447" s="698" t="s">
        <v>3284</v>
      </c>
      <c r="F1447" s="696" t="s">
        <v>3257</v>
      </c>
      <c r="G1447" s="696" t="s">
        <v>3433</v>
      </c>
      <c r="H1447" s="696" t="s">
        <v>555</v>
      </c>
      <c r="I1447" s="696" t="s">
        <v>3722</v>
      </c>
      <c r="J1447" s="696" t="s">
        <v>727</v>
      </c>
      <c r="K1447" s="696" t="s">
        <v>3723</v>
      </c>
      <c r="L1447" s="699">
        <v>0</v>
      </c>
      <c r="M1447" s="699">
        <v>0</v>
      </c>
      <c r="N1447" s="696">
        <v>1</v>
      </c>
      <c r="O1447" s="700">
        <v>1</v>
      </c>
      <c r="P1447" s="699"/>
      <c r="Q1447" s="701"/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32</v>
      </c>
      <c r="B1448" s="696" t="s">
        <v>554</v>
      </c>
      <c r="C1448" s="696">
        <v>89301322</v>
      </c>
      <c r="D1448" s="697" t="s">
        <v>4685</v>
      </c>
      <c r="E1448" s="698" t="s">
        <v>3284</v>
      </c>
      <c r="F1448" s="696" t="s">
        <v>3257</v>
      </c>
      <c r="G1448" s="696" t="s">
        <v>3433</v>
      </c>
      <c r="H1448" s="696" t="s">
        <v>555</v>
      </c>
      <c r="I1448" s="696" t="s">
        <v>4474</v>
      </c>
      <c r="J1448" s="696" t="s">
        <v>727</v>
      </c>
      <c r="K1448" s="696" t="s">
        <v>4475</v>
      </c>
      <c r="L1448" s="699">
        <v>0</v>
      </c>
      <c r="M1448" s="699">
        <v>0</v>
      </c>
      <c r="N1448" s="696">
        <v>1</v>
      </c>
      <c r="O1448" s="700">
        <v>0.5</v>
      </c>
      <c r="P1448" s="699"/>
      <c r="Q1448" s="701"/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32</v>
      </c>
      <c r="B1449" s="696" t="s">
        <v>554</v>
      </c>
      <c r="C1449" s="696">
        <v>89301322</v>
      </c>
      <c r="D1449" s="697" t="s">
        <v>4685</v>
      </c>
      <c r="E1449" s="698" t="s">
        <v>3284</v>
      </c>
      <c r="F1449" s="696" t="s">
        <v>3257</v>
      </c>
      <c r="G1449" s="696" t="s">
        <v>3433</v>
      </c>
      <c r="H1449" s="696" t="s">
        <v>555</v>
      </c>
      <c r="I1449" s="696" t="s">
        <v>4476</v>
      </c>
      <c r="J1449" s="696" t="s">
        <v>727</v>
      </c>
      <c r="K1449" s="696" t="s">
        <v>4477</v>
      </c>
      <c r="L1449" s="699">
        <v>0</v>
      </c>
      <c r="M1449" s="699">
        <v>0</v>
      </c>
      <c r="N1449" s="696">
        <v>1</v>
      </c>
      <c r="O1449" s="700">
        <v>1</v>
      </c>
      <c r="P1449" s="699"/>
      <c r="Q1449" s="701"/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32</v>
      </c>
      <c r="B1450" s="696" t="s">
        <v>554</v>
      </c>
      <c r="C1450" s="696">
        <v>89301322</v>
      </c>
      <c r="D1450" s="697" t="s">
        <v>4685</v>
      </c>
      <c r="E1450" s="698" t="s">
        <v>3284</v>
      </c>
      <c r="F1450" s="696" t="s">
        <v>3257</v>
      </c>
      <c r="G1450" s="696" t="s">
        <v>4478</v>
      </c>
      <c r="H1450" s="696" t="s">
        <v>555</v>
      </c>
      <c r="I1450" s="696" t="s">
        <v>4479</v>
      </c>
      <c r="J1450" s="696" t="s">
        <v>4480</v>
      </c>
      <c r="K1450" s="696" t="s">
        <v>4481</v>
      </c>
      <c r="L1450" s="699">
        <v>0</v>
      </c>
      <c r="M1450" s="699">
        <v>0</v>
      </c>
      <c r="N1450" s="696">
        <v>1</v>
      </c>
      <c r="O1450" s="700">
        <v>1</v>
      </c>
      <c r="P1450" s="699">
        <v>0</v>
      </c>
      <c r="Q1450" s="701"/>
      <c r="R1450" s="696">
        <v>1</v>
      </c>
      <c r="S1450" s="701">
        <v>1</v>
      </c>
      <c r="T1450" s="700">
        <v>1</v>
      </c>
      <c r="U1450" s="702">
        <v>1</v>
      </c>
    </row>
    <row r="1451" spans="1:21" ht="14.4" customHeight="1" x14ac:dyDescent="0.3">
      <c r="A1451" s="695">
        <v>32</v>
      </c>
      <c r="B1451" s="696" t="s">
        <v>554</v>
      </c>
      <c r="C1451" s="696">
        <v>89301322</v>
      </c>
      <c r="D1451" s="697" t="s">
        <v>4685</v>
      </c>
      <c r="E1451" s="698" t="s">
        <v>3284</v>
      </c>
      <c r="F1451" s="696" t="s">
        <v>3257</v>
      </c>
      <c r="G1451" s="696" t="s">
        <v>4010</v>
      </c>
      <c r="H1451" s="696" t="s">
        <v>555</v>
      </c>
      <c r="I1451" s="696" t="s">
        <v>1248</v>
      </c>
      <c r="J1451" s="696" t="s">
        <v>1249</v>
      </c>
      <c r="K1451" s="696" t="s">
        <v>1250</v>
      </c>
      <c r="L1451" s="699">
        <v>75.36</v>
      </c>
      <c r="M1451" s="699">
        <v>150.72</v>
      </c>
      <c r="N1451" s="696">
        <v>2</v>
      </c>
      <c r="O1451" s="700">
        <v>1</v>
      </c>
      <c r="P1451" s="699">
        <v>150.72</v>
      </c>
      <c r="Q1451" s="701">
        <v>1</v>
      </c>
      <c r="R1451" s="696">
        <v>2</v>
      </c>
      <c r="S1451" s="701">
        <v>1</v>
      </c>
      <c r="T1451" s="700">
        <v>1</v>
      </c>
      <c r="U1451" s="702">
        <v>1</v>
      </c>
    </row>
    <row r="1452" spans="1:21" ht="14.4" customHeight="1" x14ac:dyDescent="0.3">
      <c r="A1452" s="695">
        <v>32</v>
      </c>
      <c r="B1452" s="696" t="s">
        <v>554</v>
      </c>
      <c r="C1452" s="696">
        <v>89301322</v>
      </c>
      <c r="D1452" s="697" t="s">
        <v>4685</v>
      </c>
      <c r="E1452" s="698" t="s">
        <v>3284</v>
      </c>
      <c r="F1452" s="696" t="s">
        <v>3257</v>
      </c>
      <c r="G1452" s="696" t="s">
        <v>3434</v>
      </c>
      <c r="H1452" s="696" t="s">
        <v>555</v>
      </c>
      <c r="I1452" s="696" t="s">
        <v>3558</v>
      </c>
      <c r="J1452" s="696" t="s">
        <v>692</v>
      </c>
      <c r="K1452" s="696" t="s">
        <v>3435</v>
      </c>
      <c r="L1452" s="699">
        <v>115.3</v>
      </c>
      <c r="M1452" s="699">
        <v>345.9</v>
      </c>
      <c r="N1452" s="696">
        <v>3</v>
      </c>
      <c r="O1452" s="700">
        <v>0.5</v>
      </c>
      <c r="P1452" s="699">
        <v>345.9</v>
      </c>
      <c r="Q1452" s="701">
        <v>1</v>
      </c>
      <c r="R1452" s="696">
        <v>3</v>
      </c>
      <c r="S1452" s="701">
        <v>1</v>
      </c>
      <c r="T1452" s="700">
        <v>0.5</v>
      </c>
      <c r="U1452" s="702">
        <v>1</v>
      </c>
    </row>
    <row r="1453" spans="1:21" ht="14.4" customHeight="1" x14ac:dyDescent="0.3">
      <c r="A1453" s="695">
        <v>32</v>
      </c>
      <c r="B1453" s="696" t="s">
        <v>554</v>
      </c>
      <c r="C1453" s="696">
        <v>89301322</v>
      </c>
      <c r="D1453" s="697" t="s">
        <v>4685</v>
      </c>
      <c r="E1453" s="698" t="s">
        <v>3284</v>
      </c>
      <c r="F1453" s="696" t="s">
        <v>3257</v>
      </c>
      <c r="G1453" s="696" t="s">
        <v>3565</v>
      </c>
      <c r="H1453" s="696" t="s">
        <v>555</v>
      </c>
      <c r="I1453" s="696" t="s">
        <v>834</v>
      </c>
      <c r="J1453" s="696" t="s">
        <v>2296</v>
      </c>
      <c r="K1453" s="696" t="s">
        <v>3891</v>
      </c>
      <c r="L1453" s="699">
        <v>128.9</v>
      </c>
      <c r="M1453" s="699">
        <v>773.40000000000009</v>
      </c>
      <c r="N1453" s="696">
        <v>6</v>
      </c>
      <c r="O1453" s="700">
        <v>4</v>
      </c>
      <c r="P1453" s="699">
        <v>386.70000000000005</v>
      </c>
      <c r="Q1453" s="701">
        <v>0.5</v>
      </c>
      <c r="R1453" s="696">
        <v>3</v>
      </c>
      <c r="S1453" s="701">
        <v>0.5</v>
      </c>
      <c r="T1453" s="700">
        <v>2</v>
      </c>
      <c r="U1453" s="702">
        <v>0.5</v>
      </c>
    </row>
    <row r="1454" spans="1:21" ht="14.4" customHeight="1" x14ac:dyDescent="0.3">
      <c r="A1454" s="695">
        <v>32</v>
      </c>
      <c r="B1454" s="696" t="s">
        <v>554</v>
      </c>
      <c r="C1454" s="696">
        <v>89301322</v>
      </c>
      <c r="D1454" s="697" t="s">
        <v>4685</v>
      </c>
      <c r="E1454" s="698" t="s">
        <v>3284</v>
      </c>
      <c r="F1454" s="696" t="s">
        <v>3257</v>
      </c>
      <c r="G1454" s="696" t="s">
        <v>3565</v>
      </c>
      <c r="H1454" s="696" t="s">
        <v>555</v>
      </c>
      <c r="I1454" s="696" t="s">
        <v>1068</v>
      </c>
      <c r="J1454" s="696" t="s">
        <v>2296</v>
      </c>
      <c r="K1454" s="696" t="s">
        <v>3726</v>
      </c>
      <c r="L1454" s="699">
        <v>64.45</v>
      </c>
      <c r="M1454" s="699">
        <v>644.5</v>
      </c>
      <c r="N1454" s="696">
        <v>10</v>
      </c>
      <c r="O1454" s="700">
        <v>8</v>
      </c>
      <c r="P1454" s="699">
        <v>257.8</v>
      </c>
      <c r="Q1454" s="701">
        <v>0.4</v>
      </c>
      <c r="R1454" s="696">
        <v>4</v>
      </c>
      <c r="S1454" s="701">
        <v>0.4</v>
      </c>
      <c r="T1454" s="700">
        <v>3.5</v>
      </c>
      <c r="U1454" s="702">
        <v>0.4375</v>
      </c>
    </row>
    <row r="1455" spans="1:21" ht="14.4" customHeight="1" x14ac:dyDescent="0.3">
      <c r="A1455" s="695">
        <v>32</v>
      </c>
      <c r="B1455" s="696" t="s">
        <v>554</v>
      </c>
      <c r="C1455" s="696">
        <v>89301322</v>
      </c>
      <c r="D1455" s="697" t="s">
        <v>4685</v>
      </c>
      <c r="E1455" s="698" t="s">
        <v>3284</v>
      </c>
      <c r="F1455" s="696" t="s">
        <v>3257</v>
      </c>
      <c r="G1455" s="696" t="s">
        <v>4482</v>
      </c>
      <c r="H1455" s="696" t="s">
        <v>555</v>
      </c>
      <c r="I1455" s="696" t="s">
        <v>4483</v>
      </c>
      <c r="J1455" s="696" t="s">
        <v>1230</v>
      </c>
      <c r="K1455" s="696" t="s">
        <v>4484</v>
      </c>
      <c r="L1455" s="699">
        <v>120.46</v>
      </c>
      <c r="M1455" s="699">
        <v>120.46</v>
      </c>
      <c r="N1455" s="696">
        <v>1</v>
      </c>
      <c r="O1455" s="700">
        <v>1</v>
      </c>
      <c r="P1455" s="699">
        <v>120.46</v>
      </c>
      <c r="Q1455" s="701">
        <v>1</v>
      </c>
      <c r="R1455" s="696">
        <v>1</v>
      </c>
      <c r="S1455" s="701">
        <v>1</v>
      </c>
      <c r="T1455" s="700">
        <v>1</v>
      </c>
      <c r="U1455" s="702">
        <v>1</v>
      </c>
    </row>
    <row r="1456" spans="1:21" ht="14.4" customHeight="1" x14ac:dyDescent="0.3">
      <c r="A1456" s="695">
        <v>32</v>
      </c>
      <c r="B1456" s="696" t="s">
        <v>554</v>
      </c>
      <c r="C1456" s="696">
        <v>89301322</v>
      </c>
      <c r="D1456" s="697" t="s">
        <v>4685</v>
      </c>
      <c r="E1456" s="698" t="s">
        <v>3284</v>
      </c>
      <c r="F1456" s="696" t="s">
        <v>3257</v>
      </c>
      <c r="G1456" s="696" t="s">
        <v>4089</v>
      </c>
      <c r="H1456" s="696" t="s">
        <v>555</v>
      </c>
      <c r="I1456" s="696" t="s">
        <v>4485</v>
      </c>
      <c r="J1456" s="696" t="s">
        <v>4486</v>
      </c>
      <c r="K1456" s="696" t="s">
        <v>4487</v>
      </c>
      <c r="L1456" s="699">
        <v>349.88</v>
      </c>
      <c r="M1456" s="699">
        <v>699.76</v>
      </c>
      <c r="N1456" s="696">
        <v>2</v>
      </c>
      <c r="O1456" s="700">
        <v>0.5</v>
      </c>
      <c r="P1456" s="699">
        <v>699.76</v>
      </c>
      <c r="Q1456" s="701">
        <v>1</v>
      </c>
      <c r="R1456" s="696">
        <v>2</v>
      </c>
      <c r="S1456" s="701">
        <v>1</v>
      </c>
      <c r="T1456" s="700">
        <v>0.5</v>
      </c>
      <c r="U1456" s="702">
        <v>1</v>
      </c>
    </row>
    <row r="1457" spans="1:21" ht="14.4" customHeight="1" x14ac:dyDescent="0.3">
      <c r="A1457" s="695">
        <v>32</v>
      </c>
      <c r="B1457" s="696" t="s">
        <v>554</v>
      </c>
      <c r="C1457" s="696">
        <v>89301322</v>
      </c>
      <c r="D1457" s="697" t="s">
        <v>4685</v>
      </c>
      <c r="E1457" s="698" t="s">
        <v>3284</v>
      </c>
      <c r="F1457" s="696" t="s">
        <v>3257</v>
      </c>
      <c r="G1457" s="696" t="s">
        <v>4096</v>
      </c>
      <c r="H1457" s="696" t="s">
        <v>555</v>
      </c>
      <c r="I1457" s="696" t="s">
        <v>4097</v>
      </c>
      <c r="J1457" s="696" t="s">
        <v>4098</v>
      </c>
      <c r="K1457" s="696" t="s">
        <v>4099</v>
      </c>
      <c r="L1457" s="699">
        <v>0</v>
      </c>
      <c r="M1457" s="699">
        <v>0</v>
      </c>
      <c r="N1457" s="696">
        <v>1</v>
      </c>
      <c r="O1457" s="700">
        <v>1</v>
      </c>
      <c r="P1457" s="699"/>
      <c r="Q1457" s="701"/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32</v>
      </c>
      <c r="B1458" s="696" t="s">
        <v>554</v>
      </c>
      <c r="C1458" s="696">
        <v>89301322</v>
      </c>
      <c r="D1458" s="697" t="s">
        <v>4685</v>
      </c>
      <c r="E1458" s="698" t="s">
        <v>3284</v>
      </c>
      <c r="F1458" s="696" t="s">
        <v>3257</v>
      </c>
      <c r="G1458" s="696" t="s">
        <v>4488</v>
      </c>
      <c r="H1458" s="696" t="s">
        <v>555</v>
      </c>
      <c r="I1458" s="696" t="s">
        <v>4489</v>
      </c>
      <c r="J1458" s="696" t="s">
        <v>4490</v>
      </c>
      <c r="K1458" s="696" t="s">
        <v>4491</v>
      </c>
      <c r="L1458" s="699">
        <v>71.17</v>
      </c>
      <c r="M1458" s="699">
        <v>213.51</v>
      </c>
      <c r="N1458" s="696">
        <v>3</v>
      </c>
      <c r="O1458" s="700">
        <v>1</v>
      </c>
      <c r="P1458" s="699"/>
      <c r="Q1458" s="701">
        <v>0</v>
      </c>
      <c r="R1458" s="696"/>
      <c r="S1458" s="701">
        <v>0</v>
      </c>
      <c r="T1458" s="700"/>
      <c r="U1458" s="702">
        <v>0</v>
      </c>
    </row>
    <row r="1459" spans="1:21" ht="14.4" customHeight="1" x14ac:dyDescent="0.3">
      <c r="A1459" s="695">
        <v>32</v>
      </c>
      <c r="B1459" s="696" t="s">
        <v>554</v>
      </c>
      <c r="C1459" s="696">
        <v>89301322</v>
      </c>
      <c r="D1459" s="697" t="s">
        <v>4685</v>
      </c>
      <c r="E1459" s="698" t="s">
        <v>3284</v>
      </c>
      <c r="F1459" s="696" t="s">
        <v>3257</v>
      </c>
      <c r="G1459" s="696" t="s">
        <v>3436</v>
      </c>
      <c r="H1459" s="696" t="s">
        <v>555</v>
      </c>
      <c r="I1459" s="696" t="s">
        <v>3437</v>
      </c>
      <c r="J1459" s="696" t="s">
        <v>3438</v>
      </c>
      <c r="K1459" s="696" t="s">
        <v>895</v>
      </c>
      <c r="L1459" s="699">
        <v>13168.84</v>
      </c>
      <c r="M1459" s="699">
        <v>13168.84</v>
      </c>
      <c r="N1459" s="696">
        <v>1</v>
      </c>
      <c r="O1459" s="700">
        <v>1</v>
      </c>
      <c r="P1459" s="699">
        <v>13168.84</v>
      </c>
      <c r="Q1459" s="701">
        <v>1</v>
      </c>
      <c r="R1459" s="696">
        <v>1</v>
      </c>
      <c r="S1459" s="701">
        <v>1</v>
      </c>
      <c r="T1459" s="700">
        <v>1</v>
      </c>
      <c r="U1459" s="702">
        <v>1</v>
      </c>
    </row>
    <row r="1460" spans="1:21" ht="14.4" customHeight="1" x14ac:dyDescent="0.3">
      <c r="A1460" s="695">
        <v>32</v>
      </c>
      <c r="B1460" s="696" t="s">
        <v>554</v>
      </c>
      <c r="C1460" s="696">
        <v>89301322</v>
      </c>
      <c r="D1460" s="697" t="s">
        <v>4685</v>
      </c>
      <c r="E1460" s="698" t="s">
        <v>3284</v>
      </c>
      <c r="F1460" s="696" t="s">
        <v>3257</v>
      </c>
      <c r="G1460" s="696" t="s">
        <v>3321</v>
      </c>
      <c r="H1460" s="696" t="s">
        <v>1626</v>
      </c>
      <c r="I1460" s="696" t="s">
        <v>2085</v>
      </c>
      <c r="J1460" s="696" t="s">
        <v>2086</v>
      </c>
      <c r="K1460" s="696" t="s">
        <v>3155</v>
      </c>
      <c r="L1460" s="699">
        <v>3127.19</v>
      </c>
      <c r="M1460" s="699">
        <v>65670.990000000005</v>
      </c>
      <c r="N1460" s="696">
        <v>21</v>
      </c>
      <c r="O1460" s="700">
        <v>11</v>
      </c>
      <c r="P1460" s="699">
        <v>46907.850000000006</v>
      </c>
      <c r="Q1460" s="701">
        <v>0.7142857142857143</v>
      </c>
      <c r="R1460" s="696">
        <v>15</v>
      </c>
      <c r="S1460" s="701">
        <v>0.7142857142857143</v>
      </c>
      <c r="T1460" s="700">
        <v>8</v>
      </c>
      <c r="U1460" s="702">
        <v>0.72727272727272729</v>
      </c>
    </row>
    <row r="1461" spans="1:21" ht="14.4" customHeight="1" x14ac:dyDescent="0.3">
      <c r="A1461" s="695">
        <v>32</v>
      </c>
      <c r="B1461" s="696" t="s">
        <v>554</v>
      </c>
      <c r="C1461" s="696">
        <v>89301322</v>
      </c>
      <c r="D1461" s="697" t="s">
        <v>4685</v>
      </c>
      <c r="E1461" s="698" t="s">
        <v>3284</v>
      </c>
      <c r="F1461" s="696" t="s">
        <v>3257</v>
      </c>
      <c r="G1461" s="696" t="s">
        <v>3321</v>
      </c>
      <c r="H1461" s="696" t="s">
        <v>1626</v>
      </c>
      <c r="I1461" s="696" t="s">
        <v>3472</v>
      </c>
      <c r="J1461" s="696" t="s">
        <v>2086</v>
      </c>
      <c r="K1461" s="696" t="s">
        <v>3473</v>
      </c>
      <c r="L1461" s="699">
        <v>782.22</v>
      </c>
      <c r="M1461" s="699">
        <v>1564.44</v>
      </c>
      <c r="N1461" s="696">
        <v>2</v>
      </c>
      <c r="O1461" s="700">
        <v>1</v>
      </c>
      <c r="P1461" s="699">
        <v>1564.44</v>
      </c>
      <c r="Q1461" s="701">
        <v>1</v>
      </c>
      <c r="R1461" s="696">
        <v>2</v>
      </c>
      <c r="S1461" s="701">
        <v>1</v>
      </c>
      <c r="T1461" s="700">
        <v>1</v>
      </c>
      <c r="U1461" s="702">
        <v>1</v>
      </c>
    </row>
    <row r="1462" spans="1:21" ht="14.4" customHeight="1" x14ac:dyDescent="0.3">
      <c r="A1462" s="695">
        <v>32</v>
      </c>
      <c r="B1462" s="696" t="s">
        <v>554</v>
      </c>
      <c r="C1462" s="696">
        <v>89301322</v>
      </c>
      <c r="D1462" s="697" t="s">
        <v>4685</v>
      </c>
      <c r="E1462" s="698" t="s">
        <v>3284</v>
      </c>
      <c r="F1462" s="696" t="s">
        <v>3257</v>
      </c>
      <c r="G1462" s="696" t="s">
        <v>3501</v>
      </c>
      <c r="H1462" s="696" t="s">
        <v>555</v>
      </c>
      <c r="I1462" s="696" t="s">
        <v>3508</v>
      </c>
      <c r="J1462" s="696" t="s">
        <v>3509</v>
      </c>
      <c r="K1462" s="696" t="s">
        <v>3504</v>
      </c>
      <c r="L1462" s="699">
        <v>0</v>
      </c>
      <c r="M1462" s="699">
        <v>0</v>
      </c>
      <c r="N1462" s="696">
        <v>1</v>
      </c>
      <c r="O1462" s="700">
        <v>1</v>
      </c>
      <c r="P1462" s="699">
        <v>0</v>
      </c>
      <c r="Q1462" s="701"/>
      <c r="R1462" s="696">
        <v>1</v>
      </c>
      <c r="S1462" s="701">
        <v>1</v>
      </c>
      <c r="T1462" s="700">
        <v>1</v>
      </c>
      <c r="U1462" s="702">
        <v>1</v>
      </c>
    </row>
    <row r="1463" spans="1:21" ht="14.4" customHeight="1" x14ac:dyDescent="0.3">
      <c r="A1463" s="695">
        <v>32</v>
      </c>
      <c r="B1463" s="696" t="s">
        <v>554</v>
      </c>
      <c r="C1463" s="696">
        <v>89301322</v>
      </c>
      <c r="D1463" s="697" t="s">
        <v>4685</v>
      </c>
      <c r="E1463" s="698" t="s">
        <v>3284</v>
      </c>
      <c r="F1463" s="696" t="s">
        <v>3257</v>
      </c>
      <c r="G1463" s="696" t="s">
        <v>3501</v>
      </c>
      <c r="H1463" s="696" t="s">
        <v>555</v>
      </c>
      <c r="I1463" s="696" t="s">
        <v>912</v>
      </c>
      <c r="J1463" s="696" t="s">
        <v>3509</v>
      </c>
      <c r="K1463" s="696" t="s">
        <v>3507</v>
      </c>
      <c r="L1463" s="699">
        <v>66.599999999999994</v>
      </c>
      <c r="M1463" s="699">
        <v>66.599999999999994</v>
      </c>
      <c r="N1463" s="696">
        <v>1</v>
      </c>
      <c r="O1463" s="700">
        <v>1</v>
      </c>
      <c r="P1463" s="699">
        <v>66.599999999999994</v>
      </c>
      <c r="Q1463" s="701">
        <v>1</v>
      </c>
      <c r="R1463" s="696">
        <v>1</v>
      </c>
      <c r="S1463" s="701">
        <v>1</v>
      </c>
      <c r="T1463" s="700">
        <v>1</v>
      </c>
      <c r="U1463" s="702">
        <v>1</v>
      </c>
    </row>
    <row r="1464" spans="1:21" ht="14.4" customHeight="1" x14ac:dyDescent="0.3">
      <c r="A1464" s="695">
        <v>32</v>
      </c>
      <c r="B1464" s="696" t="s">
        <v>554</v>
      </c>
      <c r="C1464" s="696">
        <v>89301322</v>
      </c>
      <c r="D1464" s="697" t="s">
        <v>4685</v>
      </c>
      <c r="E1464" s="698" t="s">
        <v>3284</v>
      </c>
      <c r="F1464" s="696" t="s">
        <v>3257</v>
      </c>
      <c r="G1464" s="696" t="s">
        <v>3322</v>
      </c>
      <c r="H1464" s="696" t="s">
        <v>1626</v>
      </c>
      <c r="I1464" s="696" t="s">
        <v>4413</v>
      </c>
      <c r="J1464" s="696" t="s">
        <v>3176</v>
      </c>
      <c r="K1464" s="696" t="s">
        <v>4414</v>
      </c>
      <c r="L1464" s="699">
        <v>887.05</v>
      </c>
      <c r="M1464" s="699">
        <v>887.05</v>
      </c>
      <c r="N1464" s="696">
        <v>1</v>
      </c>
      <c r="O1464" s="700">
        <v>1</v>
      </c>
      <c r="P1464" s="699">
        <v>887.05</v>
      </c>
      <c r="Q1464" s="701">
        <v>1</v>
      </c>
      <c r="R1464" s="696">
        <v>1</v>
      </c>
      <c r="S1464" s="701">
        <v>1</v>
      </c>
      <c r="T1464" s="700">
        <v>1</v>
      </c>
      <c r="U1464" s="702">
        <v>1</v>
      </c>
    </row>
    <row r="1465" spans="1:21" ht="14.4" customHeight="1" x14ac:dyDescent="0.3">
      <c r="A1465" s="695">
        <v>32</v>
      </c>
      <c r="B1465" s="696" t="s">
        <v>554</v>
      </c>
      <c r="C1465" s="696">
        <v>89301322</v>
      </c>
      <c r="D1465" s="697" t="s">
        <v>4685</v>
      </c>
      <c r="E1465" s="698" t="s">
        <v>3284</v>
      </c>
      <c r="F1465" s="696" t="s">
        <v>3257</v>
      </c>
      <c r="G1465" s="696" t="s">
        <v>3326</v>
      </c>
      <c r="H1465" s="696" t="s">
        <v>1626</v>
      </c>
      <c r="I1465" s="696" t="s">
        <v>4122</v>
      </c>
      <c r="J1465" s="696" t="s">
        <v>4123</v>
      </c>
      <c r="K1465" s="696" t="s">
        <v>4124</v>
      </c>
      <c r="L1465" s="699">
        <v>664.23</v>
      </c>
      <c r="M1465" s="699">
        <v>664.23</v>
      </c>
      <c r="N1465" s="696">
        <v>1</v>
      </c>
      <c r="O1465" s="700">
        <v>1</v>
      </c>
      <c r="P1465" s="699">
        <v>664.23</v>
      </c>
      <c r="Q1465" s="701">
        <v>1</v>
      </c>
      <c r="R1465" s="696">
        <v>1</v>
      </c>
      <c r="S1465" s="701">
        <v>1</v>
      </c>
      <c r="T1465" s="700">
        <v>1</v>
      </c>
      <c r="U1465" s="702">
        <v>1</v>
      </c>
    </row>
    <row r="1466" spans="1:21" ht="14.4" customHeight="1" x14ac:dyDescent="0.3">
      <c r="A1466" s="695">
        <v>32</v>
      </c>
      <c r="B1466" s="696" t="s">
        <v>554</v>
      </c>
      <c r="C1466" s="696">
        <v>89301322</v>
      </c>
      <c r="D1466" s="697" t="s">
        <v>4685</v>
      </c>
      <c r="E1466" s="698" t="s">
        <v>3284</v>
      </c>
      <c r="F1466" s="696" t="s">
        <v>3257</v>
      </c>
      <c r="G1466" s="696" t="s">
        <v>3580</v>
      </c>
      <c r="H1466" s="696" t="s">
        <v>555</v>
      </c>
      <c r="I1466" s="696" t="s">
        <v>2376</v>
      </c>
      <c r="J1466" s="696" t="s">
        <v>2377</v>
      </c>
      <c r="K1466" s="696" t="s">
        <v>3581</v>
      </c>
      <c r="L1466" s="699">
        <v>0</v>
      </c>
      <c r="M1466" s="699">
        <v>0</v>
      </c>
      <c r="N1466" s="696">
        <v>2</v>
      </c>
      <c r="O1466" s="700">
        <v>1.5</v>
      </c>
      <c r="P1466" s="699">
        <v>0</v>
      </c>
      <c r="Q1466" s="701"/>
      <c r="R1466" s="696">
        <v>1</v>
      </c>
      <c r="S1466" s="701">
        <v>0.5</v>
      </c>
      <c r="T1466" s="700">
        <v>0.5</v>
      </c>
      <c r="U1466" s="702">
        <v>0.33333333333333331</v>
      </c>
    </row>
    <row r="1467" spans="1:21" ht="14.4" customHeight="1" x14ac:dyDescent="0.3">
      <c r="A1467" s="695">
        <v>32</v>
      </c>
      <c r="B1467" s="696" t="s">
        <v>554</v>
      </c>
      <c r="C1467" s="696">
        <v>89301322</v>
      </c>
      <c r="D1467" s="697" t="s">
        <v>4685</v>
      </c>
      <c r="E1467" s="698" t="s">
        <v>3284</v>
      </c>
      <c r="F1467" s="696" t="s">
        <v>3257</v>
      </c>
      <c r="G1467" s="696" t="s">
        <v>3439</v>
      </c>
      <c r="H1467" s="696" t="s">
        <v>555</v>
      </c>
      <c r="I1467" s="696" t="s">
        <v>810</v>
      </c>
      <c r="J1467" s="696" t="s">
        <v>811</v>
      </c>
      <c r="K1467" s="696" t="s">
        <v>3440</v>
      </c>
      <c r="L1467" s="699">
        <v>163.9</v>
      </c>
      <c r="M1467" s="699">
        <v>5736.5</v>
      </c>
      <c r="N1467" s="696">
        <v>35</v>
      </c>
      <c r="O1467" s="700">
        <v>10.5</v>
      </c>
      <c r="P1467" s="699">
        <v>2786.2999999999997</v>
      </c>
      <c r="Q1467" s="701">
        <v>0.48571428571428565</v>
      </c>
      <c r="R1467" s="696">
        <v>17</v>
      </c>
      <c r="S1467" s="701">
        <v>0.48571428571428571</v>
      </c>
      <c r="T1467" s="700">
        <v>5.5</v>
      </c>
      <c r="U1467" s="702">
        <v>0.52380952380952384</v>
      </c>
    </row>
    <row r="1468" spans="1:21" ht="14.4" customHeight="1" x14ac:dyDescent="0.3">
      <c r="A1468" s="695">
        <v>32</v>
      </c>
      <c r="B1468" s="696" t="s">
        <v>554</v>
      </c>
      <c r="C1468" s="696">
        <v>89301322</v>
      </c>
      <c r="D1468" s="697" t="s">
        <v>4685</v>
      </c>
      <c r="E1468" s="698" t="s">
        <v>3284</v>
      </c>
      <c r="F1468" s="696" t="s">
        <v>3257</v>
      </c>
      <c r="G1468" s="696" t="s">
        <v>3510</v>
      </c>
      <c r="H1468" s="696" t="s">
        <v>555</v>
      </c>
      <c r="I1468" s="696" t="s">
        <v>4492</v>
      </c>
      <c r="J1468" s="696" t="s">
        <v>4493</v>
      </c>
      <c r="K1468" s="696" t="s">
        <v>2294</v>
      </c>
      <c r="L1468" s="699">
        <v>33.729999999999997</v>
      </c>
      <c r="M1468" s="699">
        <v>101.19</v>
      </c>
      <c r="N1468" s="696">
        <v>3</v>
      </c>
      <c r="O1468" s="700">
        <v>0.5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32</v>
      </c>
      <c r="B1469" s="696" t="s">
        <v>554</v>
      </c>
      <c r="C1469" s="696">
        <v>89301322</v>
      </c>
      <c r="D1469" s="697" t="s">
        <v>4685</v>
      </c>
      <c r="E1469" s="698" t="s">
        <v>3284</v>
      </c>
      <c r="F1469" s="696" t="s">
        <v>3257</v>
      </c>
      <c r="G1469" s="696" t="s">
        <v>3510</v>
      </c>
      <c r="H1469" s="696" t="s">
        <v>555</v>
      </c>
      <c r="I1469" s="696" t="s">
        <v>2292</v>
      </c>
      <c r="J1469" s="696" t="s">
        <v>2293</v>
      </c>
      <c r="K1469" s="696" t="s">
        <v>2294</v>
      </c>
      <c r="L1469" s="699">
        <v>33.729999999999997</v>
      </c>
      <c r="M1469" s="699">
        <v>33.729999999999997</v>
      </c>
      <c r="N1469" s="696">
        <v>1</v>
      </c>
      <c r="O1469" s="700">
        <v>1</v>
      </c>
      <c r="P1469" s="699">
        <v>33.729999999999997</v>
      </c>
      <c r="Q1469" s="701">
        <v>1</v>
      </c>
      <c r="R1469" s="696">
        <v>1</v>
      </c>
      <c r="S1469" s="701">
        <v>1</v>
      </c>
      <c r="T1469" s="700">
        <v>1</v>
      </c>
      <c r="U1469" s="702">
        <v>1</v>
      </c>
    </row>
    <row r="1470" spans="1:21" ht="14.4" customHeight="1" x14ac:dyDescent="0.3">
      <c r="A1470" s="695">
        <v>32</v>
      </c>
      <c r="B1470" s="696" t="s">
        <v>554</v>
      </c>
      <c r="C1470" s="696">
        <v>89301322</v>
      </c>
      <c r="D1470" s="697" t="s">
        <v>4685</v>
      </c>
      <c r="E1470" s="698" t="s">
        <v>3284</v>
      </c>
      <c r="F1470" s="696" t="s">
        <v>3257</v>
      </c>
      <c r="G1470" s="696" t="s">
        <v>3510</v>
      </c>
      <c r="H1470" s="696" t="s">
        <v>555</v>
      </c>
      <c r="I1470" s="696" t="s">
        <v>4494</v>
      </c>
      <c r="J1470" s="696" t="s">
        <v>2293</v>
      </c>
      <c r="K1470" s="696" t="s">
        <v>3610</v>
      </c>
      <c r="L1470" s="699">
        <v>0</v>
      </c>
      <c r="M1470" s="699">
        <v>0</v>
      </c>
      <c r="N1470" s="696">
        <v>4</v>
      </c>
      <c r="O1470" s="700">
        <v>3</v>
      </c>
      <c r="P1470" s="699">
        <v>0</v>
      </c>
      <c r="Q1470" s="701"/>
      <c r="R1470" s="696">
        <v>2</v>
      </c>
      <c r="S1470" s="701">
        <v>0.5</v>
      </c>
      <c r="T1470" s="700">
        <v>1.5</v>
      </c>
      <c r="U1470" s="702">
        <v>0.5</v>
      </c>
    </row>
    <row r="1471" spans="1:21" ht="14.4" customHeight="1" x14ac:dyDescent="0.3">
      <c r="A1471" s="695">
        <v>32</v>
      </c>
      <c r="B1471" s="696" t="s">
        <v>554</v>
      </c>
      <c r="C1471" s="696">
        <v>89301322</v>
      </c>
      <c r="D1471" s="697" t="s">
        <v>4685</v>
      </c>
      <c r="E1471" s="698" t="s">
        <v>3284</v>
      </c>
      <c r="F1471" s="696" t="s">
        <v>3257</v>
      </c>
      <c r="G1471" s="696" t="s">
        <v>4495</v>
      </c>
      <c r="H1471" s="696" t="s">
        <v>555</v>
      </c>
      <c r="I1471" s="696" t="s">
        <v>4496</v>
      </c>
      <c r="J1471" s="696" t="s">
        <v>4497</v>
      </c>
      <c r="K1471" s="696" t="s">
        <v>4173</v>
      </c>
      <c r="L1471" s="699">
        <v>86.16</v>
      </c>
      <c r="M1471" s="699">
        <v>86.16</v>
      </c>
      <c r="N1471" s="696">
        <v>1</v>
      </c>
      <c r="O1471" s="700">
        <v>0.5</v>
      </c>
      <c r="P1471" s="699">
        <v>86.16</v>
      </c>
      <c r="Q1471" s="701">
        <v>1</v>
      </c>
      <c r="R1471" s="696">
        <v>1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32</v>
      </c>
      <c r="B1472" s="696" t="s">
        <v>554</v>
      </c>
      <c r="C1472" s="696">
        <v>89301322</v>
      </c>
      <c r="D1472" s="697" t="s">
        <v>4685</v>
      </c>
      <c r="E1472" s="698" t="s">
        <v>3284</v>
      </c>
      <c r="F1472" s="696" t="s">
        <v>3257</v>
      </c>
      <c r="G1472" s="696" t="s">
        <v>3486</v>
      </c>
      <c r="H1472" s="696" t="s">
        <v>555</v>
      </c>
      <c r="I1472" s="696" t="s">
        <v>1042</v>
      </c>
      <c r="J1472" s="696" t="s">
        <v>1043</v>
      </c>
      <c r="K1472" s="696" t="s">
        <v>3487</v>
      </c>
      <c r="L1472" s="699">
        <v>1023.02</v>
      </c>
      <c r="M1472" s="699">
        <v>15345.300000000003</v>
      </c>
      <c r="N1472" s="696">
        <v>15</v>
      </c>
      <c r="O1472" s="700">
        <v>11.5</v>
      </c>
      <c r="P1472" s="699">
        <v>7161.1400000000012</v>
      </c>
      <c r="Q1472" s="701">
        <v>0.46666666666666667</v>
      </c>
      <c r="R1472" s="696">
        <v>7</v>
      </c>
      <c r="S1472" s="701">
        <v>0.46666666666666667</v>
      </c>
      <c r="T1472" s="700">
        <v>6</v>
      </c>
      <c r="U1472" s="702">
        <v>0.52173913043478259</v>
      </c>
    </row>
    <row r="1473" spans="1:21" ht="14.4" customHeight="1" x14ac:dyDescent="0.3">
      <c r="A1473" s="695">
        <v>32</v>
      </c>
      <c r="B1473" s="696" t="s">
        <v>554</v>
      </c>
      <c r="C1473" s="696">
        <v>89301322</v>
      </c>
      <c r="D1473" s="697" t="s">
        <v>4685</v>
      </c>
      <c r="E1473" s="698" t="s">
        <v>3284</v>
      </c>
      <c r="F1473" s="696" t="s">
        <v>3257</v>
      </c>
      <c r="G1473" s="696" t="s">
        <v>3441</v>
      </c>
      <c r="H1473" s="696" t="s">
        <v>555</v>
      </c>
      <c r="I1473" s="696" t="s">
        <v>4374</v>
      </c>
      <c r="J1473" s="696" t="s">
        <v>2305</v>
      </c>
      <c r="K1473" s="696" t="s">
        <v>2306</v>
      </c>
      <c r="L1473" s="699">
        <v>24.22</v>
      </c>
      <c r="M1473" s="699">
        <v>72.66</v>
      </c>
      <c r="N1473" s="696">
        <v>3</v>
      </c>
      <c r="O1473" s="700">
        <v>0.5</v>
      </c>
      <c r="P1473" s="699">
        <v>72.66</v>
      </c>
      <c r="Q1473" s="701">
        <v>1</v>
      </c>
      <c r="R1473" s="696">
        <v>3</v>
      </c>
      <c r="S1473" s="701">
        <v>1</v>
      </c>
      <c r="T1473" s="700">
        <v>0.5</v>
      </c>
      <c r="U1473" s="702">
        <v>1</v>
      </c>
    </row>
    <row r="1474" spans="1:21" ht="14.4" customHeight="1" x14ac:dyDescent="0.3">
      <c r="A1474" s="695">
        <v>32</v>
      </c>
      <c r="B1474" s="696" t="s">
        <v>554</v>
      </c>
      <c r="C1474" s="696">
        <v>89301322</v>
      </c>
      <c r="D1474" s="697" t="s">
        <v>4685</v>
      </c>
      <c r="E1474" s="698" t="s">
        <v>3284</v>
      </c>
      <c r="F1474" s="696" t="s">
        <v>3257</v>
      </c>
      <c r="G1474" s="696" t="s">
        <v>3334</v>
      </c>
      <c r="H1474" s="696" t="s">
        <v>555</v>
      </c>
      <c r="I1474" s="696" t="s">
        <v>4274</v>
      </c>
      <c r="J1474" s="696" t="s">
        <v>3336</v>
      </c>
      <c r="K1474" s="696" t="s">
        <v>985</v>
      </c>
      <c r="L1474" s="699">
        <v>0</v>
      </c>
      <c r="M1474" s="699">
        <v>0</v>
      </c>
      <c r="N1474" s="696">
        <v>1</v>
      </c>
      <c r="O1474" s="700">
        <v>0.5</v>
      </c>
      <c r="P1474" s="699">
        <v>0</v>
      </c>
      <c r="Q1474" s="701"/>
      <c r="R1474" s="696">
        <v>1</v>
      </c>
      <c r="S1474" s="701">
        <v>1</v>
      </c>
      <c r="T1474" s="700">
        <v>0.5</v>
      </c>
      <c r="U1474" s="702">
        <v>1</v>
      </c>
    </row>
    <row r="1475" spans="1:21" ht="14.4" customHeight="1" x14ac:dyDescent="0.3">
      <c r="A1475" s="695">
        <v>32</v>
      </c>
      <c r="B1475" s="696" t="s">
        <v>554</v>
      </c>
      <c r="C1475" s="696">
        <v>89301322</v>
      </c>
      <c r="D1475" s="697" t="s">
        <v>4685</v>
      </c>
      <c r="E1475" s="698" t="s">
        <v>3284</v>
      </c>
      <c r="F1475" s="696" t="s">
        <v>3257</v>
      </c>
      <c r="G1475" s="696" t="s">
        <v>3334</v>
      </c>
      <c r="H1475" s="696" t="s">
        <v>555</v>
      </c>
      <c r="I1475" s="696" t="s">
        <v>4498</v>
      </c>
      <c r="J1475" s="696" t="s">
        <v>4499</v>
      </c>
      <c r="K1475" s="696" t="s">
        <v>988</v>
      </c>
      <c r="L1475" s="699">
        <v>0</v>
      </c>
      <c r="M1475" s="699">
        <v>0</v>
      </c>
      <c r="N1475" s="696">
        <v>1</v>
      </c>
      <c r="O1475" s="700">
        <v>1</v>
      </c>
      <c r="P1475" s="699"/>
      <c r="Q1475" s="701"/>
      <c r="R1475" s="696"/>
      <c r="S1475" s="701">
        <v>0</v>
      </c>
      <c r="T1475" s="700"/>
      <c r="U1475" s="702">
        <v>0</v>
      </c>
    </row>
    <row r="1476" spans="1:21" ht="14.4" customHeight="1" x14ac:dyDescent="0.3">
      <c r="A1476" s="695">
        <v>32</v>
      </c>
      <c r="B1476" s="696" t="s">
        <v>554</v>
      </c>
      <c r="C1476" s="696">
        <v>89301322</v>
      </c>
      <c r="D1476" s="697" t="s">
        <v>4685</v>
      </c>
      <c r="E1476" s="698" t="s">
        <v>3284</v>
      </c>
      <c r="F1476" s="696" t="s">
        <v>3257</v>
      </c>
      <c r="G1476" s="696" t="s">
        <v>3334</v>
      </c>
      <c r="H1476" s="696" t="s">
        <v>555</v>
      </c>
      <c r="I1476" s="696" t="s">
        <v>987</v>
      </c>
      <c r="J1476" s="696" t="s">
        <v>984</v>
      </c>
      <c r="K1476" s="696" t="s">
        <v>988</v>
      </c>
      <c r="L1476" s="699">
        <v>0</v>
      </c>
      <c r="M1476" s="699">
        <v>0</v>
      </c>
      <c r="N1476" s="696">
        <v>1</v>
      </c>
      <c r="O1476" s="700">
        <v>1</v>
      </c>
      <c r="P1476" s="699"/>
      <c r="Q1476" s="701"/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32</v>
      </c>
      <c r="B1477" s="696" t="s">
        <v>554</v>
      </c>
      <c r="C1477" s="696">
        <v>89301322</v>
      </c>
      <c r="D1477" s="697" t="s">
        <v>4685</v>
      </c>
      <c r="E1477" s="698" t="s">
        <v>3284</v>
      </c>
      <c r="F1477" s="696" t="s">
        <v>3257</v>
      </c>
      <c r="G1477" s="696" t="s">
        <v>3587</v>
      </c>
      <c r="H1477" s="696" t="s">
        <v>1626</v>
      </c>
      <c r="I1477" s="696" t="s">
        <v>3588</v>
      </c>
      <c r="J1477" s="696" t="s">
        <v>3589</v>
      </c>
      <c r="K1477" s="696" t="s">
        <v>3590</v>
      </c>
      <c r="L1477" s="699">
        <v>2449.89</v>
      </c>
      <c r="M1477" s="699">
        <v>14699.34</v>
      </c>
      <c r="N1477" s="696">
        <v>6</v>
      </c>
      <c r="O1477" s="700">
        <v>2</v>
      </c>
      <c r="P1477" s="699">
        <v>14699.34</v>
      </c>
      <c r="Q1477" s="701">
        <v>1</v>
      </c>
      <c r="R1477" s="696">
        <v>6</v>
      </c>
      <c r="S1477" s="701">
        <v>1</v>
      </c>
      <c r="T1477" s="700">
        <v>2</v>
      </c>
      <c r="U1477" s="702">
        <v>1</v>
      </c>
    </row>
    <row r="1478" spans="1:21" ht="14.4" customHeight="1" x14ac:dyDescent="0.3">
      <c r="A1478" s="695">
        <v>32</v>
      </c>
      <c r="B1478" s="696" t="s">
        <v>554</v>
      </c>
      <c r="C1478" s="696">
        <v>89301322</v>
      </c>
      <c r="D1478" s="697" t="s">
        <v>4685</v>
      </c>
      <c r="E1478" s="698" t="s">
        <v>3284</v>
      </c>
      <c r="F1478" s="696" t="s">
        <v>3257</v>
      </c>
      <c r="G1478" s="696" t="s">
        <v>3587</v>
      </c>
      <c r="H1478" s="696" t="s">
        <v>1626</v>
      </c>
      <c r="I1478" s="696" t="s">
        <v>3588</v>
      </c>
      <c r="J1478" s="696" t="s">
        <v>3589</v>
      </c>
      <c r="K1478" s="696" t="s">
        <v>3590</v>
      </c>
      <c r="L1478" s="699">
        <v>2279.02</v>
      </c>
      <c r="M1478" s="699">
        <v>27348.239999999998</v>
      </c>
      <c r="N1478" s="696">
        <v>12</v>
      </c>
      <c r="O1478" s="700">
        <v>2.5</v>
      </c>
      <c r="P1478" s="699">
        <v>22790.199999999997</v>
      </c>
      <c r="Q1478" s="701">
        <v>0.83333333333333326</v>
      </c>
      <c r="R1478" s="696">
        <v>10</v>
      </c>
      <c r="S1478" s="701">
        <v>0.83333333333333337</v>
      </c>
      <c r="T1478" s="700">
        <v>1.5</v>
      </c>
      <c r="U1478" s="702">
        <v>0.6</v>
      </c>
    </row>
    <row r="1479" spans="1:21" ht="14.4" customHeight="1" x14ac:dyDescent="0.3">
      <c r="A1479" s="695">
        <v>32</v>
      </c>
      <c r="B1479" s="696" t="s">
        <v>554</v>
      </c>
      <c r="C1479" s="696">
        <v>89301322</v>
      </c>
      <c r="D1479" s="697" t="s">
        <v>4685</v>
      </c>
      <c r="E1479" s="698" t="s">
        <v>3284</v>
      </c>
      <c r="F1479" s="696" t="s">
        <v>3257</v>
      </c>
      <c r="G1479" s="696" t="s">
        <v>3338</v>
      </c>
      <c r="H1479" s="696" t="s">
        <v>555</v>
      </c>
      <c r="I1479" s="696" t="s">
        <v>2078</v>
      </c>
      <c r="J1479" s="696" t="s">
        <v>2079</v>
      </c>
      <c r="K1479" s="696" t="s">
        <v>3155</v>
      </c>
      <c r="L1479" s="699">
        <v>614.78</v>
      </c>
      <c r="M1479" s="699">
        <v>2459.12</v>
      </c>
      <c r="N1479" s="696">
        <v>4</v>
      </c>
      <c r="O1479" s="700">
        <v>1.5</v>
      </c>
      <c r="P1479" s="699">
        <v>2459.12</v>
      </c>
      <c r="Q1479" s="701">
        <v>1</v>
      </c>
      <c r="R1479" s="696">
        <v>4</v>
      </c>
      <c r="S1479" s="701">
        <v>1</v>
      </c>
      <c r="T1479" s="700">
        <v>1.5</v>
      </c>
      <c r="U1479" s="702">
        <v>1</v>
      </c>
    </row>
    <row r="1480" spans="1:21" ht="14.4" customHeight="1" x14ac:dyDescent="0.3">
      <c r="A1480" s="695">
        <v>32</v>
      </c>
      <c r="B1480" s="696" t="s">
        <v>554</v>
      </c>
      <c r="C1480" s="696">
        <v>89301322</v>
      </c>
      <c r="D1480" s="697" t="s">
        <v>4685</v>
      </c>
      <c r="E1480" s="698" t="s">
        <v>3284</v>
      </c>
      <c r="F1480" s="696" t="s">
        <v>3257</v>
      </c>
      <c r="G1480" s="696" t="s">
        <v>3599</v>
      </c>
      <c r="H1480" s="696" t="s">
        <v>555</v>
      </c>
      <c r="I1480" s="696" t="s">
        <v>1984</v>
      </c>
      <c r="J1480" s="696" t="s">
        <v>4500</v>
      </c>
      <c r="K1480" s="696" t="s">
        <v>4501</v>
      </c>
      <c r="L1480" s="699">
        <v>41.07</v>
      </c>
      <c r="M1480" s="699">
        <v>82.14</v>
      </c>
      <c r="N1480" s="696">
        <v>2</v>
      </c>
      <c r="O1480" s="700">
        <v>1.5</v>
      </c>
      <c r="P1480" s="699">
        <v>41.07</v>
      </c>
      <c r="Q1480" s="701">
        <v>0.5</v>
      </c>
      <c r="R1480" s="696">
        <v>1</v>
      </c>
      <c r="S1480" s="701">
        <v>0.5</v>
      </c>
      <c r="T1480" s="700">
        <v>0.5</v>
      </c>
      <c r="U1480" s="702">
        <v>0.33333333333333331</v>
      </c>
    </row>
    <row r="1481" spans="1:21" ht="14.4" customHeight="1" x14ac:dyDescent="0.3">
      <c r="A1481" s="695">
        <v>32</v>
      </c>
      <c r="B1481" s="696" t="s">
        <v>554</v>
      </c>
      <c r="C1481" s="696">
        <v>89301322</v>
      </c>
      <c r="D1481" s="697" t="s">
        <v>4685</v>
      </c>
      <c r="E1481" s="698" t="s">
        <v>3284</v>
      </c>
      <c r="F1481" s="696" t="s">
        <v>3257</v>
      </c>
      <c r="G1481" s="696" t="s">
        <v>4502</v>
      </c>
      <c r="H1481" s="696" t="s">
        <v>555</v>
      </c>
      <c r="I1481" s="696" t="s">
        <v>4503</v>
      </c>
      <c r="J1481" s="696" t="s">
        <v>4504</v>
      </c>
      <c r="K1481" s="696" t="s">
        <v>4505</v>
      </c>
      <c r="L1481" s="699">
        <v>0</v>
      </c>
      <c r="M1481" s="699">
        <v>0</v>
      </c>
      <c r="N1481" s="696">
        <v>1</v>
      </c>
      <c r="O1481" s="700">
        <v>1</v>
      </c>
      <c r="P1481" s="699"/>
      <c r="Q1481" s="701"/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32</v>
      </c>
      <c r="B1482" s="696" t="s">
        <v>554</v>
      </c>
      <c r="C1482" s="696">
        <v>89301322</v>
      </c>
      <c r="D1482" s="697" t="s">
        <v>4685</v>
      </c>
      <c r="E1482" s="698" t="s">
        <v>3284</v>
      </c>
      <c r="F1482" s="696" t="s">
        <v>3257</v>
      </c>
      <c r="G1482" s="696" t="s">
        <v>4135</v>
      </c>
      <c r="H1482" s="696" t="s">
        <v>1626</v>
      </c>
      <c r="I1482" s="696" t="s">
        <v>4278</v>
      </c>
      <c r="J1482" s="696" t="s">
        <v>4279</v>
      </c>
      <c r="K1482" s="696" t="s">
        <v>4280</v>
      </c>
      <c r="L1482" s="699">
        <v>83.56</v>
      </c>
      <c r="M1482" s="699">
        <v>83.56</v>
      </c>
      <c r="N1482" s="696">
        <v>1</v>
      </c>
      <c r="O1482" s="700">
        <v>0.5</v>
      </c>
      <c r="P1482" s="699">
        <v>83.56</v>
      </c>
      <c r="Q1482" s="701">
        <v>1</v>
      </c>
      <c r="R1482" s="696">
        <v>1</v>
      </c>
      <c r="S1482" s="701">
        <v>1</v>
      </c>
      <c r="T1482" s="700">
        <v>0.5</v>
      </c>
      <c r="U1482" s="702">
        <v>1</v>
      </c>
    </row>
    <row r="1483" spans="1:21" ht="14.4" customHeight="1" x14ac:dyDescent="0.3">
      <c r="A1483" s="695">
        <v>32</v>
      </c>
      <c r="B1483" s="696" t="s">
        <v>554</v>
      </c>
      <c r="C1483" s="696">
        <v>89301322</v>
      </c>
      <c r="D1483" s="697" t="s">
        <v>4685</v>
      </c>
      <c r="E1483" s="698" t="s">
        <v>3284</v>
      </c>
      <c r="F1483" s="696" t="s">
        <v>3257</v>
      </c>
      <c r="G1483" s="696" t="s">
        <v>3401</v>
      </c>
      <c r="H1483" s="696" t="s">
        <v>555</v>
      </c>
      <c r="I1483" s="696" t="s">
        <v>780</v>
      </c>
      <c r="J1483" s="696" t="s">
        <v>3606</v>
      </c>
      <c r="K1483" s="696" t="s">
        <v>3607</v>
      </c>
      <c r="L1483" s="699">
        <v>72.05</v>
      </c>
      <c r="M1483" s="699">
        <v>72.05</v>
      </c>
      <c r="N1483" s="696">
        <v>1</v>
      </c>
      <c r="O1483" s="700">
        <v>1</v>
      </c>
      <c r="P1483" s="699">
        <v>72.05</v>
      </c>
      <c r="Q1483" s="701">
        <v>1</v>
      </c>
      <c r="R1483" s="696">
        <v>1</v>
      </c>
      <c r="S1483" s="701">
        <v>1</v>
      </c>
      <c r="T1483" s="700">
        <v>1</v>
      </c>
      <c r="U1483" s="702">
        <v>1</v>
      </c>
    </row>
    <row r="1484" spans="1:21" ht="14.4" customHeight="1" x14ac:dyDescent="0.3">
      <c r="A1484" s="695">
        <v>32</v>
      </c>
      <c r="B1484" s="696" t="s">
        <v>554</v>
      </c>
      <c r="C1484" s="696">
        <v>89301322</v>
      </c>
      <c r="D1484" s="697" t="s">
        <v>4685</v>
      </c>
      <c r="E1484" s="698" t="s">
        <v>3284</v>
      </c>
      <c r="F1484" s="696" t="s">
        <v>3257</v>
      </c>
      <c r="G1484" s="696" t="s">
        <v>4506</v>
      </c>
      <c r="H1484" s="696" t="s">
        <v>555</v>
      </c>
      <c r="I1484" s="696" t="s">
        <v>4507</v>
      </c>
      <c r="J1484" s="696" t="s">
        <v>4508</v>
      </c>
      <c r="K1484" s="696" t="s">
        <v>4509</v>
      </c>
      <c r="L1484" s="699">
        <v>57.71</v>
      </c>
      <c r="M1484" s="699">
        <v>57.71</v>
      </c>
      <c r="N1484" s="696">
        <v>1</v>
      </c>
      <c r="O1484" s="700">
        <v>0.5</v>
      </c>
      <c r="P1484" s="699"/>
      <c r="Q1484" s="701">
        <v>0</v>
      </c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32</v>
      </c>
      <c r="B1485" s="696" t="s">
        <v>554</v>
      </c>
      <c r="C1485" s="696">
        <v>89301322</v>
      </c>
      <c r="D1485" s="697" t="s">
        <v>4685</v>
      </c>
      <c r="E1485" s="698" t="s">
        <v>3284</v>
      </c>
      <c r="F1485" s="696" t="s">
        <v>3257</v>
      </c>
      <c r="G1485" s="696" t="s">
        <v>4510</v>
      </c>
      <c r="H1485" s="696" t="s">
        <v>555</v>
      </c>
      <c r="I1485" s="696" t="s">
        <v>2776</v>
      </c>
      <c r="J1485" s="696" t="s">
        <v>2777</v>
      </c>
      <c r="K1485" s="696" t="s">
        <v>4511</v>
      </c>
      <c r="L1485" s="699">
        <v>38.65</v>
      </c>
      <c r="M1485" s="699">
        <v>38.65</v>
      </c>
      <c r="N1485" s="696">
        <v>1</v>
      </c>
      <c r="O1485" s="700">
        <v>0.5</v>
      </c>
      <c r="P1485" s="699">
        <v>38.65</v>
      </c>
      <c r="Q1485" s="701">
        <v>1</v>
      </c>
      <c r="R1485" s="696">
        <v>1</v>
      </c>
      <c r="S1485" s="701">
        <v>1</v>
      </c>
      <c r="T1485" s="700">
        <v>0.5</v>
      </c>
      <c r="U1485" s="702">
        <v>1</v>
      </c>
    </row>
    <row r="1486" spans="1:21" ht="14.4" customHeight="1" x14ac:dyDescent="0.3">
      <c r="A1486" s="695">
        <v>32</v>
      </c>
      <c r="B1486" s="696" t="s">
        <v>554</v>
      </c>
      <c r="C1486" s="696">
        <v>89301322</v>
      </c>
      <c r="D1486" s="697" t="s">
        <v>4685</v>
      </c>
      <c r="E1486" s="698" t="s">
        <v>3284</v>
      </c>
      <c r="F1486" s="696" t="s">
        <v>3257</v>
      </c>
      <c r="G1486" s="696" t="s">
        <v>3733</v>
      </c>
      <c r="H1486" s="696" t="s">
        <v>555</v>
      </c>
      <c r="I1486" s="696" t="s">
        <v>3734</v>
      </c>
      <c r="J1486" s="696" t="s">
        <v>3735</v>
      </c>
      <c r="K1486" s="696" t="s">
        <v>3736</v>
      </c>
      <c r="L1486" s="699">
        <v>145.38999999999999</v>
      </c>
      <c r="M1486" s="699">
        <v>1163.1199999999999</v>
      </c>
      <c r="N1486" s="696">
        <v>8</v>
      </c>
      <c r="O1486" s="700">
        <v>1</v>
      </c>
      <c r="P1486" s="699">
        <v>1163.1199999999999</v>
      </c>
      <c r="Q1486" s="701">
        <v>1</v>
      </c>
      <c r="R1486" s="696">
        <v>8</v>
      </c>
      <c r="S1486" s="701">
        <v>1</v>
      </c>
      <c r="T1486" s="700">
        <v>1</v>
      </c>
      <c r="U1486" s="702">
        <v>1</v>
      </c>
    </row>
    <row r="1487" spans="1:21" ht="14.4" customHeight="1" x14ac:dyDescent="0.3">
      <c r="A1487" s="695">
        <v>32</v>
      </c>
      <c r="B1487" s="696" t="s">
        <v>554</v>
      </c>
      <c r="C1487" s="696">
        <v>89301322</v>
      </c>
      <c r="D1487" s="697" t="s">
        <v>4685</v>
      </c>
      <c r="E1487" s="698" t="s">
        <v>3284</v>
      </c>
      <c r="F1487" s="696" t="s">
        <v>3257</v>
      </c>
      <c r="G1487" s="696" t="s">
        <v>3917</v>
      </c>
      <c r="H1487" s="696" t="s">
        <v>555</v>
      </c>
      <c r="I1487" s="696" t="s">
        <v>3918</v>
      </c>
      <c r="J1487" s="696" t="s">
        <v>3919</v>
      </c>
      <c r="K1487" s="696" t="s">
        <v>3920</v>
      </c>
      <c r="L1487" s="699">
        <v>92.91</v>
      </c>
      <c r="M1487" s="699">
        <v>278.73</v>
      </c>
      <c r="N1487" s="696">
        <v>3</v>
      </c>
      <c r="O1487" s="700">
        <v>1</v>
      </c>
      <c r="P1487" s="699">
        <v>278.73</v>
      </c>
      <c r="Q1487" s="701">
        <v>1</v>
      </c>
      <c r="R1487" s="696">
        <v>3</v>
      </c>
      <c r="S1487" s="701">
        <v>1</v>
      </c>
      <c r="T1487" s="700">
        <v>1</v>
      </c>
      <c r="U1487" s="702">
        <v>1</v>
      </c>
    </row>
    <row r="1488" spans="1:21" ht="14.4" customHeight="1" x14ac:dyDescent="0.3">
      <c r="A1488" s="695">
        <v>32</v>
      </c>
      <c r="B1488" s="696" t="s">
        <v>554</v>
      </c>
      <c r="C1488" s="696">
        <v>89301322</v>
      </c>
      <c r="D1488" s="697" t="s">
        <v>4685</v>
      </c>
      <c r="E1488" s="698" t="s">
        <v>3284</v>
      </c>
      <c r="F1488" s="696" t="s">
        <v>3257</v>
      </c>
      <c r="G1488" s="696" t="s">
        <v>3346</v>
      </c>
      <c r="H1488" s="696" t="s">
        <v>555</v>
      </c>
      <c r="I1488" s="696" t="s">
        <v>3608</v>
      </c>
      <c r="J1488" s="696" t="s">
        <v>3609</v>
      </c>
      <c r="K1488" s="696" t="s">
        <v>3610</v>
      </c>
      <c r="L1488" s="699">
        <v>61.29</v>
      </c>
      <c r="M1488" s="699">
        <v>61.29</v>
      </c>
      <c r="N1488" s="696">
        <v>1</v>
      </c>
      <c r="O1488" s="700">
        <v>1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32</v>
      </c>
      <c r="B1489" s="696" t="s">
        <v>554</v>
      </c>
      <c r="C1489" s="696">
        <v>89301322</v>
      </c>
      <c r="D1489" s="697" t="s">
        <v>4685</v>
      </c>
      <c r="E1489" s="698" t="s">
        <v>3284</v>
      </c>
      <c r="F1489" s="696" t="s">
        <v>3257</v>
      </c>
      <c r="G1489" s="696" t="s">
        <v>3346</v>
      </c>
      <c r="H1489" s="696" t="s">
        <v>555</v>
      </c>
      <c r="I1489" s="696" t="s">
        <v>3613</v>
      </c>
      <c r="J1489" s="696" t="s">
        <v>3348</v>
      </c>
      <c r="K1489" s="696" t="s">
        <v>3614</v>
      </c>
      <c r="L1489" s="699">
        <v>34.31</v>
      </c>
      <c r="M1489" s="699">
        <v>137.24</v>
      </c>
      <c r="N1489" s="696">
        <v>4</v>
      </c>
      <c r="O1489" s="700">
        <v>1.5</v>
      </c>
      <c r="P1489" s="699">
        <v>68.62</v>
      </c>
      <c r="Q1489" s="701">
        <v>0.5</v>
      </c>
      <c r="R1489" s="696">
        <v>2</v>
      </c>
      <c r="S1489" s="701">
        <v>0.5</v>
      </c>
      <c r="T1489" s="700">
        <v>1</v>
      </c>
      <c r="U1489" s="702">
        <v>0.66666666666666663</v>
      </c>
    </row>
    <row r="1490" spans="1:21" ht="14.4" customHeight="1" x14ac:dyDescent="0.3">
      <c r="A1490" s="695">
        <v>32</v>
      </c>
      <c r="B1490" s="696" t="s">
        <v>554</v>
      </c>
      <c r="C1490" s="696">
        <v>89301322</v>
      </c>
      <c r="D1490" s="697" t="s">
        <v>4685</v>
      </c>
      <c r="E1490" s="698" t="s">
        <v>3284</v>
      </c>
      <c r="F1490" s="696" t="s">
        <v>3257</v>
      </c>
      <c r="G1490" s="696" t="s">
        <v>3349</v>
      </c>
      <c r="H1490" s="696" t="s">
        <v>555</v>
      </c>
      <c r="I1490" s="696" t="s">
        <v>814</v>
      </c>
      <c r="J1490" s="696" t="s">
        <v>3350</v>
      </c>
      <c r="K1490" s="696" t="s">
        <v>3351</v>
      </c>
      <c r="L1490" s="699">
        <v>91.14</v>
      </c>
      <c r="M1490" s="699">
        <v>4465.8600000000006</v>
      </c>
      <c r="N1490" s="696">
        <v>49</v>
      </c>
      <c r="O1490" s="700">
        <v>17</v>
      </c>
      <c r="P1490" s="699">
        <v>2187.36</v>
      </c>
      <c r="Q1490" s="701">
        <v>0.48979591836734693</v>
      </c>
      <c r="R1490" s="696">
        <v>24</v>
      </c>
      <c r="S1490" s="701">
        <v>0.48979591836734693</v>
      </c>
      <c r="T1490" s="700">
        <v>7.5</v>
      </c>
      <c r="U1490" s="702">
        <v>0.44117647058823528</v>
      </c>
    </row>
    <row r="1491" spans="1:21" ht="14.4" customHeight="1" x14ac:dyDescent="0.3">
      <c r="A1491" s="695">
        <v>32</v>
      </c>
      <c r="B1491" s="696" t="s">
        <v>554</v>
      </c>
      <c r="C1491" s="696">
        <v>89301322</v>
      </c>
      <c r="D1491" s="697" t="s">
        <v>4685</v>
      </c>
      <c r="E1491" s="698" t="s">
        <v>3284</v>
      </c>
      <c r="F1491" s="696" t="s">
        <v>3257</v>
      </c>
      <c r="G1491" s="696" t="s">
        <v>3446</v>
      </c>
      <c r="H1491" s="696" t="s">
        <v>555</v>
      </c>
      <c r="I1491" s="696" t="s">
        <v>687</v>
      </c>
      <c r="J1491" s="696" t="s">
        <v>688</v>
      </c>
      <c r="K1491" s="696" t="s">
        <v>3447</v>
      </c>
      <c r="L1491" s="699">
        <v>709.97</v>
      </c>
      <c r="M1491" s="699">
        <v>709.97</v>
      </c>
      <c r="N1491" s="696">
        <v>1</v>
      </c>
      <c r="O1491" s="700">
        <v>0.5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32</v>
      </c>
      <c r="B1492" s="696" t="s">
        <v>554</v>
      </c>
      <c r="C1492" s="696">
        <v>89301322</v>
      </c>
      <c r="D1492" s="697" t="s">
        <v>4685</v>
      </c>
      <c r="E1492" s="698" t="s">
        <v>3284</v>
      </c>
      <c r="F1492" s="696" t="s">
        <v>3257</v>
      </c>
      <c r="G1492" s="696" t="s">
        <v>3405</v>
      </c>
      <c r="H1492" s="696" t="s">
        <v>555</v>
      </c>
      <c r="I1492" s="696" t="s">
        <v>926</v>
      </c>
      <c r="J1492" s="696" t="s">
        <v>2365</v>
      </c>
      <c r="K1492" s="696" t="s">
        <v>3406</v>
      </c>
      <c r="L1492" s="699">
        <v>0</v>
      </c>
      <c r="M1492" s="699">
        <v>0</v>
      </c>
      <c r="N1492" s="696">
        <v>3</v>
      </c>
      <c r="O1492" s="700">
        <v>2.5</v>
      </c>
      <c r="P1492" s="699">
        <v>0</v>
      </c>
      <c r="Q1492" s="701"/>
      <c r="R1492" s="696">
        <v>2</v>
      </c>
      <c r="S1492" s="701">
        <v>0.66666666666666663</v>
      </c>
      <c r="T1492" s="700">
        <v>1.5</v>
      </c>
      <c r="U1492" s="702">
        <v>0.6</v>
      </c>
    </row>
    <row r="1493" spans="1:21" ht="14.4" customHeight="1" x14ac:dyDescent="0.3">
      <c r="A1493" s="695">
        <v>32</v>
      </c>
      <c r="B1493" s="696" t="s">
        <v>554</v>
      </c>
      <c r="C1493" s="696">
        <v>89301322</v>
      </c>
      <c r="D1493" s="697" t="s">
        <v>4685</v>
      </c>
      <c r="E1493" s="698" t="s">
        <v>3284</v>
      </c>
      <c r="F1493" s="696" t="s">
        <v>3257</v>
      </c>
      <c r="G1493" s="696" t="s">
        <v>3405</v>
      </c>
      <c r="H1493" s="696" t="s">
        <v>555</v>
      </c>
      <c r="I1493" s="696" t="s">
        <v>699</v>
      </c>
      <c r="J1493" s="696" t="s">
        <v>700</v>
      </c>
      <c r="K1493" s="696" t="s">
        <v>701</v>
      </c>
      <c r="L1493" s="699">
        <v>33.79</v>
      </c>
      <c r="M1493" s="699">
        <v>270.32</v>
      </c>
      <c r="N1493" s="696">
        <v>8</v>
      </c>
      <c r="O1493" s="700">
        <v>2.5</v>
      </c>
      <c r="P1493" s="699">
        <v>67.58</v>
      </c>
      <c r="Q1493" s="701">
        <v>0.25</v>
      </c>
      <c r="R1493" s="696">
        <v>2</v>
      </c>
      <c r="S1493" s="701">
        <v>0.25</v>
      </c>
      <c r="T1493" s="700">
        <v>0.5</v>
      </c>
      <c r="U1493" s="702">
        <v>0.2</v>
      </c>
    </row>
    <row r="1494" spans="1:21" ht="14.4" customHeight="1" x14ac:dyDescent="0.3">
      <c r="A1494" s="695">
        <v>32</v>
      </c>
      <c r="B1494" s="696" t="s">
        <v>554</v>
      </c>
      <c r="C1494" s="696">
        <v>89301322</v>
      </c>
      <c r="D1494" s="697" t="s">
        <v>4685</v>
      </c>
      <c r="E1494" s="698" t="s">
        <v>3284</v>
      </c>
      <c r="F1494" s="696" t="s">
        <v>3257</v>
      </c>
      <c r="G1494" s="696" t="s">
        <v>3838</v>
      </c>
      <c r="H1494" s="696" t="s">
        <v>1626</v>
      </c>
      <c r="I1494" s="696" t="s">
        <v>4512</v>
      </c>
      <c r="J1494" s="696" t="s">
        <v>3992</v>
      </c>
      <c r="K1494" s="696" t="s">
        <v>4513</v>
      </c>
      <c r="L1494" s="699">
        <v>0</v>
      </c>
      <c r="M1494" s="699">
        <v>0</v>
      </c>
      <c r="N1494" s="696">
        <v>1</v>
      </c>
      <c r="O1494" s="700">
        <v>1</v>
      </c>
      <c r="P1494" s="699">
        <v>0</v>
      </c>
      <c r="Q1494" s="701"/>
      <c r="R1494" s="696">
        <v>1</v>
      </c>
      <c r="S1494" s="701">
        <v>1</v>
      </c>
      <c r="T1494" s="700">
        <v>1</v>
      </c>
      <c r="U1494" s="702">
        <v>1</v>
      </c>
    </row>
    <row r="1495" spans="1:21" ht="14.4" customHeight="1" x14ac:dyDescent="0.3">
      <c r="A1495" s="695">
        <v>32</v>
      </c>
      <c r="B1495" s="696" t="s">
        <v>554</v>
      </c>
      <c r="C1495" s="696">
        <v>89301322</v>
      </c>
      <c r="D1495" s="697" t="s">
        <v>4685</v>
      </c>
      <c r="E1495" s="698" t="s">
        <v>3284</v>
      </c>
      <c r="F1495" s="696" t="s">
        <v>3257</v>
      </c>
      <c r="G1495" s="696" t="s">
        <v>3838</v>
      </c>
      <c r="H1495" s="696" t="s">
        <v>1626</v>
      </c>
      <c r="I1495" s="696" t="s">
        <v>4514</v>
      </c>
      <c r="J1495" s="696" t="s">
        <v>3992</v>
      </c>
      <c r="K1495" s="696" t="s">
        <v>953</v>
      </c>
      <c r="L1495" s="699">
        <v>137.74</v>
      </c>
      <c r="M1495" s="699">
        <v>137.74</v>
      </c>
      <c r="N1495" s="696">
        <v>1</v>
      </c>
      <c r="O1495" s="700">
        <v>0.5</v>
      </c>
      <c r="P1495" s="699">
        <v>137.74</v>
      </c>
      <c r="Q1495" s="701">
        <v>1</v>
      </c>
      <c r="R1495" s="696">
        <v>1</v>
      </c>
      <c r="S1495" s="701">
        <v>1</v>
      </c>
      <c r="T1495" s="700">
        <v>0.5</v>
      </c>
      <c r="U1495" s="702">
        <v>1</v>
      </c>
    </row>
    <row r="1496" spans="1:21" ht="14.4" customHeight="1" x14ac:dyDescent="0.3">
      <c r="A1496" s="695">
        <v>32</v>
      </c>
      <c r="B1496" s="696" t="s">
        <v>554</v>
      </c>
      <c r="C1496" s="696">
        <v>89301322</v>
      </c>
      <c r="D1496" s="697" t="s">
        <v>4685</v>
      </c>
      <c r="E1496" s="698" t="s">
        <v>3284</v>
      </c>
      <c r="F1496" s="696" t="s">
        <v>3257</v>
      </c>
      <c r="G1496" s="696" t="s">
        <v>3838</v>
      </c>
      <c r="H1496" s="696" t="s">
        <v>1626</v>
      </c>
      <c r="I1496" s="696" t="s">
        <v>4515</v>
      </c>
      <c r="J1496" s="696" t="s">
        <v>3992</v>
      </c>
      <c r="K1496" s="696" t="s">
        <v>2302</v>
      </c>
      <c r="L1496" s="699">
        <v>413.22</v>
      </c>
      <c r="M1496" s="699">
        <v>413.22</v>
      </c>
      <c r="N1496" s="696">
        <v>1</v>
      </c>
      <c r="O1496" s="700">
        <v>0.5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32</v>
      </c>
      <c r="B1497" s="696" t="s">
        <v>554</v>
      </c>
      <c r="C1497" s="696">
        <v>89301322</v>
      </c>
      <c r="D1497" s="697" t="s">
        <v>4685</v>
      </c>
      <c r="E1497" s="698" t="s">
        <v>3284</v>
      </c>
      <c r="F1497" s="696" t="s">
        <v>3257</v>
      </c>
      <c r="G1497" s="696" t="s">
        <v>3838</v>
      </c>
      <c r="H1497" s="696" t="s">
        <v>1626</v>
      </c>
      <c r="I1497" s="696" t="s">
        <v>4516</v>
      </c>
      <c r="J1497" s="696" t="s">
        <v>3992</v>
      </c>
      <c r="K1497" s="696" t="s">
        <v>4513</v>
      </c>
      <c r="L1497" s="699">
        <v>0</v>
      </c>
      <c r="M1497" s="699">
        <v>0</v>
      </c>
      <c r="N1497" s="696">
        <v>1</v>
      </c>
      <c r="O1497" s="700">
        <v>1</v>
      </c>
      <c r="P1497" s="699"/>
      <c r="Q1497" s="701"/>
      <c r="R1497" s="696"/>
      <c r="S1497" s="701">
        <v>0</v>
      </c>
      <c r="T1497" s="700"/>
      <c r="U1497" s="702">
        <v>0</v>
      </c>
    </row>
    <row r="1498" spans="1:21" ht="14.4" customHeight="1" x14ac:dyDescent="0.3">
      <c r="A1498" s="695">
        <v>32</v>
      </c>
      <c r="B1498" s="696" t="s">
        <v>554</v>
      </c>
      <c r="C1498" s="696">
        <v>89301322</v>
      </c>
      <c r="D1498" s="697" t="s">
        <v>4685</v>
      </c>
      <c r="E1498" s="698" t="s">
        <v>3284</v>
      </c>
      <c r="F1498" s="696" t="s">
        <v>3257</v>
      </c>
      <c r="G1498" s="696" t="s">
        <v>3352</v>
      </c>
      <c r="H1498" s="696" t="s">
        <v>1626</v>
      </c>
      <c r="I1498" s="696" t="s">
        <v>4422</v>
      </c>
      <c r="J1498" s="696" t="s">
        <v>4423</v>
      </c>
      <c r="K1498" s="696" t="s">
        <v>4424</v>
      </c>
      <c r="L1498" s="699">
        <v>65.069999999999993</v>
      </c>
      <c r="M1498" s="699">
        <v>130.13999999999999</v>
      </c>
      <c r="N1498" s="696">
        <v>2</v>
      </c>
      <c r="O1498" s="700">
        <v>1</v>
      </c>
      <c r="P1498" s="699">
        <v>130.13999999999999</v>
      </c>
      <c r="Q1498" s="701">
        <v>1</v>
      </c>
      <c r="R1498" s="696">
        <v>2</v>
      </c>
      <c r="S1498" s="701">
        <v>1</v>
      </c>
      <c r="T1498" s="700">
        <v>1</v>
      </c>
      <c r="U1498" s="702">
        <v>1</v>
      </c>
    </row>
    <row r="1499" spans="1:21" ht="14.4" customHeight="1" x14ac:dyDescent="0.3">
      <c r="A1499" s="695">
        <v>32</v>
      </c>
      <c r="B1499" s="696" t="s">
        <v>554</v>
      </c>
      <c r="C1499" s="696">
        <v>89301322</v>
      </c>
      <c r="D1499" s="697" t="s">
        <v>4685</v>
      </c>
      <c r="E1499" s="698" t="s">
        <v>3284</v>
      </c>
      <c r="F1499" s="696" t="s">
        <v>3257</v>
      </c>
      <c r="G1499" s="696" t="s">
        <v>4150</v>
      </c>
      <c r="H1499" s="696" t="s">
        <v>555</v>
      </c>
      <c r="I1499" s="696" t="s">
        <v>875</v>
      </c>
      <c r="J1499" s="696" t="s">
        <v>876</v>
      </c>
      <c r="K1499" s="696" t="s">
        <v>877</v>
      </c>
      <c r="L1499" s="699">
        <v>0</v>
      </c>
      <c r="M1499" s="699">
        <v>0</v>
      </c>
      <c r="N1499" s="696">
        <v>1</v>
      </c>
      <c r="O1499" s="700">
        <v>0.5</v>
      </c>
      <c r="P1499" s="699">
        <v>0</v>
      </c>
      <c r="Q1499" s="701"/>
      <c r="R1499" s="696">
        <v>1</v>
      </c>
      <c r="S1499" s="701">
        <v>1</v>
      </c>
      <c r="T1499" s="700">
        <v>0.5</v>
      </c>
      <c r="U1499" s="702">
        <v>1</v>
      </c>
    </row>
    <row r="1500" spans="1:21" ht="14.4" customHeight="1" x14ac:dyDescent="0.3">
      <c r="A1500" s="695">
        <v>32</v>
      </c>
      <c r="B1500" s="696" t="s">
        <v>554</v>
      </c>
      <c r="C1500" s="696">
        <v>89301322</v>
      </c>
      <c r="D1500" s="697" t="s">
        <v>4685</v>
      </c>
      <c r="E1500" s="698" t="s">
        <v>3284</v>
      </c>
      <c r="F1500" s="696" t="s">
        <v>3257</v>
      </c>
      <c r="G1500" s="696" t="s">
        <v>3842</v>
      </c>
      <c r="H1500" s="696" t="s">
        <v>1626</v>
      </c>
      <c r="I1500" s="696" t="s">
        <v>1716</v>
      </c>
      <c r="J1500" s="696" t="s">
        <v>1717</v>
      </c>
      <c r="K1500" s="696" t="s">
        <v>1718</v>
      </c>
      <c r="L1500" s="699">
        <v>71.86</v>
      </c>
      <c r="M1500" s="699">
        <v>71.86</v>
      </c>
      <c r="N1500" s="696">
        <v>1</v>
      </c>
      <c r="O1500" s="700">
        <v>0.5</v>
      </c>
      <c r="P1500" s="699">
        <v>71.86</v>
      </c>
      <c r="Q1500" s="701">
        <v>1</v>
      </c>
      <c r="R1500" s="696">
        <v>1</v>
      </c>
      <c r="S1500" s="701">
        <v>1</v>
      </c>
      <c r="T1500" s="700">
        <v>0.5</v>
      </c>
      <c r="U1500" s="702">
        <v>1</v>
      </c>
    </row>
    <row r="1501" spans="1:21" ht="14.4" customHeight="1" x14ac:dyDescent="0.3">
      <c r="A1501" s="695">
        <v>32</v>
      </c>
      <c r="B1501" s="696" t="s">
        <v>554</v>
      </c>
      <c r="C1501" s="696">
        <v>89301322</v>
      </c>
      <c r="D1501" s="697" t="s">
        <v>4685</v>
      </c>
      <c r="E1501" s="698" t="s">
        <v>3284</v>
      </c>
      <c r="F1501" s="696" t="s">
        <v>3257</v>
      </c>
      <c r="G1501" s="696" t="s">
        <v>3842</v>
      </c>
      <c r="H1501" s="696" t="s">
        <v>1626</v>
      </c>
      <c r="I1501" s="696" t="s">
        <v>4151</v>
      </c>
      <c r="J1501" s="696" t="s">
        <v>1717</v>
      </c>
      <c r="K1501" s="696" t="s">
        <v>4152</v>
      </c>
      <c r="L1501" s="699">
        <v>0</v>
      </c>
      <c r="M1501" s="699">
        <v>0</v>
      </c>
      <c r="N1501" s="696">
        <v>1</v>
      </c>
      <c r="O1501" s="700">
        <v>0.5</v>
      </c>
      <c r="P1501" s="699">
        <v>0</v>
      </c>
      <c r="Q1501" s="701"/>
      <c r="R1501" s="696">
        <v>1</v>
      </c>
      <c r="S1501" s="701">
        <v>1</v>
      </c>
      <c r="T1501" s="700">
        <v>0.5</v>
      </c>
      <c r="U1501" s="702">
        <v>1</v>
      </c>
    </row>
    <row r="1502" spans="1:21" ht="14.4" customHeight="1" x14ac:dyDescent="0.3">
      <c r="A1502" s="695">
        <v>32</v>
      </c>
      <c r="B1502" s="696" t="s">
        <v>554</v>
      </c>
      <c r="C1502" s="696">
        <v>89301322</v>
      </c>
      <c r="D1502" s="697" t="s">
        <v>4685</v>
      </c>
      <c r="E1502" s="698" t="s">
        <v>3284</v>
      </c>
      <c r="F1502" s="696" t="s">
        <v>3257</v>
      </c>
      <c r="G1502" s="696" t="s">
        <v>3355</v>
      </c>
      <c r="H1502" s="696" t="s">
        <v>555</v>
      </c>
      <c r="I1502" s="696" t="s">
        <v>711</v>
      </c>
      <c r="J1502" s="696" t="s">
        <v>3357</v>
      </c>
      <c r="K1502" s="696" t="s">
        <v>3624</v>
      </c>
      <c r="L1502" s="699">
        <v>0</v>
      </c>
      <c r="M1502" s="699">
        <v>0</v>
      </c>
      <c r="N1502" s="696">
        <v>3</v>
      </c>
      <c r="O1502" s="700">
        <v>1</v>
      </c>
      <c r="P1502" s="699"/>
      <c r="Q1502" s="701"/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32</v>
      </c>
      <c r="B1503" s="696" t="s">
        <v>554</v>
      </c>
      <c r="C1503" s="696">
        <v>89301322</v>
      </c>
      <c r="D1503" s="697" t="s">
        <v>4685</v>
      </c>
      <c r="E1503" s="698" t="s">
        <v>3284</v>
      </c>
      <c r="F1503" s="696" t="s">
        <v>3257</v>
      </c>
      <c r="G1503" s="696" t="s">
        <v>3355</v>
      </c>
      <c r="H1503" s="696" t="s">
        <v>555</v>
      </c>
      <c r="I1503" s="696" t="s">
        <v>901</v>
      </c>
      <c r="J1503" s="696" t="s">
        <v>902</v>
      </c>
      <c r="K1503" s="696" t="s">
        <v>3625</v>
      </c>
      <c r="L1503" s="699">
        <v>0</v>
      </c>
      <c r="M1503" s="699">
        <v>0</v>
      </c>
      <c r="N1503" s="696">
        <v>2</v>
      </c>
      <c r="O1503" s="700">
        <v>0.5</v>
      </c>
      <c r="P1503" s="699">
        <v>0</v>
      </c>
      <c r="Q1503" s="701"/>
      <c r="R1503" s="696">
        <v>2</v>
      </c>
      <c r="S1503" s="701">
        <v>1</v>
      </c>
      <c r="T1503" s="700">
        <v>0.5</v>
      </c>
      <c r="U1503" s="702">
        <v>1</v>
      </c>
    </row>
    <row r="1504" spans="1:21" ht="14.4" customHeight="1" x14ac:dyDescent="0.3">
      <c r="A1504" s="695">
        <v>32</v>
      </c>
      <c r="B1504" s="696" t="s">
        <v>554</v>
      </c>
      <c r="C1504" s="696">
        <v>89301322</v>
      </c>
      <c r="D1504" s="697" t="s">
        <v>4685</v>
      </c>
      <c r="E1504" s="698" t="s">
        <v>3284</v>
      </c>
      <c r="F1504" s="696" t="s">
        <v>3257</v>
      </c>
      <c r="G1504" s="696" t="s">
        <v>4517</v>
      </c>
      <c r="H1504" s="696" t="s">
        <v>555</v>
      </c>
      <c r="I1504" s="696" t="s">
        <v>4518</v>
      </c>
      <c r="J1504" s="696" t="s">
        <v>4519</v>
      </c>
      <c r="K1504" s="696" t="s">
        <v>4520</v>
      </c>
      <c r="L1504" s="699">
        <v>108.98</v>
      </c>
      <c r="M1504" s="699">
        <v>217.96</v>
      </c>
      <c r="N1504" s="696">
        <v>2</v>
      </c>
      <c r="O1504" s="700">
        <v>1</v>
      </c>
      <c r="P1504" s="699">
        <v>217.96</v>
      </c>
      <c r="Q1504" s="701">
        <v>1</v>
      </c>
      <c r="R1504" s="696">
        <v>2</v>
      </c>
      <c r="S1504" s="701">
        <v>1</v>
      </c>
      <c r="T1504" s="700">
        <v>1</v>
      </c>
      <c r="U1504" s="702">
        <v>1</v>
      </c>
    </row>
    <row r="1505" spans="1:21" ht="14.4" customHeight="1" x14ac:dyDescent="0.3">
      <c r="A1505" s="695">
        <v>32</v>
      </c>
      <c r="B1505" s="696" t="s">
        <v>554</v>
      </c>
      <c r="C1505" s="696">
        <v>89301322</v>
      </c>
      <c r="D1505" s="697" t="s">
        <v>4685</v>
      </c>
      <c r="E1505" s="698" t="s">
        <v>3284</v>
      </c>
      <c r="F1505" s="696" t="s">
        <v>3257</v>
      </c>
      <c r="G1505" s="696" t="s">
        <v>3454</v>
      </c>
      <c r="H1505" s="696" t="s">
        <v>1626</v>
      </c>
      <c r="I1505" s="696" t="s">
        <v>4521</v>
      </c>
      <c r="J1505" s="696" t="s">
        <v>4522</v>
      </c>
      <c r="K1505" s="696" t="s">
        <v>4523</v>
      </c>
      <c r="L1505" s="699">
        <v>185.9</v>
      </c>
      <c r="M1505" s="699">
        <v>185.9</v>
      </c>
      <c r="N1505" s="696">
        <v>1</v>
      </c>
      <c r="O1505" s="700">
        <v>0.5</v>
      </c>
      <c r="P1505" s="699">
        <v>185.9</v>
      </c>
      <c r="Q1505" s="701">
        <v>1</v>
      </c>
      <c r="R1505" s="696">
        <v>1</v>
      </c>
      <c r="S1505" s="701">
        <v>1</v>
      </c>
      <c r="T1505" s="700">
        <v>0.5</v>
      </c>
      <c r="U1505" s="702">
        <v>1</v>
      </c>
    </row>
    <row r="1506" spans="1:21" ht="14.4" customHeight="1" x14ac:dyDescent="0.3">
      <c r="A1506" s="695">
        <v>32</v>
      </c>
      <c r="B1506" s="696" t="s">
        <v>554</v>
      </c>
      <c r="C1506" s="696">
        <v>89301322</v>
      </c>
      <c r="D1506" s="697" t="s">
        <v>4685</v>
      </c>
      <c r="E1506" s="698" t="s">
        <v>3284</v>
      </c>
      <c r="F1506" s="696" t="s">
        <v>3257</v>
      </c>
      <c r="G1506" s="696" t="s">
        <v>4524</v>
      </c>
      <c r="H1506" s="696" t="s">
        <v>555</v>
      </c>
      <c r="I1506" s="696" t="s">
        <v>4525</v>
      </c>
      <c r="J1506" s="696" t="s">
        <v>4526</v>
      </c>
      <c r="K1506" s="696" t="s">
        <v>4527</v>
      </c>
      <c r="L1506" s="699">
        <v>0</v>
      </c>
      <c r="M1506" s="699">
        <v>0</v>
      </c>
      <c r="N1506" s="696">
        <v>1</v>
      </c>
      <c r="O1506" s="700">
        <v>1</v>
      </c>
      <c r="P1506" s="699">
        <v>0</v>
      </c>
      <c r="Q1506" s="701"/>
      <c r="R1506" s="696">
        <v>1</v>
      </c>
      <c r="S1506" s="701">
        <v>1</v>
      </c>
      <c r="T1506" s="700">
        <v>1</v>
      </c>
      <c r="U1506" s="702">
        <v>1</v>
      </c>
    </row>
    <row r="1507" spans="1:21" ht="14.4" customHeight="1" x14ac:dyDescent="0.3">
      <c r="A1507" s="695">
        <v>32</v>
      </c>
      <c r="B1507" s="696" t="s">
        <v>554</v>
      </c>
      <c r="C1507" s="696">
        <v>89301322</v>
      </c>
      <c r="D1507" s="697" t="s">
        <v>4685</v>
      </c>
      <c r="E1507" s="698" t="s">
        <v>3284</v>
      </c>
      <c r="F1507" s="696" t="s">
        <v>3257</v>
      </c>
      <c r="G1507" s="696" t="s">
        <v>3760</v>
      </c>
      <c r="H1507" s="696" t="s">
        <v>555</v>
      </c>
      <c r="I1507" s="696" t="s">
        <v>3761</v>
      </c>
      <c r="J1507" s="696" t="s">
        <v>3762</v>
      </c>
      <c r="K1507" s="696" t="s">
        <v>3763</v>
      </c>
      <c r="L1507" s="699">
        <v>0</v>
      </c>
      <c r="M1507" s="699">
        <v>0</v>
      </c>
      <c r="N1507" s="696">
        <v>1</v>
      </c>
      <c r="O1507" s="700">
        <v>0.5</v>
      </c>
      <c r="P1507" s="699">
        <v>0</v>
      </c>
      <c r="Q1507" s="701"/>
      <c r="R1507" s="696">
        <v>1</v>
      </c>
      <c r="S1507" s="701">
        <v>1</v>
      </c>
      <c r="T1507" s="700">
        <v>0.5</v>
      </c>
      <c r="U1507" s="702">
        <v>1</v>
      </c>
    </row>
    <row r="1508" spans="1:21" ht="14.4" customHeight="1" x14ac:dyDescent="0.3">
      <c r="A1508" s="695">
        <v>32</v>
      </c>
      <c r="B1508" s="696" t="s">
        <v>554</v>
      </c>
      <c r="C1508" s="696">
        <v>89301322</v>
      </c>
      <c r="D1508" s="697" t="s">
        <v>4685</v>
      </c>
      <c r="E1508" s="698" t="s">
        <v>3284</v>
      </c>
      <c r="F1508" s="696" t="s">
        <v>3257</v>
      </c>
      <c r="G1508" s="696" t="s">
        <v>3293</v>
      </c>
      <c r="H1508" s="696" t="s">
        <v>1626</v>
      </c>
      <c r="I1508" s="696" t="s">
        <v>1755</v>
      </c>
      <c r="J1508" s="696" t="s">
        <v>1656</v>
      </c>
      <c r="K1508" s="696" t="s">
        <v>1756</v>
      </c>
      <c r="L1508" s="699">
        <v>468.96</v>
      </c>
      <c r="M1508" s="699">
        <v>2344.7999999999997</v>
      </c>
      <c r="N1508" s="696">
        <v>5</v>
      </c>
      <c r="O1508" s="700">
        <v>1</v>
      </c>
      <c r="P1508" s="699">
        <v>937.92</v>
      </c>
      <c r="Q1508" s="701">
        <v>0.4</v>
      </c>
      <c r="R1508" s="696">
        <v>2</v>
      </c>
      <c r="S1508" s="701">
        <v>0.4</v>
      </c>
      <c r="T1508" s="700">
        <v>0.5</v>
      </c>
      <c r="U1508" s="702">
        <v>0.5</v>
      </c>
    </row>
    <row r="1509" spans="1:21" ht="14.4" customHeight="1" x14ac:dyDescent="0.3">
      <c r="A1509" s="695">
        <v>32</v>
      </c>
      <c r="B1509" s="696" t="s">
        <v>554</v>
      </c>
      <c r="C1509" s="696">
        <v>89301322</v>
      </c>
      <c r="D1509" s="697" t="s">
        <v>4685</v>
      </c>
      <c r="E1509" s="698" t="s">
        <v>3284</v>
      </c>
      <c r="F1509" s="696" t="s">
        <v>3257</v>
      </c>
      <c r="G1509" s="696" t="s">
        <v>3293</v>
      </c>
      <c r="H1509" s="696" t="s">
        <v>1626</v>
      </c>
      <c r="I1509" s="696" t="s">
        <v>1758</v>
      </c>
      <c r="J1509" s="696" t="s">
        <v>1656</v>
      </c>
      <c r="K1509" s="696" t="s">
        <v>1759</v>
      </c>
      <c r="L1509" s="699">
        <v>625.29</v>
      </c>
      <c r="M1509" s="699">
        <v>1250.58</v>
      </c>
      <c r="N1509" s="696">
        <v>2</v>
      </c>
      <c r="O1509" s="700">
        <v>0.5</v>
      </c>
      <c r="P1509" s="699">
        <v>1250.58</v>
      </c>
      <c r="Q1509" s="701">
        <v>1</v>
      </c>
      <c r="R1509" s="696">
        <v>2</v>
      </c>
      <c r="S1509" s="701">
        <v>1</v>
      </c>
      <c r="T1509" s="700">
        <v>0.5</v>
      </c>
      <c r="U1509" s="702">
        <v>1</v>
      </c>
    </row>
    <row r="1510" spans="1:21" ht="14.4" customHeight="1" x14ac:dyDescent="0.3">
      <c r="A1510" s="695">
        <v>32</v>
      </c>
      <c r="B1510" s="696" t="s">
        <v>554</v>
      </c>
      <c r="C1510" s="696">
        <v>89301322</v>
      </c>
      <c r="D1510" s="697" t="s">
        <v>4685</v>
      </c>
      <c r="E1510" s="698" t="s">
        <v>3284</v>
      </c>
      <c r="F1510" s="696" t="s">
        <v>3257</v>
      </c>
      <c r="G1510" s="696" t="s">
        <v>3293</v>
      </c>
      <c r="H1510" s="696" t="s">
        <v>1626</v>
      </c>
      <c r="I1510" s="696" t="s">
        <v>2933</v>
      </c>
      <c r="J1510" s="696" t="s">
        <v>1702</v>
      </c>
      <c r="K1510" s="696" t="s">
        <v>1657</v>
      </c>
      <c r="L1510" s="699">
        <v>1749.69</v>
      </c>
      <c r="M1510" s="699">
        <v>5249.07</v>
      </c>
      <c r="N1510" s="696">
        <v>3</v>
      </c>
      <c r="O1510" s="700">
        <v>1</v>
      </c>
      <c r="P1510" s="699">
        <v>5249.07</v>
      </c>
      <c r="Q1510" s="701">
        <v>1</v>
      </c>
      <c r="R1510" s="696">
        <v>3</v>
      </c>
      <c r="S1510" s="701">
        <v>1</v>
      </c>
      <c r="T1510" s="700">
        <v>1</v>
      </c>
      <c r="U1510" s="702">
        <v>1</v>
      </c>
    </row>
    <row r="1511" spans="1:21" ht="14.4" customHeight="1" x14ac:dyDescent="0.3">
      <c r="A1511" s="695">
        <v>32</v>
      </c>
      <c r="B1511" s="696" t="s">
        <v>554</v>
      </c>
      <c r="C1511" s="696">
        <v>89301322</v>
      </c>
      <c r="D1511" s="697" t="s">
        <v>4685</v>
      </c>
      <c r="E1511" s="698" t="s">
        <v>3284</v>
      </c>
      <c r="F1511" s="696" t="s">
        <v>3257</v>
      </c>
      <c r="G1511" s="696" t="s">
        <v>3639</v>
      </c>
      <c r="H1511" s="696" t="s">
        <v>1626</v>
      </c>
      <c r="I1511" s="696" t="s">
        <v>1643</v>
      </c>
      <c r="J1511" s="696" t="s">
        <v>1644</v>
      </c>
      <c r="K1511" s="696" t="s">
        <v>3170</v>
      </c>
      <c r="L1511" s="699">
        <v>96.63</v>
      </c>
      <c r="M1511" s="699">
        <v>96.63</v>
      </c>
      <c r="N1511" s="696">
        <v>1</v>
      </c>
      <c r="O1511" s="700">
        <v>1</v>
      </c>
      <c r="P1511" s="699">
        <v>96.63</v>
      </c>
      <c r="Q1511" s="701">
        <v>1</v>
      </c>
      <c r="R1511" s="696">
        <v>1</v>
      </c>
      <c r="S1511" s="701">
        <v>1</v>
      </c>
      <c r="T1511" s="700">
        <v>1</v>
      </c>
      <c r="U1511" s="702">
        <v>1</v>
      </c>
    </row>
    <row r="1512" spans="1:21" ht="14.4" customHeight="1" x14ac:dyDescent="0.3">
      <c r="A1512" s="695">
        <v>32</v>
      </c>
      <c r="B1512" s="696" t="s">
        <v>554</v>
      </c>
      <c r="C1512" s="696">
        <v>89301322</v>
      </c>
      <c r="D1512" s="697" t="s">
        <v>4685</v>
      </c>
      <c r="E1512" s="698" t="s">
        <v>3284</v>
      </c>
      <c r="F1512" s="696" t="s">
        <v>3257</v>
      </c>
      <c r="G1512" s="696" t="s">
        <v>3639</v>
      </c>
      <c r="H1512" s="696" t="s">
        <v>555</v>
      </c>
      <c r="I1512" s="696" t="s">
        <v>2893</v>
      </c>
      <c r="J1512" s="696" t="s">
        <v>1644</v>
      </c>
      <c r="K1512" s="696" t="s">
        <v>4174</v>
      </c>
      <c r="L1512" s="699">
        <v>96.63</v>
      </c>
      <c r="M1512" s="699">
        <v>96.63</v>
      </c>
      <c r="N1512" s="696">
        <v>1</v>
      </c>
      <c r="O1512" s="700">
        <v>1</v>
      </c>
      <c r="P1512" s="699"/>
      <c r="Q1512" s="701">
        <v>0</v>
      </c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32</v>
      </c>
      <c r="B1513" s="696" t="s">
        <v>554</v>
      </c>
      <c r="C1513" s="696">
        <v>89301322</v>
      </c>
      <c r="D1513" s="697" t="s">
        <v>4685</v>
      </c>
      <c r="E1513" s="698" t="s">
        <v>3284</v>
      </c>
      <c r="F1513" s="696" t="s">
        <v>3257</v>
      </c>
      <c r="G1513" s="696" t="s">
        <v>3768</v>
      </c>
      <c r="H1513" s="696" t="s">
        <v>555</v>
      </c>
      <c r="I1513" s="696" t="s">
        <v>3769</v>
      </c>
      <c r="J1513" s="696" t="s">
        <v>3770</v>
      </c>
      <c r="K1513" s="696" t="s">
        <v>3670</v>
      </c>
      <c r="L1513" s="699">
        <v>153.52000000000001</v>
      </c>
      <c r="M1513" s="699">
        <v>153.52000000000001</v>
      </c>
      <c r="N1513" s="696">
        <v>1</v>
      </c>
      <c r="O1513" s="700">
        <v>1</v>
      </c>
      <c r="P1513" s="699"/>
      <c r="Q1513" s="701">
        <v>0</v>
      </c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32</v>
      </c>
      <c r="B1514" s="696" t="s">
        <v>554</v>
      </c>
      <c r="C1514" s="696">
        <v>89301322</v>
      </c>
      <c r="D1514" s="697" t="s">
        <v>4685</v>
      </c>
      <c r="E1514" s="698" t="s">
        <v>3284</v>
      </c>
      <c r="F1514" s="696" t="s">
        <v>3257</v>
      </c>
      <c r="G1514" s="696" t="s">
        <v>3359</v>
      </c>
      <c r="H1514" s="696" t="s">
        <v>1626</v>
      </c>
      <c r="I1514" s="696" t="s">
        <v>2021</v>
      </c>
      <c r="J1514" s="696" t="s">
        <v>2022</v>
      </c>
      <c r="K1514" s="696" t="s">
        <v>3143</v>
      </c>
      <c r="L1514" s="699">
        <v>69.86</v>
      </c>
      <c r="M1514" s="699">
        <v>349.3</v>
      </c>
      <c r="N1514" s="696">
        <v>5</v>
      </c>
      <c r="O1514" s="700">
        <v>3</v>
      </c>
      <c r="P1514" s="699">
        <v>349.3</v>
      </c>
      <c r="Q1514" s="701">
        <v>1</v>
      </c>
      <c r="R1514" s="696">
        <v>5</v>
      </c>
      <c r="S1514" s="701">
        <v>1</v>
      </c>
      <c r="T1514" s="700">
        <v>3</v>
      </c>
      <c r="U1514" s="702">
        <v>1</v>
      </c>
    </row>
    <row r="1515" spans="1:21" ht="14.4" customHeight="1" x14ac:dyDescent="0.3">
      <c r="A1515" s="695">
        <v>32</v>
      </c>
      <c r="B1515" s="696" t="s">
        <v>554</v>
      </c>
      <c r="C1515" s="696">
        <v>89301322</v>
      </c>
      <c r="D1515" s="697" t="s">
        <v>4685</v>
      </c>
      <c r="E1515" s="698" t="s">
        <v>3284</v>
      </c>
      <c r="F1515" s="696" t="s">
        <v>3257</v>
      </c>
      <c r="G1515" s="696" t="s">
        <v>3294</v>
      </c>
      <c r="H1515" s="696" t="s">
        <v>555</v>
      </c>
      <c r="I1515" s="696" t="s">
        <v>4306</v>
      </c>
      <c r="J1515" s="696" t="s">
        <v>719</v>
      </c>
      <c r="K1515" s="696" t="s">
        <v>4307</v>
      </c>
      <c r="L1515" s="699">
        <v>0</v>
      </c>
      <c r="M1515" s="699">
        <v>0</v>
      </c>
      <c r="N1515" s="696">
        <v>1</v>
      </c>
      <c r="O1515" s="700">
        <v>1</v>
      </c>
      <c r="P1515" s="699">
        <v>0</v>
      </c>
      <c r="Q1515" s="701"/>
      <c r="R1515" s="696">
        <v>1</v>
      </c>
      <c r="S1515" s="701">
        <v>1</v>
      </c>
      <c r="T1515" s="700">
        <v>1</v>
      </c>
      <c r="U1515" s="702">
        <v>1</v>
      </c>
    </row>
    <row r="1516" spans="1:21" ht="14.4" customHeight="1" x14ac:dyDescent="0.3">
      <c r="A1516" s="695">
        <v>32</v>
      </c>
      <c r="B1516" s="696" t="s">
        <v>554</v>
      </c>
      <c r="C1516" s="696">
        <v>89301322</v>
      </c>
      <c r="D1516" s="697" t="s">
        <v>4685</v>
      </c>
      <c r="E1516" s="698" t="s">
        <v>3284</v>
      </c>
      <c r="F1516" s="696" t="s">
        <v>3257</v>
      </c>
      <c r="G1516" s="696" t="s">
        <v>3294</v>
      </c>
      <c r="H1516" s="696" t="s">
        <v>555</v>
      </c>
      <c r="I1516" s="696" t="s">
        <v>3407</v>
      </c>
      <c r="J1516" s="696" t="s">
        <v>3296</v>
      </c>
      <c r="K1516" s="696" t="s">
        <v>3408</v>
      </c>
      <c r="L1516" s="699">
        <v>97.97</v>
      </c>
      <c r="M1516" s="699">
        <v>97.97</v>
      </c>
      <c r="N1516" s="696">
        <v>1</v>
      </c>
      <c r="O1516" s="700">
        <v>0.5</v>
      </c>
      <c r="P1516" s="699">
        <v>97.97</v>
      </c>
      <c r="Q1516" s="701">
        <v>1</v>
      </c>
      <c r="R1516" s="696">
        <v>1</v>
      </c>
      <c r="S1516" s="701">
        <v>1</v>
      </c>
      <c r="T1516" s="700">
        <v>0.5</v>
      </c>
      <c r="U1516" s="702">
        <v>1</v>
      </c>
    </row>
    <row r="1517" spans="1:21" ht="14.4" customHeight="1" x14ac:dyDescent="0.3">
      <c r="A1517" s="695">
        <v>32</v>
      </c>
      <c r="B1517" s="696" t="s">
        <v>554</v>
      </c>
      <c r="C1517" s="696">
        <v>89301322</v>
      </c>
      <c r="D1517" s="697" t="s">
        <v>4685</v>
      </c>
      <c r="E1517" s="698" t="s">
        <v>3284</v>
      </c>
      <c r="F1517" s="696" t="s">
        <v>3257</v>
      </c>
      <c r="G1517" s="696" t="s">
        <v>3294</v>
      </c>
      <c r="H1517" s="696" t="s">
        <v>555</v>
      </c>
      <c r="I1517" s="696" t="s">
        <v>3295</v>
      </c>
      <c r="J1517" s="696" t="s">
        <v>3296</v>
      </c>
      <c r="K1517" s="696" t="s">
        <v>720</v>
      </c>
      <c r="L1517" s="699">
        <v>314.89999999999998</v>
      </c>
      <c r="M1517" s="699">
        <v>629.79999999999995</v>
      </c>
      <c r="N1517" s="696">
        <v>2</v>
      </c>
      <c r="O1517" s="700">
        <v>1.5</v>
      </c>
      <c r="P1517" s="699">
        <v>314.89999999999998</v>
      </c>
      <c r="Q1517" s="701">
        <v>0.5</v>
      </c>
      <c r="R1517" s="696">
        <v>1</v>
      </c>
      <c r="S1517" s="701">
        <v>0.5</v>
      </c>
      <c r="T1517" s="700">
        <v>1</v>
      </c>
      <c r="U1517" s="702">
        <v>0.66666666666666663</v>
      </c>
    </row>
    <row r="1518" spans="1:21" ht="14.4" customHeight="1" x14ac:dyDescent="0.3">
      <c r="A1518" s="695">
        <v>32</v>
      </c>
      <c r="B1518" s="696" t="s">
        <v>554</v>
      </c>
      <c r="C1518" s="696">
        <v>89301322</v>
      </c>
      <c r="D1518" s="697" t="s">
        <v>4685</v>
      </c>
      <c r="E1518" s="698" t="s">
        <v>3284</v>
      </c>
      <c r="F1518" s="696" t="s">
        <v>3257</v>
      </c>
      <c r="G1518" s="696" t="s">
        <v>3294</v>
      </c>
      <c r="H1518" s="696" t="s">
        <v>555</v>
      </c>
      <c r="I1518" s="696" t="s">
        <v>718</v>
      </c>
      <c r="J1518" s="696" t="s">
        <v>719</v>
      </c>
      <c r="K1518" s="696" t="s">
        <v>3362</v>
      </c>
      <c r="L1518" s="699">
        <v>314.89999999999998</v>
      </c>
      <c r="M1518" s="699">
        <v>944.69999999999993</v>
      </c>
      <c r="N1518" s="696">
        <v>3</v>
      </c>
      <c r="O1518" s="700">
        <v>1.5</v>
      </c>
      <c r="P1518" s="699">
        <v>314.89999999999998</v>
      </c>
      <c r="Q1518" s="701">
        <v>0.33333333333333331</v>
      </c>
      <c r="R1518" s="696">
        <v>1</v>
      </c>
      <c r="S1518" s="701">
        <v>0.33333333333333331</v>
      </c>
      <c r="T1518" s="700">
        <v>0.5</v>
      </c>
      <c r="U1518" s="702">
        <v>0.33333333333333331</v>
      </c>
    </row>
    <row r="1519" spans="1:21" ht="14.4" customHeight="1" x14ac:dyDescent="0.3">
      <c r="A1519" s="695">
        <v>32</v>
      </c>
      <c r="B1519" s="696" t="s">
        <v>554</v>
      </c>
      <c r="C1519" s="696">
        <v>89301322</v>
      </c>
      <c r="D1519" s="697" t="s">
        <v>4685</v>
      </c>
      <c r="E1519" s="698" t="s">
        <v>3284</v>
      </c>
      <c r="F1519" s="696" t="s">
        <v>3257</v>
      </c>
      <c r="G1519" s="696" t="s">
        <v>3480</v>
      </c>
      <c r="H1519" s="696" t="s">
        <v>1626</v>
      </c>
      <c r="I1519" s="696" t="s">
        <v>4528</v>
      </c>
      <c r="J1519" s="696" t="s">
        <v>2930</v>
      </c>
      <c r="K1519" s="696" t="s">
        <v>4023</v>
      </c>
      <c r="L1519" s="699">
        <v>0</v>
      </c>
      <c r="M1519" s="699">
        <v>0</v>
      </c>
      <c r="N1519" s="696">
        <v>1</v>
      </c>
      <c r="O1519" s="700">
        <v>1</v>
      </c>
      <c r="P1519" s="699"/>
      <c r="Q1519" s="701"/>
      <c r="R1519" s="696"/>
      <c r="S1519" s="701">
        <v>0</v>
      </c>
      <c r="T1519" s="700"/>
      <c r="U1519" s="702">
        <v>0</v>
      </c>
    </row>
    <row r="1520" spans="1:21" ht="14.4" customHeight="1" x14ac:dyDescent="0.3">
      <c r="A1520" s="695">
        <v>32</v>
      </c>
      <c r="B1520" s="696" t="s">
        <v>554</v>
      </c>
      <c r="C1520" s="696">
        <v>89301322</v>
      </c>
      <c r="D1520" s="697" t="s">
        <v>4685</v>
      </c>
      <c r="E1520" s="698" t="s">
        <v>3284</v>
      </c>
      <c r="F1520" s="696" t="s">
        <v>3257</v>
      </c>
      <c r="G1520" s="696" t="s">
        <v>3480</v>
      </c>
      <c r="H1520" s="696" t="s">
        <v>1626</v>
      </c>
      <c r="I1520" s="696" t="s">
        <v>4529</v>
      </c>
      <c r="J1520" s="696" t="s">
        <v>1690</v>
      </c>
      <c r="K1520" s="696" t="s">
        <v>4530</v>
      </c>
      <c r="L1520" s="699">
        <v>0</v>
      </c>
      <c r="M1520" s="699">
        <v>0</v>
      </c>
      <c r="N1520" s="696">
        <v>1</v>
      </c>
      <c r="O1520" s="700">
        <v>0.5</v>
      </c>
      <c r="P1520" s="699"/>
      <c r="Q1520" s="701"/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32</v>
      </c>
      <c r="B1521" s="696" t="s">
        <v>554</v>
      </c>
      <c r="C1521" s="696">
        <v>89301322</v>
      </c>
      <c r="D1521" s="697" t="s">
        <v>4685</v>
      </c>
      <c r="E1521" s="698" t="s">
        <v>3284</v>
      </c>
      <c r="F1521" s="696" t="s">
        <v>3257</v>
      </c>
      <c r="G1521" s="696" t="s">
        <v>3492</v>
      </c>
      <c r="H1521" s="696" t="s">
        <v>555</v>
      </c>
      <c r="I1521" s="696" t="s">
        <v>4458</v>
      </c>
      <c r="J1521" s="696" t="s">
        <v>3494</v>
      </c>
      <c r="K1521" s="696" t="s">
        <v>1054</v>
      </c>
      <c r="L1521" s="699">
        <v>305.08</v>
      </c>
      <c r="M1521" s="699">
        <v>305.08</v>
      </c>
      <c r="N1521" s="696">
        <v>1</v>
      </c>
      <c r="O1521" s="700">
        <v>0.5</v>
      </c>
      <c r="P1521" s="699">
        <v>305.08</v>
      </c>
      <c r="Q1521" s="701">
        <v>1</v>
      </c>
      <c r="R1521" s="696">
        <v>1</v>
      </c>
      <c r="S1521" s="701">
        <v>1</v>
      </c>
      <c r="T1521" s="700">
        <v>0.5</v>
      </c>
      <c r="U1521" s="702">
        <v>1</v>
      </c>
    </row>
    <row r="1522" spans="1:21" ht="14.4" customHeight="1" x14ac:dyDescent="0.3">
      <c r="A1522" s="695">
        <v>32</v>
      </c>
      <c r="B1522" s="696" t="s">
        <v>554</v>
      </c>
      <c r="C1522" s="696">
        <v>89301322</v>
      </c>
      <c r="D1522" s="697" t="s">
        <v>4685</v>
      </c>
      <c r="E1522" s="698" t="s">
        <v>3284</v>
      </c>
      <c r="F1522" s="696" t="s">
        <v>3257</v>
      </c>
      <c r="G1522" s="696" t="s">
        <v>3651</v>
      </c>
      <c r="H1522" s="696" t="s">
        <v>555</v>
      </c>
      <c r="I1522" s="696" t="s">
        <v>1601</v>
      </c>
      <c r="J1522" s="696" t="s">
        <v>766</v>
      </c>
      <c r="K1522" s="696" t="s">
        <v>1066</v>
      </c>
      <c r="L1522" s="699">
        <v>113.37</v>
      </c>
      <c r="M1522" s="699">
        <v>113.37</v>
      </c>
      <c r="N1522" s="696">
        <v>1</v>
      </c>
      <c r="O1522" s="700">
        <v>1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32</v>
      </c>
      <c r="B1523" s="696" t="s">
        <v>554</v>
      </c>
      <c r="C1523" s="696">
        <v>89301322</v>
      </c>
      <c r="D1523" s="697" t="s">
        <v>4685</v>
      </c>
      <c r="E1523" s="698" t="s">
        <v>3284</v>
      </c>
      <c r="F1523" s="696" t="s">
        <v>3257</v>
      </c>
      <c r="G1523" s="696" t="s">
        <v>3651</v>
      </c>
      <c r="H1523" s="696" t="s">
        <v>555</v>
      </c>
      <c r="I1523" s="696" t="s">
        <v>1060</v>
      </c>
      <c r="J1523" s="696" t="s">
        <v>1061</v>
      </c>
      <c r="K1523" s="696" t="s">
        <v>2263</v>
      </c>
      <c r="L1523" s="699">
        <v>45.34</v>
      </c>
      <c r="M1523" s="699">
        <v>136.02000000000001</v>
      </c>
      <c r="N1523" s="696">
        <v>3</v>
      </c>
      <c r="O1523" s="700">
        <v>2</v>
      </c>
      <c r="P1523" s="699"/>
      <c r="Q1523" s="701">
        <v>0</v>
      </c>
      <c r="R1523" s="696"/>
      <c r="S1523" s="701">
        <v>0</v>
      </c>
      <c r="T1523" s="700"/>
      <c r="U1523" s="702">
        <v>0</v>
      </c>
    </row>
    <row r="1524" spans="1:21" ht="14.4" customHeight="1" x14ac:dyDescent="0.3">
      <c r="A1524" s="695">
        <v>32</v>
      </c>
      <c r="B1524" s="696" t="s">
        <v>554</v>
      </c>
      <c r="C1524" s="696">
        <v>89301322</v>
      </c>
      <c r="D1524" s="697" t="s">
        <v>4685</v>
      </c>
      <c r="E1524" s="698" t="s">
        <v>3284</v>
      </c>
      <c r="F1524" s="696" t="s">
        <v>3257</v>
      </c>
      <c r="G1524" s="696" t="s">
        <v>3652</v>
      </c>
      <c r="H1524" s="696" t="s">
        <v>555</v>
      </c>
      <c r="I1524" s="696" t="s">
        <v>4531</v>
      </c>
      <c r="J1524" s="696" t="s">
        <v>4444</v>
      </c>
      <c r="K1524" s="696" t="s">
        <v>1676</v>
      </c>
      <c r="L1524" s="699">
        <v>32</v>
      </c>
      <c r="M1524" s="699">
        <v>320</v>
      </c>
      <c r="N1524" s="696">
        <v>10</v>
      </c>
      <c r="O1524" s="700">
        <v>0.5</v>
      </c>
      <c r="P1524" s="699">
        <v>320</v>
      </c>
      <c r="Q1524" s="701">
        <v>1</v>
      </c>
      <c r="R1524" s="696">
        <v>10</v>
      </c>
      <c r="S1524" s="701">
        <v>1</v>
      </c>
      <c r="T1524" s="700">
        <v>0.5</v>
      </c>
      <c r="U1524" s="702">
        <v>1</v>
      </c>
    </row>
    <row r="1525" spans="1:21" ht="14.4" customHeight="1" x14ac:dyDescent="0.3">
      <c r="A1525" s="695">
        <v>32</v>
      </c>
      <c r="B1525" s="696" t="s">
        <v>554</v>
      </c>
      <c r="C1525" s="696">
        <v>89301322</v>
      </c>
      <c r="D1525" s="697" t="s">
        <v>4685</v>
      </c>
      <c r="E1525" s="698" t="s">
        <v>3284</v>
      </c>
      <c r="F1525" s="696" t="s">
        <v>3257</v>
      </c>
      <c r="G1525" s="696" t="s">
        <v>3652</v>
      </c>
      <c r="H1525" s="696" t="s">
        <v>555</v>
      </c>
      <c r="I1525" s="696" t="s">
        <v>4532</v>
      </c>
      <c r="J1525" s="696" t="s">
        <v>4442</v>
      </c>
      <c r="K1525" s="696" t="s">
        <v>1676</v>
      </c>
      <c r="L1525" s="699">
        <v>32</v>
      </c>
      <c r="M1525" s="699">
        <v>320</v>
      </c>
      <c r="N1525" s="696">
        <v>10</v>
      </c>
      <c r="O1525" s="700">
        <v>0.5</v>
      </c>
      <c r="P1525" s="699">
        <v>320</v>
      </c>
      <c r="Q1525" s="701">
        <v>1</v>
      </c>
      <c r="R1525" s="696">
        <v>10</v>
      </c>
      <c r="S1525" s="701">
        <v>1</v>
      </c>
      <c r="T1525" s="700">
        <v>0.5</v>
      </c>
      <c r="U1525" s="702">
        <v>1</v>
      </c>
    </row>
    <row r="1526" spans="1:21" ht="14.4" customHeight="1" x14ac:dyDescent="0.3">
      <c r="A1526" s="695">
        <v>32</v>
      </c>
      <c r="B1526" s="696" t="s">
        <v>554</v>
      </c>
      <c r="C1526" s="696">
        <v>89301322</v>
      </c>
      <c r="D1526" s="697" t="s">
        <v>4685</v>
      </c>
      <c r="E1526" s="698" t="s">
        <v>3284</v>
      </c>
      <c r="F1526" s="696" t="s">
        <v>3257</v>
      </c>
      <c r="G1526" s="696" t="s">
        <v>3652</v>
      </c>
      <c r="H1526" s="696" t="s">
        <v>555</v>
      </c>
      <c r="I1526" s="696" t="s">
        <v>4533</v>
      </c>
      <c r="J1526" s="696" t="s">
        <v>4534</v>
      </c>
      <c r="K1526" s="696" t="s">
        <v>1676</v>
      </c>
      <c r="L1526" s="699">
        <v>32</v>
      </c>
      <c r="M1526" s="699">
        <v>320</v>
      </c>
      <c r="N1526" s="696">
        <v>10</v>
      </c>
      <c r="O1526" s="700">
        <v>1</v>
      </c>
      <c r="P1526" s="699">
        <v>320</v>
      </c>
      <c r="Q1526" s="701">
        <v>1</v>
      </c>
      <c r="R1526" s="696">
        <v>10</v>
      </c>
      <c r="S1526" s="701">
        <v>1</v>
      </c>
      <c r="T1526" s="700">
        <v>1</v>
      </c>
      <c r="U1526" s="702">
        <v>1</v>
      </c>
    </row>
    <row r="1527" spans="1:21" ht="14.4" customHeight="1" x14ac:dyDescent="0.3">
      <c r="A1527" s="695">
        <v>32</v>
      </c>
      <c r="B1527" s="696" t="s">
        <v>554</v>
      </c>
      <c r="C1527" s="696">
        <v>89301322</v>
      </c>
      <c r="D1527" s="697" t="s">
        <v>4685</v>
      </c>
      <c r="E1527" s="698" t="s">
        <v>3284</v>
      </c>
      <c r="F1527" s="696" t="s">
        <v>3257</v>
      </c>
      <c r="G1527" s="696" t="s">
        <v>3297</v>
      </c>
      <c r="H1527" s="696" t="s">
        <v>555</v>
      </c>
      <c r="I1527" s="696" t="s">
        <v>611</v>
      </c>
      <c r="J1527" s="696" t="s">
        <v>3777</v>
      </c>
      <c r="K1527" s="696" t="s">
        <v>3557</v>
      </c>
      <c r="L1527" s="699">
        <v>22.88</v>
      </c>
      <c r="M1527" s="699">
        <v>45.76</v>
      </c>
      <c r="N1527" s="696">
        <v>2</v>
      </c>
      <c r="O1527" s="700">
        <v>0.5</v>
      </c>
      <c r="P1527" s="699"/>
      <c r="Q1527" s="701">
        <v>0</v>
      </c>
      <c r="R1527" s="696"/>
      <c r="S1527" s="701">
        <v>0</v>
      </c>
      <c r="T1527" s="700"/>
      <c r="U1527" s="702">
        <v>0</v>
      </c>
    </row>
    <row r="1528" spans="1:21" ht="14.4" customHeight="1" x14ac:dyDescent="0.3">
      <c r="A1528" s="695">
        <v>32</v>
      </c>
      <c r="B1528" s="696" t="s">
        <v>554</v>
      </c>
      <c r="C1528" s="696">
        <v>89301322</v>
      </c>
      <c r="D1528" s="697" t="s">
        <v>4685</v>
      </c>
      <c r="E1528" s="698" t="s">
        <v>3284</v>
      </c>
      <c r="F1528" s="696" t="s">
        <v>3257</v>
      </c>
      <c r="G1528" s="696" t="s">
        <v>3297</v>
      </c>
      <c r="H1528" s="696" t="s">
        <v>555</v>
      </c>
      <c r="I1528" s="696" t="s">
        <v>1137</v>
      </c>
      <c r="J1528" s="696" t="s">
        <v>3298</v>
      </c>
      <c r="K1528" s="696" t="s">
        <v>3299</v>
      </c>
      <c r="L1528" s="699">
        <v>91.52</v>
      </c>
      <c r="M1528" s="699">
        <v>366.08</v>
      </c>
      <c r="N1528" s="696">
        <v>4</v>
      </c>
      <c r="O1528" s="700">
        <v>3.5</v>
      </c>
      <c r="P1528" s="699">
        <v>274.56</v>
      </c>
      <c r="Q1528" s="701">
        <v>0.75</v>
      </c>
      <c r="R1528" s="696">
        <v>3</v>
      </c>
      <c r="S1528" s="701">
        <v>0.75</v>
      </c>
      <c r="T1528" s="700">
        <v>2.5</v>
      </c>
      <c r="U1528" s="702">
        <v>0.7142857142857143</v>
      </c>
    </row>
    <row r="1529" spans="1:21" ht="14.4" customHeight="1" x14ac:dyDescent="0.3">
      <c r="A1529" s="695">
        <v>32</v>
      </c>
      <c r="B1529" s="696" t="s">
        <v>554</v>
      </c>
      <c r="C1529" s="696">
        <v>89301322</v>
      </c>
      <c r="D1529" s="697" t="s">
        <v>4685</v>
      </c>
      <c r="E1529" s="698" t="s">
        <v>3284</v>
      </c>
      <c r="F1529" s="696" t="s">
        <v>3257</v>
      </c>
      <c r="G1529" s="696" t="s">
        <v>4188</v>
      </c>
      <c r="H1529" s="696" t="s">
        <v>1626</v>
      </c>
      <c r="I1529" s="696" t="s">
        <v>4189</v>
      </c>
      <c r="J1529" s="696" t="s">
        <v>2939</v>
      </c>
      <c r="K1529" s="696" t="s">
        <v>3975</v>
      </c>
      <c r="L1529" s="699">
        <v>140.03</v>
      </c>
      <c r="M1529" s="699">
        <v>140.03</v>
      </c>
      <c r="N1529" s="696">
        <v>1</v>
      </c>
      <c r="O1529" s="700">
        <v>0.5</v>
      </c>
      <c r="P1529" s="699">
        <v>140.03</v>
      </c>
      <c r="Q1529" s="701">
        <v>1</v>
      </c>
      <c r="R1529" s="696">
        <v>1</v>
      </c>
      <c r="S1529" s="701">
        <v>1</v>
      </c>
      <c r="T1529" s="700">
        <v>0.5</v>
      </c>
      <c r="U1529" s="702">
        <v>1</v>
      </c>
    </row>
    <row r="1530" spans="1:21" ht="14.4" customHeight="1" x14ac:dyDescent="0.3">
      <c r="A1530" s="695">
        <v>32</v>
      </c>
      <c r="B1530" s="696" t="s">
        <v>554</v>
      </c>
      <c r="C1530" s="696">
        <v>89301322</v>
      </c>
      <c r="D1530" s="697" t="s">
        <v>4685</v>
      </c>
      <c r="E1530" s="698" t="s">
        <v>3284</v>
      </c>
      <c r="F1530" s="696" t="s">
        <v>3257</v>
      </c>
      <c r="G1530" s="696" t="s">
        <v>4191</v>
      </c>
      <c r="H1530" s="696" t="s">
        <v>1626</v>
      </c>
      <c r="I1530" s="696" t="s">
        <v>1693</v>
      </c>
      <c r="J1530" s="696" t="s">
        <v>3109</v>
      </c>
      <c r="K1530" s="696" t="s">
        <v>2463</v>
      </c>
      <c r="L1530" s="699">
        <v>67.42</v>
      </c>
      <c r="M1530" s="699">
        <v>67.42</v>
      </c>
      <c r="N1530" s="696">
        <v>1</v>
      </c>
      <c r="O1530" s="700">
        <v>0.5</v>
      </c>
      <c r="P1530" s="699">
        <v>67.42</v>
      </c>
      <c r="Q1530" s="701">
        <v>1</v>
      </c>
      <c r="R1530" s="696">
        <v>1</v>
      </c>
      <c r="S1530" s="701">
        <v>1</v>
      </c>
      <c r="T1530" s="700">
        <v>0.5</v>
      </c>
      <c r="U1530" s="702">
        <v>1</v>
      </c>
    </row>
    <row r="1531" spans="1:21" ht="14.4" customHeight="1" x14ac:dyDescent="0.3">
      <c r="A1531" s="695">
        <v>32</v>
      </c>
      <c r="B1531" s="696" t="s">
        <v>554</v>
      </c>
      <c r="C1531" s="696">
        <v>89301322</v>
      </c>
      <c r="D1531" s="697" t="s">
        <v>4685</v>
      </c>
      <c r="E1531" s="698" t="s">
        <v>3284</v>
      </c>
      <c r="F1531" s="696" t="s">
        <v>3257</v>
      </c>
      <c r="G1531" s="696" t="s">
        <v>4191</v>
      </c>
      <c r="H1531" s="696" t="s">
        <v>555</v>
      </c>
      <c r="I1531" s="696" t="s">
        <v>4535</v>
      </c>
      <c r="J1531" s="696" t="s">
        <v>3109</v>
      </c>
      <c r="K1531" s="696" t="s">
        <v>3684</v>
      </c>
      <c r="L1531" s="699">
        <v>224.71</v>
      </c>
      <c r="M1531" s="699">
        <v>224.71</v>
      </c>
      <c r="N1531" s="696">
        <v>1</v>
      </c>
      <c r="O1531" s="700">
        <v>1</v>
      </c>
      <c r="P1531" s="699">
        <v>224.71</v>
      </c>
      <c r="Q1531" s="701">
        <v>1</v>
      </c>
      <c r="R1531" s="696">
        <v>1</v>
      </c>
      <c r="S1531" s="701">
        <v>1</v>
      </c>
      <c r="T1531" s="700">
        <v>1</v>
      </c>
      <c r="U1531" s="702">
        <v>1</v>
      </c>
    </row>
    <row r="1532" spans="1:21" ht="14.4" customHeight="1" x14ac:dyDescent="0.3">
      <c r="A1532" s="695">
        <v>32</v>
      </c>
      <c r="B1532" s="696" t="s">
        <v>554</v>
      </c>
      <c r="C1532" s="696">
        <v>89301322</v>
      </c>
      <c r="D1532" s="697" t="s">
        <v>4685</v>
      </c>
      <c r="E1532" s="698" t="s">
        <v>3284</v>
      </c>
      <c r="F1532" s="696" t="s">
        <v>3257</v>
      </c>
      <c r="G1532" s="696" t="s">
        <v>3781</v>
      </c>
      <c r="H1532" s="696" t="s">
        <v>555</v>
      </c>
      <c r="I1532" s="696" t="s">
        <v>4390</v>
      </c>
      <c r="J1532" s="696" t="s">
        <v>3783</v>
      </c>
      <c r="K1532" s="696" t="s">
        <v>4391</v>
      </c>
      <c r="L1532" s="699">
        <v>0</v>
      </c>
      <c r="M1532" s="699">
        <v>0</v>
      </c>
      <c r="N1532" s="696">
        <v>2</v>
      </c>
      <c r="O1532" s="700">
        <v>1.5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32</v>
      </c>
      <c r="B1533" s="696" t="s">
        <v>554</v>
      </c>
      <c r="C1533" s="696">
        <v>89301322</v>
      </c>
      <c r="D1533" s="697" t="s">
        <v>4685</v>
      </c>
      <c r="E1533" s="698" t="s">
        <v>3284</v>
      </c>
      <c r="F1533" s="696" t="s">
        <v>3257</v>
      </c>
      <c r="G1533" s="696" t="s">
        <v>3414</v>
      </c>
      <c r="H1533" s="696" t="s">
        <v>555</v>
      </c>
      <c r="I1533" s="696" t="s">
        <v>897</v>
      </c>
      <c r="J1533" s="696" t="s">
        <v>3415</v>
      </c>
      <c r="K1533" s="696" t="s">
        <v>3416</v>
      </c>
      <c r="L1533" s="699">
        <v>0</v>
      </c>
      <c r="M1533" s="699">
        <v>0</v>
      </c>
      <c r="N1533" s="696">
        <v>5</v>
      </c>
      <c r="O1533" s="700">
        <v>3</v>
      </c>
      <c r="P1533" s="699">
        <v>0</v>
      </c>
      <c r="Q1533" s="701"/>
      <c r="R1533" s="696">
        <v>5</v>
      </c>
      <c r="S1533" s="701">
        <v>1</v>
      </c>
      <c r="T1533" s="700">
        <v>3</v>
      </c>
      <c r="U1533" s="702">
        <v>1</v>
      </c>
    </row>
    <row r="1534" spans="1:21" ht="14.4" customHeight="1" x14ac:dyDescent="0.3">
      <c r="A1534" s="695">
        <v>32</v>
      </c>
      <c r="B1534" s="696" t="s">
        <v>554</v>
      </c>
      <c r="C1534" s="696">
        <v>89301322</v>
      </c>
      <c r="D1534" s="697" t="s">
        <v>4685</v>
      </c>
      <c r="E1534" s="698" t="s">
        <v>3284</v>
      </c>
      <c r="F1534" s="696" t="s">
        <v>3257</v>
      </c>
      <c r="G1534" s="696" t="s">
        <v>3417</v>
      </c>
      <c r="H1534" s="696" t="s">
        <v>555</v>
      </c>
      <c r="I1534" s="696" t="s">
        <v>3786</v>
      </c>
      <c r="J1534" s="696" t="s">
        <v>3419</v>
      </c>
      <c r="K1534" s="696" t="s">
        <v>3787</v>
      </c>
      <c r="L1534" s="699">
        <v>224.25</v>
      </c>
      <c r="M1534" s="699">
        <v>2466.75</v>
      </c>
      <c r="N1534" s="696">
        <v>11</v>
      </c>
      <c r="O1534" s="700">
        <v>8</v>
      </c>
      <c r="P1534" s="699">
        <v>672.75</v>
      </c>
      <c r="Q1534" s="701">
        <v>0.27272727272727271</v>
      </c>
      <c r="R1534" s="696">
        <v>3</v>
      </c>
      <c r="S1534" s="701">
        <v>0.27272727272727271</v>
      </c>
      <c r="T1534" s="700">
        <v>3</v>
      </c>
      <c r="U1534" s="702">
        <v>0.375</v>
      </c>
    </row>
    <row r="1535" spans="1:21" ht="14.4" customHeight="1" x14ac:dyDescent="0.3">
      <c r="A1535" s="695">
        <v>32</v>
      </c>
      <c r="B1535" s="696" t="s">
        <v>554</v>
      </c>
      <c r="C1535" s="696">
        <v>89301322</v>
      </c>
      <c r="D1535" s="697" t="s">
        <v>4685</v>
      </c>
      <c r="E1535" s="698" t="s">
        <v>3284</v>
      </c>
      <c r="F1535" s="696" t="s">
        <v>3257</v>
      </c>
      <c r="G1535" s="696" t="s">
        <v>3417</v>
      </c>
      <c r="H1535" s="696" t="s">
        <v>555</v>
      </c>
      <c r="I1535" s="696" t="s">
        <v>3788</v>
      </c>
      <c r="J1535" s="696" t="s">
        <v>3789</v>
      </c>
      <c r="K1535" s="696" t="s">
        <v>3790</v>
      </c>
      <c r="L1535" s="699">
        <v>74.930000000000007</v>
      </c>
      <c r="M1535" s="699">
        <v>374.65000000000003</v>
      </c>
      <c r="N1535" s="696">
        <v>5</v>
      </c>
      <c r="O1535" s="700">
        <v>3</v>
      </c>
      <c r="P1535" s="699">
        <v>74.930000000000007</v>
      </c>
      <c r="Q1535" s="701">
        <v>0.2</v>
      </c>
      <c r="R1535" s="696">
        <v>1</v>
      </c>
      <c r="S1535" s="701">
        <v>0.2</v>
      </c>
      <c r="T1535" s="700">
        <v>1</v>
      </c>
      <c r="U1535" s="702">
        <v>0.33333333333333331</v>
      </c>
    </row>
    <row r="1536" spans="1:21" ht="14.4" customHeight="1" x14ac:dyDescent="0.3">
      <c r="A1536" s="695">
        <v>32</v>
      </c>
      <c r="B1536" s="696" t="s">
        <v>554</v>
      </c>
      <c r="C1536" s="696">
        <v>89301322</v>
      </c>
      <c r="D1536" s="697" t="s">
        <v>4685</v>
      </c>
      <c r="E1536" s="698" t="s">
        <v>3284</v>
      </c>
      <c r="F1536" s="696" t="s">
        <v>3257</v>
      </c>
      <c r="G1536" s="696" t="s">
        <v>3363</v>
      </c>
      <c r="H1536" s="696" t="s">
        <v>555</v>
      </c>
      <c r="I1536" s="696" t="s">
        <v>4536</v>
      </c>
      <c r="J1536" s="696" t="s">
        <v>2269</v>
      </c>
      <c r="K1536" s="696" t="s">
        <v>4537</v>
      </c>
      <c r="L1536" s="699">
        <v>0</v>
      </c>
      <c r="M1536" s="699">
        <v>0</v>
      </c>
      <c r="N1536" s="696">
        <v>1</v>
      </c>
      <c r="O1536" s="700">
        <v>1</v>
      </c>
      <c r="P1536" s="699"/>
      <c r="Q1536" s="701"/>
      <c r="R1536" s="696"/>
      <c r="S1536" s="701">
        <v>0</v>
      </c>
      <c r="T1536" s="700"/>
      <c r="U1536" s="702">
        <v>0</v>
      </c>
    </row>
    <row r="1537" spans="1:21" ht="14.4" customHeight="1" x14ac:dyDescent="0.3">
      <c r="A1537" s="695">
        <v>32</v>
      </c>
      <c r="B1537" s="696" t="s">
        <v>554</v>
      </c>
      <c r="C1537" s="696">
        <v>89301322</v>
      </c>
      <c r="D1537" s="697" t="s">
        <v>4685</v>
      </c>
      <c r="E1537" s="698" t="s">
        <v>3284</v>
      </c>
      <c r="F1537" s="696" t="s">
        <v>3257</v>
      </c>
      <c r="G1537" s="696" t="s">
        <v>4538</v>
      </c>
      <c r="H1537" s="696" t="s">
        <v>555</v>
      </c>
      <c r="I1537" s="696" t="s">
        <v>4539</v>
      </c>
      <c r="J1537" s="696" t="s">
        <v>4540</v>
      </c>
      <c r="K1537" s="696" t="s">
        <v>4541</v>
      </c>
      <c r="L1537" s="699">
        <v>0</v>
      </c>
      <c r="M1537" s="699">
        <v>0</v>
      </c>
      <c r="N1537" s="696">
        <v>1</v>
      </c>
      <c r="O1537" s="700">
        <v>1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32</v>
      </c>
      <c r="B1538" s="696" t="s">
        <v>554</v>
      </c>
      <c r="C1538" s="696">
        <v>89301322</v>
      </c>
      <c r="D1538" s="697" t="s">
        <v>4685</v>
      </c>
      <c r="E1538" s="698" t="s">
        <v>3284</v>
      </c>
      <c r="F1538" s="696" t="s">
        <v>3257</v>
      </c>
      <c r="G1538" s="696" t="s">
        <v>3456</v>
      </c>
      <c r="H1538" s="696" t="s">
        <v>555</v>
      </c>
      <c r="I1538" s="696" t="s">
        <v>773</v>
      </c>
      <c r="J1538" s="696" t="s">
        <v>3457</v>
      </c>
      <c r="K1538" s="696" t="s">
        <v>3458</v>
      </c>
      <c r="L1538" s="699">
        <v>0</v>
      </c>
      <c r="M1538" s="699">
        <v>0</v>
      </c>
      <c r="N1538" s="696">
        <v>5</v>
      </c>
      <c r="O1538" s="700">
        <v>3</v>
      </c>
      <c r="P1538" s="699">
        <v>0</v>
      </c>
      <c r="Q1538" s="701"/>
      <c r="R1538" s="696">
        <v>5</v>
      </c>
      <c r="S1538" s="701">
        <v>1</v>
      </c>
      <c r="T1538" s="700">
        <v>3</v>
      </c>
      <c r="U1538" s="702">
        <v>1</v>
      </c>
    </row>
    <row r="1539" spans="1:21" ht="14.4" customHeight="1" x14ac:dyDescent="0.3">
      <c r="A1539" s="695">
        <v>32</v>
      </c>
      <c r="B1539" s="696" t="s">
        <v>554</v>
      </c>
      <c r="C1539" s="696">
        <v>89301322</v>
      </c>
      <c r="D1539" s="697" t="s">
        <v>4685</v>
      </c>
      <c r="E1539" s="698" t="s">
        <v>3284</v>
      </c>
      <c r="F1539" s="696" t="s">
        <v>3257</v>
      </c>
      <c r="G1539" s="696" t="s">
        <v>3421</v>
      </c>
      <c r="H1539" s="696" t="s">
        <v>555</v>
      </c>
      <c r="I1539" s="696" t="s">
        <v>742</v>
      </c>
      <c r="J1539" s="696" t="s">
        <v>3530</v>
      </c>
      <c r="K1539" s="696" t="s">
        <v>1728</v>
      </c>
      <c r="L1539" s="699">
        <v>131.96</v>
      </c>
      <c r="M1539" s="699">
        <v>263.92</v>
      </c>
      <c r="N1539" s="696">
        <v>2</v>
      </c>
      <c r="O1539" s="700">
        <v>0.5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32</v>
      </c>
      <c r="B1540" s="696" t="s">
        <v>554</v>
      </c>
      <c r="C1540" s="696">
        <v>89301322</v>
      </c>
      <c r="D1540" s="697" t="s">
        <v>4685</v>
      </c>
      <c r="E1540" s="698" t="s">
        <v>3284</v>
      </c>
      <c r="F1540" s="696" t="s">
        <v>3257</v>
      </c>
      <c r="G1540" s="696" t="s">
        <v>3365</v>
      </c>
      <c r="H1540" s="696" t="s">
        <v>555</v>
      </c>
      <c r="I1540" s="696" t="s">
        <v>3666</v>
      </c>
      <c r="J1540" s="696" t="s">
        <v>1974</v>
      </c>
      <c r="K1540" s="696" t="s">
        <v>3667</v>
      </c>
      <c r="L1540" s="699">
        <v>23.46</v>
      </c>
      <c r="M1540" s="699">
        <v>46.92</v>
      </c>
      <c r="N1540" s="696">
        <v>2</v>
      </c>
      <c r="O1540" s="700">
        <v>1</v>
      </c>
      <c r="P1540" s="699">
        <v>46.92</v>
      </c>
      <c r="Q1540" s="701">
        <v>1</v>
      </c>
      <c r="R1540" s="696">
        <v>2</v>
      </c>
      <c r="S1540" s="701">
        <v>1</v>
      </c>
      <c r="T1540" s="700">
        <v>1</v>
      </c>
      <c r="U1540" s="702">
        <v>1</v>
      </c>
    </row>
    <row r="1541" spans="1:21" ht="14.4" customHeight="1" x14ac:dyDescent="0.3">
      <c r="A1541" s="695">
        <v>32</v>
      </c>
      <c r="B1541" s="696" t="s">
        <v>554</v>
      </c>
      <c r="C1541" s="696">
        <v>89301322</v>
      </c>
      <c r="D1541" s="697" t="s">
        <v>4685</v>
      </c>
      <c r="E1541" s="698" t="s">
        <v>3284</v>
      </c>
      <c r="F1541" s="696" t="s">
        <v>3257</v>
      </c>
      <c r="G1541" s="696" t="s">
        <v>3365</v>
      </c>
      <c r="H1541" s="696" t="s">
        <v>555</v>
      </c>
      <c r="I1541" s="696" t="s">
        <v>1913</v>
      </c>
      <c r="J1541" s="696" t="s">
        <v>1914</v>
      </c>
      <c r="K1541" s="696" t="s">
        <v>3667</v>
      </c>
      <c r="L1541" s="699">
        <v>23.46</v>
      </c>
      <c r="M1541" s="699">
        <v>46.92</v>
      </c>
      <c r="N1541" s="696">
        <v>2</v>
      </c>
      <c r="O1541" s="700">
        <v>0.5</v>
      </c>
      <c r="P1541" s="699">
        <v>46.92</v>
      </c>
      <c r="Q1541" s="701">
        <v>1</v>
      </c>
      <c r="R1541" s="696">
        <v>2</v>
      </c>
      <c r="S1541" s="701">
        <v>1</v>
      </c>
      <c r="T1541" s="700">
        <v>0.5</v>
      </c>
      <c r="U1541" s="702">
        <v>1</v>
      </c>
    </row>
    <row r="1542" spans="1:21" ht="14.4" customHeight="1" x14ac:dyDescent="0.3">
      <c r="A1542" s="695">
        <v>32</v>
      </c>
      <c r="B1542" s="696" t="s">
        <v>554</v>
      </c>
      <c r="C1542" s="696">
        <v>89301322</v>
      </c>
      <c r="D1542" s="697" t="s">
        <v>4685</v>
      </c>
      <c r="E1542" s="698" t="s">
        <v>3284</v>
      </c>
      <c r="F1542" s="696" t="s">
        <v>3257</v>
      </c>
      <c r="G1542" s="696" t="s">
        <v>3365</v>
      </c>
      <c r="H1542" s="696" t="s">
        <v>555</v>
      </c>
      <c r="I1542" s="696" t="s">
        <v>3531</v>
      </c>
      <c r="J1542" s="696" t="s">
        <v>1963</v>
      </c>
      <c r="K1542" s="696" t="s">
        <v>3532</v>
      </c>
      <c r="L1542" s="699">
        <v>26.77</v>
      </c>
      <c r="M1542" s="699">
        <v>26.77</v>
      </c>
      <c r="N1542" s="696">
        <v>1</v>
      </c>
      <c r="O1542" s="700">
        <v>1</v>
      </c>
      <c r="P1542" s="699">
        <v>26.77</v>
      </c>
      <c r="Q1542" s="701">
        <v>1</v>
      </c>
      <c r="R1542" s="696">
        <v>1</v>
      </c>
      <c r="S1542" s="701">
        <v>1</v>
      </c>
      <c r="T1542" s="700">
        <v>1</v>
      </c>
      <c r="U1542" s="702">
        <v>1</v>
      </c>
    </row>
    <row r="1543" spans="1:21" ht="14.4" customHeight="1" x14ac:dyDescent="0.3">
      <c r="A1543" s="695">
        <v>32</v>
      </c>
      <c r="B1543" s="696" t="s">
        <v>554</v>
      </c>
      <c r="C1543" s="696">
        <v>89301322</v>
      </c>
      <c r="D1543" s="697" t="s">
        <v>4685</v>
      </c>
      <c r="E1543" s="698" t="s">
        <v>3284</v>
      </c>
      <c r="F1543" s="696" t="s">
        <v>3257</v>
      </c>
      <c r="G1543" s="696" t="s">
        <v>3365</v>
      </c>
      <c r="H1543" s="696" t="s">
        <v>555</v>
      </c>
      <c r="I1543" s="696" t="s">
        <v>1962</v>
      </c>
      <c r="J1543" s="696" t="s">
        <v>1963</v>
      </c>
      <c r="K1543" s="696" t="s">
        <v>3366</v>
      </c>
      <c r="L1543" s="699">
        <v>53.54</v>
      </c>
      <c r="M1543" s="699">
        <v>107.08</v>
      </c>
      <c r="N1543" s="696">
        <v>2</v>
      </c>
      <c r="O1543" s="700">
        <v>1.5</v>
      </c>
      <c r="P1543" s="699">
        <v>107.08</v>
      </c>
      <c r="Q1543" s="701">
        <v>1</v>
      </c>
      <c r="R1543" s="696">
        <v>2</v>
      </c>
      <c r="S1543" s="701">
        <v>1</v>
      </c>
      <c r="T1543" s="700">
        <v>1.5</v>
      </c>
      <c r="U1543" s="702">
        <v>1</v>
      </c>
    </row>
    <row r="1544" spans="1:21" ht="14.4" customHeight="1" x14ac:dyDescent="0.3">
      <c r="A1544" s="695">
        <v>32</v>
      </c>
      <c r="B1544" s="696" t="s">
        <v>554</v>
      </c>
      <c r="C1544" s="696">
        <v>89301322</v>
      </c>
      <c r="D1544" s="697" t="s">
        <v>4685</v>
      </c>
      <c r="E1544" s="698" t="s">
        <v>3284</v>
      </c>
      <c r="F1544" s="696" t="s">
        <v>3257</v>
      </c>
      <c r="G1544" s="696" t="s">
        <v>4542</v>
      </c>
      <c r="H1544" s="696" t="s">
        <v>555</v>
      </c>
      <c r="I1544" s="696" t="s">
        <v>4543</v>
      </c>
      <c r="J1544" s="696" t="s">
        <v>4544</v>
      </c>
      <c r="K1544" s="696" t="s">
        <v>4545</v>
      </c>
      <c r="L1544" s="699">
        <v>472.71</v>
      </c>
      <c r="M1544" s="699">
        <v>1418.1299999999999</v>
      </c>
      <c r="N1544" s="696">
        <v>3</v>
      </c>
      <c r="O1544" s="700">
        <v>1</v>
      </c>
      <c r="P1544" s="699">
        <v>1418.1299999999999</v>
      </c>
      <c r="Q1544" s="701">
        <v>1</v>
      </c>
      <c r="R1544" s="696">
        <v>3</v>
      </c>
      <c r="S1544" s="701">
        <v>1</v>
      </c>
      <c r="T1544" s="700">
        <v>1</v>
      </c>
      <c r="U1544" s="702">
        <v>1</v>
      </c>
    </row>
    <row r="1545" spans="1:21" ht="14.4" customHeight="1" x14ac:dyDescent="0.3">
      <c r="A1545" s="695">
        <v>32</v>
      </c>
      <c r="B1545" s="696" t="s">
        <v>554</v>
      </c>
      <c r="C1545" s="696">
        <v>89301322</v>
      </c>
      <c r="D1545" s="697" t="s">
        <v>4685</v>
      </c>
      <c r="E1545" s="698" t="s">
        <v>3284</v>
      </c>
      <c r="F1545" s="696" t="s">
        <v>3257</v>
      </c>
      <c r="G1545" s="696" t="s">
        <v>4546</v>
      </c>
      <c r="H1545" s="696" t="s">
        <v>555</v>
      </c>
      <c r="I1545" s="696" t="s">
        <v>1194</v>
      </c>
      <c r="J1545" s="696" t="s">
        <v>1195</v>
      </c>
      <c r="K1545" s="696" t="s">
        <v>1196</v>
      </c>
      <c r="L1545" s="699">
        <v>71.95</v>
      </c>
      <c r="M1545" s="699">
        <v>143.9</v>
      </c>
      <c r="N1545" s="696">
        <v>2</v>
      </c>
      <c r="O1545" s="700">
        <v>1.5</v>
      </c>
      <c r="P1545" s="699">
        <v>143.9</v>
      </c>
      <c r="Q1545" s="701">
        <v>1</v>
      </c>
      <c r="R1545" s="696">
        <v>2</v>
      </c>
      <c r="S1545" s="701">
        <v>1</v>
      </c>
      <c r="T1545" s="700">
        <v>1.5</v>
      </c>
      <c r="U1545" s="702">
        <v>1</v>
      </c>
    </row>
    <row r="1546" spans="1:21" ht="14.4" customHeight="1" x14ac:dyDescent="0.3">
      <c r="A1546" s="695">
        <v>32</v>
      </c>
      <c r="B1546" s="696" t="s">
        <v>554</v>
      </c>
      <c r="C1546" s="696">
        <v>89301322</v>
      </c>
      <c r="D1546" s="697" t="s">
        <v>4685</v>
      </c>
      <c r="E1546" s="698" t="s">
        <v>3284</v>
      </c>
      <c r="F1546" s="696" t="s">
        <v>3257</v>
      </c>
      <c r="G1546" s="696" t="s">
        <v>3367</v>
      </c>
      <c r="H1546" s="696" t="s">
        <v>555</v>
      </c>
      <c r="I1546" s="696" t="s">
        <v>2327</v>
      </c>
      <c r="J1546" s="696" t="s">
        <v>866</v>
      </c>
      <c r="K1546" s="696" t="s">
        <v>4547</v>
      </c>
      <c r="L1546" s="699">
        <v>96.72</v>
      </c>
      <c r="M1546" s="699">
        <v>96.72</v>
      </c>
      <c r="N1546" s="696">
        <v>1</v>
      </c>
      <c r="O1546" s="700">
        <v>0.5</v>
      </c>
      <c r="P1546" s="699">
        <v>96.72</v>
      </c>
      <c r="Q1546" s="701">
        <v>1</v>
      </c>
      <c r="R1546" s="696">
        <v>1</v>
      </c>
      <c r="S1546" s="701">
        <v>1</v>
      </c>
      <c r="T1546" s="700">
        <v>0.5</v>
      </c>
      <c r="U1546" s="702">
        <v>1</v>
      </c>
    </row>
    <row r="1547" spans="1:21" ht="14.4" customHeight="1" x14ac:dyDescent="0.3">
      <c r="A1547" s="695">
        <v>32</v>
      </c>
      <c r="B1547" s="696" t="s">
        <v>554</v>
      </c>
      <c r="C1547" s="696">
        <v>89301322</v>
      </c>
      <c r="D1547" s="697" t="s">
        <v>4685</v>
      </c>
      <c r="E1547" s="698" t="s">
        <v>3284</v>
      </c>
      <c r="F1547" s="696" t="s">
        <v>3257</v>
      </c>
      <c r="G1547" s="696" t="s">
        <v>3464</v>
      </c>
      <c r="H1547" s="696" t="s">
        <v>555</v>
      </c>
      <c r="I1547" s="696" t="s">
        <v>707</v>
      </c>
      <c r="J1547" s="696" t="s">
        <v>708</v>
      </c>
      <c r="K1547" s="696" t="s">
        <v>709</v>
      </c>
      <c r="L1547" s="699">
        <v>82.67</v>
      </c>
      <c r="M1547" s="699">
        <v>165.34</v>
      </c>
      <c r="N1547" s="696">
        <v>2</v>
      </c>
      <c r="O1547" s="700">
        <v>1</v>
      </c>
      <c r="P1547" s="699">
        <v>165.34</v>
      </c>
      <c r="Q1547" s="701">
        <v>1</v>
      </c>
      <c r="R1547" s="696">
        <v>2</v>
      </c>
      <c r="S1547" s="701">
        <v>1</v>
      </c>
      <c r="T1547" s="700">
        <v>1</v>
      </c>
      <c r="U1547" s="702">
        <v>1</v>
      </c>
    </row>
    <row r="1548" spans="1:21" ht="14.4" customHeight="1" x14ac:dyDescent="0.3">
      <c r="A1548" s="695">
        <v>32</v>
      </c>
      <c r="B1548" s="696" t="s">
        <v>554</v>
      </c>
      <c r="C1548" s="696">
        <v>89301322</v>
      </c>
      <c r="D1548" s="697" t="s">
        <v>4685</v>
      </c>
      <c r="E1548" s="698" t="s">
        <v>3284</v>
      </c>
      <c r="F1548" s="696" t="s">
        <v>3257</v>
      </c>
      <c r="G1548" s="696" t="s">
        <v>3678</v>
      </c>
      <c r="H1548" s="696" t="s">
        <v>1626</v>
      </c>
      <c r="I1548" s="696" t="s">
        <v>1807</v>
      </c>
      <c r="J1548" s="696" t="s">
        <v>1808</v>
      </c>
      <c r="K1548" s="696" t="s">
        <v>3159</v>
      </c>
      <c r="L1548" s="699">
        <v>1492.11</v>
      </c>
      <c r="M1548" s="699">
        <v>10444.769999999999</v>
      </c>
      <c r="N1548" s="696">
        <v>7</v>
      </c>
      <c r="O1548" s="700">
        <v>2</v>
      </c>
      <c r="P1548" s="699">
        <v>10444.769999999999</v>
      </c>
      <c r="Q1548" s="701">
        <v>1</v>
      </c>
      <c r="R1548" s="696">
        <v>7</v>
      </c>
      <c r="S1548" s="701">
        <v>1</v>
      </c>
      <c r="T1548" s="700">
        <v>2</v>
      </c>
      <c r="U1548" s="702">
        <v>1</v>
      </c>
    </row>
    <row r="1549" spans="1:21" ht="14.4" customHeight="1" x14ac:dyDescent="0.3">
      <c r="A1549" s="695">
        <v>32</v>
      </c>
      <c r="B1549" s="696" t="s">
        <v>554</v>
      </c>
      <c r="C1549" s="696">
        <v>89301322</v>
      </c>
      <c r="D1549" s="697" t="s">
        <v>4685</v>
      </c>
      <c r="E1549" s="698" t="s">
        <v>3284</v>
      </c>
      <c r="F1549" s="696" t="s">
        <v>3257</v>
      </c>
      <c r="G1549" s="696" t="s">
        <v>3373</v>
      </c>
      <c r="H1549" s="696" t="s">
        <v>1626</v>
      </c>
      <c r="I1549" s="696" t="s">
        <v>2718</v>
      </c>
      <c r="J1549" s="696" t="s">
        <v>3217</v>
      </c>
      <c r="K1549" s="696" t="s">
        <v>3218</v>
      </c>
      <c r="L1549" s="699">
        <v>126.09</v>
      </c>
      <c r="M1549" s="699">
        <v>126.09</v>
      </c>
      <c r="N1549" s="696">
        <v>1</v>
      </c>
      <c r="O1549" s="700">
        <v>0.5</v>
      </c>
      <c r="P1549" s="699">
        <v>126.09</v>
      </c>
      <c r="Q1549" s="701">
        <v>1</v>
      </c>
      <c r="R1549" s="696">
        <v>1</v>
      </c>
      <c r="S1549" s="701">
        <v>1</v>
      </c>
      <c r="T1549" s="700">
        <v>0.5</v>
      </c>
      <c r="U1549" s="702">
        <v>1</v>
      </c>
    </row>
    <row r="1550" spans="1:21" ht="14.4" customHeight="1" x14ac:dyDescent="0.3">
      <c r="A1550" s="695">
        <v>32</v>
      </c>
      <c r="B1550" s="696" t="s">
        <v>554</v>
      </c>
      <c r="C1550" s="696">
        <v>89301322</v>
      </c>
      <c r="D1550" s="697" t="s">
        <v>4685</v>
      </c>
      <c r="E1550" s="698" t="s">
        <v>3284</v>
      </c>
      <c r="F1550" s="696" t="s">
        <v>3257</v>
      </c>
      <c r="G1550" s="696" t="s">
        <v>3427</v>
      </c>
      <c r="H1550" s="696" t="s">
        <v>555</v>
      </c>
      <c r="I1550" s="696" t="s">
        <v>3685</v>
      </c>
      <c r="J1550" s="696" t="s">
        <v>1519</v>
      </c>
      <c r="K1550" s="696" t="s">
        <v>895</v>
      </c>
      <c r="L1550" s="699">
        <v>0</v>
      </c>
      <c r="M1550" s="699">
        <v>0</v>
      </c>
      <c r="N1550" s="696">
        <v>1</v>
      </c>
      <c r="O1550" s="700">
        <v>0.5</v>
      </c>
      <c r="P1550" s="699">
        <v>0</v>
      </c>
      <c r="Q1550" s="701"/>
      <c r="R1550" s="696">
        <v>1</v>
      </c>
      <c r="S1550" s="701">
        <v>1</v>
      </c>
      <c r="T1550" s="700">
        <v>0.5</v>
      </c>
      <c r="U1550" s="702">
        <v>1</v>
      </c>
    </row>
    <row r="1551" spans="1:21" ht="14.4" customHeight="1" x14ac:dyDescent="0.3">
      <c r="A1551" s="695">
        <v>32</v>
      </c>
      <c r="B1551" s="696" t="s">
        <v>554</v>
      </c>
      <c r="C1551" s="696">
        <v>89301322</v>
      </c>
      <c r="D1551" s="697" t="s">
        <v>4685</v>
      </c>
      <c r="E1551" s="698" t="s">
        <v>3284</v>
      </c>
      <c r="F1551" s="696" t="s">
        <v>3257</v>
      </c>
      <c r="G1551" s="696" t="s">
        <v>3427</v>
      </c>
      <c r="H1551" s="696" t="s">
        <v>555</v>
      </c>
      <c r="I1551" s="696" t="s">
        <v>4215</v>
      </c>
      <c r="J1551" s="696" t="s">
        <v>1519</v>
      </c>
      <c r="K1551" s="696" t="s">
        <v>3980</v>
      </c>
      <c r="L1551" s="699">
        <v>0</v>
      </c>
      <c r="M1551" s="699">
        <v>0</v>
      </c>
      <c r="N1551" s="696">
        <v>1</v>
      </c>
      <c r="O1551" s="700">
        <v>0.5</v>
      </c>
      <c r="P1551" s="699"/>
      <c r="Q1551" s="701"/>
      <c r="R1551" s="696"/>
      <c r="S1551" s="701">
        <v>0</v>
      </c>
      <c r="T1551" s="700"/>
      <c r="U1551" s="702">
        <v>0</v>
      </c>
    </row>
    <row r="1552" spans="1:21" ht="14.4" customHeight="1" x14ac:dyDescent="0.3">
      <c r="A1552" s="695">
        <v>32</v>
      </c>
      <c r="B1552" s="696" t="s">
        <v>554</v>
      </c>
      <c r="C1552" s="696">
        <v>89301322</v>
      </c>
      <c r="D1552" s="697" t="s">
        <v>4685</v>
      </c>
      <c r="E1552" s="698" t="s">
        <v>3284</v>
      </c>
      <c r="F1552" s="696" t="s">
        <v>3257</v>
      </c>
      <c r="G1552" s="696" t="s">
        <v>3427</v>
      </c>
      <c r="H1552" s="696" t="s">
        <v>555</v>
      </c>
      <c r="I1552" s="696" t="s">
        <v>3813</v>
      </c>
      <c r="J1552" s="696" t="s">
        <v>3814</v>
      </c>
      <c r="K1552" s="696" t="s">
        <v>895</v>
      </c>
      <c r="L1552" s="699">
        <v>0</v>
      </c>
      <c r="M1552" s="699">
        <v>0</v>
      </c>
      <c r="N1552" s="696">
        <v>2</v>
      </c>
      <c r="O1552" s="700">
        <v>1</v>
      </c>
      <c r="P1552" s="699">
        <v>0</v>
      </c>
      <c r="Q1552" s="701"/>
      <c r="R1552" s="696">
        <v>2</v>
      </c>
      <c r="S1552" s="701">
        <v>1</v>
      </c>
      <c r="T1552" s="700">
        <v>1</v>
      </c>
      <c r="U1552" s="702">
        <v>1</v>
      </c>
    </row>
    <row r="1553" spans="1:21" ht="14.4" customHeight="1" x14ac:dyDescent="0.3">
      <c r="A1553" s="695">
        <v>32</v>
      </c>
      <c r="B1553" s="696" t="s">
        <v>554</v>
      </c>
      <c r="C1553" s="696">
        <v>89301322</v>
      </c>
      <c r="D1553" s="697" t="s">
        <v>4685</v>
      </c>
      <c r="E1553" s="698" t="s">
        <v>3284</v>
      </c>
      <c r="F1553" s="696" t="s">
        <v>3257</v>
      </c>
      <c r="G1553" s="696" t="s">
        <v>3427</v>
      </c>
      <c r="H1553" s="696" t="s">
        <v>555</v>
      </c>
      <c r="I1553" s="696" t="s">
        <v>4548</v>
      </c>
      <c r="J1553" s="696" t="s">
        <v>3687</v>
      </c>
      <c r="K1553" s="696" t="s">
        <v>1349</v>
      </c>
      <c r="L1553" s="699">
        <v>0</v>
      </c>
      <c r="M1553" s="699">
        <v>0</v>
      </c>
      <c r="N1553" s="696">
        <v>1</v>
      </c>
      <c r="O1553" s="700">
        <v>1</v>
      </c>
      <c r="P1553" s="699"/>
      <c r="Q1553" s="701"/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32</v>
      </c>
      <c r="B1554" s="696" t="s">
        <v>554</v>
      </c>
      <c r="C1554" s="696">
        <v>89301322</v>
      </c>
      <c r="D1554" s="697" t="s">
        <v>4685</v>
      </c>
      <c r="E1554" s="698" t="s">
        <v>3284</v>
      </c>
      <c r="F1554" s="696" t="s">
        <v>3257</v>
      </c>
      <c r="G1554" s="696" t="s">
        <v>3427</v>
      </c>
      <c r="H1554" s="696" t="s">
        <v>555</v>
      </c>
      <c r="I1554" s="696" t="s">
        <v>4549</v>
      </c>
      <c r="J1554" s="696" t="s">
        <v>3814</v>
      </c>
      <c r="K1554" s="696" t="s">
        <v>895</v>
      </c>
      <c r="L1554" s="699">
        <v>0</v>
      </c>
      <c r="M1554" s="699">
        <v>0</v>
      </c>
      <c r="N1554" s="696">
        <v>3</v>
      </c>
      <c r="O1554" s="700">
        <v>2.5</v>
      </c>
      <c r="P1554" s="699">
        <v>0</v>
      </c>
      <c r="Q1554" s="701"/>
      <c r="R1554" s="696">
        <v>1</v>
      </c>
      <c r="S1554" s="701">
        <v>0.33333333333333331</v>
      </c>
      <c r="T1554" s="700">
        <v>1</v>
      </c>
      <c r="U1554" s="702">
        <v>0.4</v>
      </c>
    </row>
    <row r="1555" spans="1:21" ht="14.4" customHeight="1" x14ac:dyDescent="0.3">
      <c r="A1555" s="695">
        <v>32</v>
      </c>
      <c r="B1555" s="696" t="s">
        <v>554</v>
      </c>
      <c r="C1555" s="696">
        <v>89301322</v>
      </c>
      <c r="D1555" s="697" t="s">
        <v>4685</v>
      </c>
      <c r="E1555" s="698" t="s">
        <v>3284</v>
      </c>
      <c r="F1555" s="696" t="s">
        <v>3257</v>
      </c>
      <c r="G1555" s="696" t="s">
        <v>3427</v>
      </c>
      <c r="H1555" s="696" t="s">
        <v>555</v>
      </c>
      <c r="I1555" s="696" t="s">
        <v>4218</v>
      </c>
      <c r="J1555" s="696" t="s">
        <v>3814</v>
      </c>
      <c r="K1555" s="696" t="s">
        <v>895</v>
      </c>
      <c r="L1555" s="699">
        <v>0</v>
      </c>
      <c r="M1555" s="699">
        <v>0</v>
      </c>
      <c r="N1555" s="696">
        <v>2</v>
      </c>
      <c r="O1555" s="700">
        <v>1</v>
      </c>
      <c r="P1555" s="699">
        <v>0</v>
      </c>
      <c r="Q1555" s="701"/>
      <c r="R1555" s="696">
        <v>2</v>
      </c>
      <c r="S1555" s="701">
        <v>1</v>
      </c>
      <c r="T1555" s="700">
        <v>1</v>
      </c>
      <c r="U1555" s="702">
        <v>1</v>
      </c>
    </row>
    <row r="1556" spans="1:21" ht="14.4" customHeight="1" x14ac:dyDescent="0.3">
      <c r="A1556" s="695">
        <v>32</v>
      </c>
      <c r="B1556" s="696" t="s">
        <v>554</v>
      </c>
      <c r="C1556" s="696">
        <v>89301322</v>
      </c>
      <c r="D1556" s="697" t="s">
        <v>4685</v>
      </c>
      <c r="E1556" s="698" t="s">
        <v>3285</v>
      </c>
      <c r="F1556" s="696" t="s">
        <v>3257</v>
      </c>
      <c r="G1556" s="696" t="s">
        <v>3300</v>
      </c>
      <c r="H1556" s="696" t="s">
        <v>555</v>
      </c>
      <c r="I1556" s="696" t="s">
        <v>1318</v>
      </c>
      <c r="J1556" s="696" t="s">
        <v>1319</v>
      </c>
      <c r="K1556" s="696" t="s">
        <v>3301</v>
      </c>
      <c r="L1556" s="699">
        <v>1354.54</v>
      </c>
      <c r="M1556" s="699">
        <v>2709.08</v>
      </c>
      <c r="N1556" s="696">
        <v>2</v>
      </c>
      <c r="O1556" s="700">
        <v>2</v>
      </c>
      <c r="P1556" s="699">
        <v>2709.08</v>
      </c>
      <c r="Q1556" s="701">
        <v>1</v>
      </c>
      <c r="R1556" s="696">
        <v>2</v>
      </c>
      <c r="S1556" s="701">
        <v>1</v>
      </c>
      <c r="T1556" s="700">
        <v>2</v>
      </c>
      <c r="U1556" s="702">
        <v>1</v>
      </c>
    </row>
    <row r="1557" spans="1:21" ht="14.4" customHeight="1" x14ac:dyDescent="0.3">
      <c r="A1557" s="695">
        <v>32</v>
      </c>
      <c r="B1557" s="696" t="s">
        <v>554</v>
      </c>
      <c r="C1557" s="696">
        <v>89301322</v>
      </c>
      <c r="D1557" s="697" t="s">
        <v>4685</v>
      </c>
      <c r="E1557" s="698" t="s">
        <v>3285</v>
      </c>
      <c r="F1557" s="696" t="s">
        <v>3257</v>
      </c>
      <c r="G1557" s="696" t="s">
        <v>3300</v>
      </c>
      <c r="H1557" s="696" t="s">
        <v>555</v>
      </c>
      <c r="I1557" s="696" t="s">
        <v>4021</v>
      </c>
      <c r="J1557" s="696" t="s">
        <v>1244</v>
      </c>
      <c r="K1557" s="696" t="s">
        <v>1245</v>
      </c>
      <c r="L1557" s="699">
        <v>275.23</v>
      </c>
      <c r="M1557" s="699">
        <v>550.46</v>
      </c>
      <c r="N1557" s="696">
        <v>2</v>
      </c>
      <c r="O1557" s="700">
        <v>1</v>
      </c>
      <c r="P1557" s="699"/>
      <c r="Q1557" s="701">
        <v>0</v>
      </c>
      <c r="R1557" s="696"/>
      <c r="S1557" s="701">
        <v>0</v>
      </c>
      <c r="T1557" s="700"/>
      <c r="U1557" s="702">
        <v>0</v>
      </c>
    </row>
    <row r="1558" spans="1:21" ht="14.4" customHeight="1" x14ac:dyDescent="0.3">
      <c r="A1558" s="695">
        <v>32</v>
      </c>
      <c r="B1558" s="696" t="s">
        <v>554</v>
      </c>
      <c r="C1558" s="696">
        <v>89301322</v>
      </c>
      <c r="D1558" s="697" t="s">
        <v>4685</v>
      </c>
      <c r="E1558" s="698" t="s">
        <v>3285</v>
      </c>
      <c r="F1558" s="696" t="s">
        <v>3257</v>
      </c>
      <c r="G1558" s="696" t="s">
        <v>3300</v>
      </c>
      <c r="H1558" s="696" t="s">
        <v>555</v>
      </c>
      <c r="I1558" s="696" t="s">
        <v>3826</v>
      </c>
      <c r="J1558" s="696" t="s">
        <v>1172</v>
      </c>
      <c r="K1558" s="696" t="s">
        <v>1173</v>
      </c>
      <c r="L1558" s="699">
        <v>483.76</v>
      </c>
      <c r="M1558" s="699">
        <v>967.52</v>
      </c>
      <c r="N1558" s="696">
        <v>2</v>
      </c>
      <c r="O1558" s="700">
        <v>0.5</v>
      </c>
      <c r="P1558" s="699"/>
      <c r="Q1558" s="701">
        <v>0</v>
      </c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32</v>
      </c>
      <c r="B1559" s="696" t="s">
        <v>554</v>
      </c>
      <c r="C1559" s="696">
        <v>89301322</v>
      </c>
      <c r="D1559" s="697" t="s">
        <v>4685</v>
      </c>
      <c r="E1559" s="698" t="s">
        <v>3285</v>
      </c>
      <c r="F1559" s="696" t="s">
        <v>3257</v>
      </c>
      <c r="G1559" s="696" t="s">
        <v>3300</v>
      </c>
      <c r="H1559" s="696" t="s">
        <v>555</v>
      </c>
      <c r="I1559" s="696" t="s">
        <v>3302</v>
      </c>
      <c r="J1559" s="696" t="s">
        <v>1172</v>
      </c>
      <c r="K1559" s="696" t="s">
        <v>3303</v>
      </c>
      <c r="L1559" s="699">
        <v>0</v>
      </c>
      <c r="M1559" s="699">
        <v>0</v>
      </c>
      <c r="N1559" s="696">
        <v>4</v>
      </c>
      <c r="O1559" s="700">
        <v>2</v>
      </c>
      <c r="P1559" s="699"/>
      <c r="Q1559" s="701"/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32</v>
      </c>
      <c r="B1560" s="696" t="s">
        <v>554</v>
      </c>
      <c r="C1560" s="696">
        <v>89301322</v>
      </c>
      <c r="D1560" s="697" t="s">
        <v>4685</v>
      </c>
      <c r="E1560" s="698" t="s">
        <v>3285</v>
      </c>
      <c r="F1560" s="696" t="s">
        <v>3257</v>
      </c>
      <c r="G1560" s="696" t="s">
        <v>3305</v>
      </c>
      <c r="H1560" s="696" t="s">
        <v>555</v>
      </c>
      <c r="I1560" s="696" t="s">
        <v>979</v>
      </c>
      <c r="J1560" s="696" t="s">
        <v>980</v>
      </c>
      <c r="K1560" s="696" t="s">
        <v>981</v>
      </c>
      <c r="L1560" s="699">
        <v>95.25</v>
      </c>
      <c r="M1560" s="699">
        <v>857.25</v>
      </c>
      <c r="N1560" s="696">
        <v>9</v>
      </c>
      <c r="O1560" s="700">
        <v>5</v>
      </c>
      <c r="P1560" s="699">
        <v>571.5</v>
      </c>
      <c r="Q1560" s="701">
        <v>0.66666666666666663</v>
      </c>
      <c r="R1560" s="696">
        <v>6</v>
      </c>
      <c r="S1560" s="701">
        <v>0.66666666666666663</v>
      </c>
      <c r="T1560" s="700">
        <v>3.5</v>
      </c>
      <c r="U1560" s="702">
        <v>0.7</v>
      </c>
    </row>
    <row r="1561" spans="1:21" ht="14.4" customHeight="1" x14ac:dyDescent="0.3">
      <c r="A1561" s="695">
        <v>32</v>
      </c>
      <c r="B1561" s="696" t="s">
        <v>554</v>
      </c>
      <c r="C1561" s="696">
        <v>89301322</v>
      </c>
      <c r="D1561" s="697" t="s">
        <v>4685</v>
      </c>
      <c r="E1561" s="698" t="s">
        <v>3285</v>
      </c>
      <c r="F1561" s="696" t="s">
        <v>3257</v>
      </c>
      <c r="G1561" s="696" t="s">
        <v>3305</v>
      </c>
      <c r="H1561" s="696" t="s">
        <v>555</v>
      </c>
      <c r="I1561" s="696" t="s">
        <v>650</v>
      </c>
      <c r="J1561" s="696" t="s">
        <v>651</v>
      </c>
      <c r="K1561" s="696" t="s">
        <v>3306</v>
      </c>
      <c r="L1561" s="699">
        <v>85.72</v>
      </c>
      <c r="M1561" s="699">
        <v>257.15999999999997</v>
      </c>
      <c r="N1561" s="696">
        <v>3</v>
      </c>
      <c r="O1561" s="700">
        <v>3</v>
      </c>
      <c r="P1561" s="699">
        <v>257.15999999999997</v>
      </c>
      <c r="Q1561" s="701">
        <v>1</v>
      </c>
      <c r="R1561" s="696">
        <v>3</v>
      </c>
      <c r="S1561" s="701">
        <v>1</v>
      </c>
      <c r="T1561" s="700">
        <v>3</v>
      </c>
      <c r="U1561" s="702">
        <v>1</v>
      </c>
    </row>
    <row r="1562" spans="1:21" ht="14.4" customHeight="1" x14ac:dyDescent="0.3">
      <c r="A1562" s="695">
        <v>32</v>
      </c>
      <c r="B1562" s="696" t="s">
        <v>554</v>
      </c>
      <c r="C1562" s="696">
        <v>89301322</v>
      </c>
      <c r="D1562" s="697" t="s">
        <v>4685</v>
      </c>
      <c r="E1562" s="698" t="s">
        <v>3285</v>
      </c>
      <c r="F1562" s="696" t="s">
        <v>3257</v>
      </c>
      <c r="G1562" s="696" t="s">
        <v>3305</v>
      </c>
      <c r="H1562" s="696" t="s">
        <v>555</v>
      </c>
      <c r="I1562" s="696" t="s">
        <v>3383</v>
      </c>
      <c r="J1562" s="696" t="s">
        <v>3382</v>
      </c>
      <c r="K1562" s="696" t="s">
        <v>3380</v>
      </c>
      <c r="L1562" s="699">
        <v>47.63</v>
      </c>
      <c r="M1562" s="699">
        <v>47.63</v>
      </c>
      <c r="N1562" s="696">
        <v>1</v>
      </c>
      <c r="O1562" s="700">
        <v>0.5</v>
      </c>
      <c r="P1562" s="699"/>
      <c r="Q1562" s="701">
        <v>0</v>
      </c>
      <c r="R1562" s="696"/>
      <c r="S1562" s="701">
        <v>0</v>
      </c>
      <c r="T1562" s="700"/>
      <c r="U1562" s="702">
        <v>0</v>
      </c>
    </row>
    <row r="1563" spans="1:21" ht="14.4" customHeight="1" x14ac:dyDescent="0.3">
      <c r="A1563" s="695">
        <v>32</v>
      </c>
      <c r="B1563" s="696" t="s">
        <v>554</v>
      </c>
      <c r="C1563" s="696">
        <v>89301322</v>
      </c>
      <c r="D1563" s="697" t="s">
        <v>4685</v>
      </c>
      <c r="E1563" s="698" t="s">
        <v>3285</v>
      </c>
      <c r="F1563" s="696" t="s">
        <v>3257</v>
      </c>
      <c r="G1563" s="696" t="s">
        <v>3470</v>
      </c>
      <c r="H1563" s="696" t="s">
        <v>555</v>
      </c>
      <c r="I1563" s="696" t="s">
        <v>3471</v>
      </c>
      <c r="J1563" s="696" t="s">
        <v>2833</v>
      </c>
      <c r="K1563" s="696" t="s">
        <v>2463</v>
      </c>
      <c r="L1563" s="699">
        <v>0</v>
      </c>
      <c r="M1563" s="699">
        <v>0</v>
      </c>
      <c r="N1563" s="696">
        <v>1</v>
      </c>
      <c r="O1563" s="700">
        <v>0.5</v>
      </c>
      <c r="P1563" s="699">
        <v>0</v>
      </c>
      <c r="Q1563" s="701"/>
      <c r="R1563" s="696">
        <v>1</v>
      </c>
      <c r="S1563" s="701">
        <v>1</v>
      </c>
      <c r="T1563" s="700">
        <v>0.5</v>
      </c>
      <c r="U1563" s="702">
        <v>1</v>
      </c>
    </row>
    <row r="1564" spans="1:21" ht="14.4" customHeight="1" x14ac:dyDescent="0.3">
      <c r="A1564" s="695">
        <v>32</v>
      </c>
      <c r="B1564" s="696" t="s">
        <v>554</v>
      </c>
      <c r="C1564" s="696">
        <v>89301322</v>
      </c>
      <c r="D1564" s="697" t="s">
        <v>4685</v>
      </c>
      <c r="E1564" s="698" t="s">
        <v>3285</v>
      </c>
      <c r="F1564" s="696" t="s">
        <v>3257</v>
      </c>
      <c r="G1564" s="696" t="s">
        <v>3310</v>
      </c>
      <c r="H1564" s="696" t="s">
        <v>555</v>
      </c>
      <c r="I1564" s="696" t="s">
        <v>3385</v>
      </c>
      <c r="J1564" s="696" t="s">
        <v>3375</v>
      </c>
      <c r="K1564" s="696" t="s">
        <v>3126</v>
      </c>
      <c r="L1564" s="699">
        <v>333.31</v>
      </c>
      <c r="M1564" s="699">
        <v>333.31</v>
      </c>
      <c r="N1564" s="696">
        <v>1</v>
      </c>
      <c r="O1564" s="700">
        <v>0.5</v>
      </c>
      <c r="P1564" s="699">
        <v>333.31</v>
      </c>
      <c r="Q1564" s="701">
        <v>1</v>
      </c>
      <c r="R1564" s="696">
        <v>1</v>
      </c>
      <c r="S1564" s="701">
        <v>1</v>
      </c>
      <c r="T1564" s="700">
        <v>0.5</v>
      </c>
      <c r="U1564" s="702">
        <v>1</v>
      </c>
    </row>
    <row r="1565" spans="1:21" ht="14.4" customHeight="1" x14ac:dyDescent="0.3">
      <c r="A1565" s="695">
        <v>32</v>
      </c>
      <c r="B1565" s="696" t="s">
        <v>554</v>
      </c>
      <c r="C1565" s="696">
        <v>89301322</v>
      </c>
      <c r="D1565" s="697" t="s">
        <v>4685</v>
      </c>
      <c r="E1565" s="698" t="s">
        <v>3285</v>
      </c>
      <c r="F1565" s="696" t="s">
        <v>3257</v>
      </c>
      <c r="G1565" s="696" t="s">
        <v>3310</v>
      </c>
      <c r="H1565" s="696" t="s">
        <v>1626</v>
      </c>
      <c r="I1565" s="696" t="s">
        <v>1998</v>
      </c>
      <c r="J1565" s="696" t="s">
        <v>3125</v>
      </c>
      <c r="K1565" s="696" t="s">
        <v>3126</v>
      </c>
      <c r="L1565" s="699">
        <v>333.31</v>
      </c>
      <c r="M1565" s="699">
        <v>1666.5500000000002</v>
      </c>
      <c r="N1565" s="696">
        <v>5</v>
      </c>
      <c r="O1565" s="700">
        <v>2</v>
      </c>
      <c r="P1565" s="699">
        <v>999.93000000000006</v>
      </c>
      <c r="Q1565" s="701">
        <v>0.6</v>
      </c>
      <c r="R1565" s="696">
        <v>3</v>
      </c>
      <c r="S1565" s="701">
        <v>0.6</v>
      </c>
      <c r="T1565" s="700">
        <v>1.5</v>
      </c>
      <c r="U1565" s="702">
        <v>0.75</v>
      </c>
    </row>
    <row r="1566" spans="1:21" ht="14.4" customHeight="1" x14ac:dyDescent="0.3">
      <c r="A1566" s="695">
        <v>32</v>
      </c>
      <c r="B1566" s="696" t="s">
        <v>554</v>
      </c>
      <c r="C1566" s="696">
        <v>89301322</v>
      </c>
      <c r="D1566" s="697" t="s">
        <v>4685</v>
      </c>
      <c r="E1566" s="698" t="s">
        <v>3285</v>
      </c>
      <c r="F1566" s="696" t="s">
        <v>3257</v>
      </c>
      <c r="G1566" s="696" t="s">
        <v>3310</v>
      </c>
      <c r="H1566" s="696" t="s">
        <v>1626</v>
      </c>
      <c r="I1566" s="696" t="s">
        <v>1998</v>
      </c>
      <c r="J1566" s="696" t="s">
        <v>3125</v>
      </c>
      <c r="K1566" s="696" t="s">
        <v>3126</v>
      </c>
      <c r="L1566" s="699">
        <v>156.86000000000001</v>
      </c>
      <c r="M1566" s="699">
        <v>627.44000000000005</v>
      </c>
      <c r="N1566" s="696">
        <v>4</v>
      </c>
      <c r="O1566" s="700">
        <v>0.5</v>
      </c>
      <c r="P1566" s="699"/>
      <c r="Q1566" s="701">
        <v>0</v>
      </c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32</v>
      </c>
      <c r="B1567" s="696" t="s">
        <v>554</v>
      </c>
      <c r="C1567" s="696">
        <v>89301322</v>
      </c>
      <c r="D1567" s="697" t="s">
        <v>4685</v>
      </c>
      <c r="E1567" s="698" t="s">
        <v>3285</v>
      </c>
      <c r="F1567" s="696" t="s">
        <v>3257</v>
      </c>
      <c r="G1567" s="696" t="s">
        <v>3541</v>
      </c>
      <c r="H1567" s="696" t="s">
        <v>555</v>
      </c>
      <c r="I1567" s="696" t="s">
        <v>3542</v>
      </c>
      <c r="J1567" s="696" t="s">
        <v>3543</v>
      </c>
      <c r="K1567" s="696" t="s">
        <v>3544</v>
      </c>
      <c r="L1567" s="699">
        <v>10744.75</v>
      </c>
      <c r="M1567" s="699">
        <v>21489.5</v>
      </c>
      <c r="N1567" s="696">
        <v>2</v>
      </c>
      <c r="O1567" s="700">
        <v>1</v>
      </c>
      <c r="P1567" s="699"/>
      <c r="Q1567" s="701">
        <v>0</v>
      </c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32</v>
      </c>
      <c r="B1568" s="696" t="s">
        <v>554</v>
      </c>
      <c r="C1568" s="696">
        <v>89301322</v>
      </c>
      <c r="D1568" s="697" t="s">
        <v>4685</v>
      </c>
      <c r="E1568" s="698" t="s">
        <v>3285</v>
      </c>
      <c r="F1568" s="696" t="s">
        <v>3257</v>
      </c>
      <c r="G1568" s="696" t="s">
        <v>4550</v>
      </c>
      <c r="H1568" s="696" t="s">
        <v>555</v>
      </c>
      <c r="I1568" s="696" t="s">
        <v>4551</v>
      </c>
      <c r="J1568" s="696" t="s">
        <v>1065</v>
      </c>
      <c r="K1568" s="696" t="s">
        <v>4128</v>
      </c>
      <c r="L1568" s="699">
        <v>0</v>
      </c>
      <c r="M1568" s="699">
        <v>0</v>
      </c>
      <c r="N1568" s="696">
        <v>1</v>
      </c>
      <c r="O1568" s="700">
        <v>1</v>
      </c>
      <c r="P1568" s="699">
        <v>0</v>
      </c>
      <c r="Q1568" s="701"/>
      <c r="R1568" s="696">
        <v>1</v>
      </c>
      <c r="S1568" s="701">
        <v>1</v>
      </c>
      <c r="T1568" s="700">
        <v>1</v>
      </c>
      <c r="U1568" s="702">
        <v>1</v>
      </c>
    </row>
    <row r="1569" spans="1:21" ht="14.4" customHeight="1" x14ac:dyDescent="0.3">
      <c r="A1569" s="695">
        <v>32</v>
      </c>
      <c r="B1569" s="696" t="s">
        <v>554</v>
      </c>
      <c r="C1569" s="696">
        <v>89301322</v>
      </c>
      <c r="D1569" s="697" t="s">
        <v>4685</v>
      </c>
      <c r="E1569" s="698" t="s">
        <v>3285</v>
      </c>
      <c r="F1569" s="696" t="s">
        <v>3257</v>
      </c>
      <c r="G1569" s="696" t="s">
        <v>3545</v>
      </c>
      <c r="H1569" s="696" t="s">
        <v>1626</v>
      </c>
      <c r="I1569" s="696" t="s">
        <v>2049</v>
      </c>
      <c r="J1569" s="696" t="s">
        <v>2050</v>
      </c>
      <c r="K1569" s="696" t="s">
        <v>2051</v>
      </c>
      <c r="L1569" s="699">
        <v>222.25</v>
      </c>
      <c r="M1569" s="699">
        <v>444.5</v>
      </c>
      <c r="N1569" s="696">
        <v>2</v>
      </c>
      <c r="O1569" s="700">
        <v>1</v>
      </c>
      <c r="P1569" s="699">
        <v>222.25</v>
      </c>
      <c r="Q1569" s="701">
        <v>0.5</v>
      </c>
      <c r="R1569" s="696">
        <v>1</v>
      </c>
      <c r="S1569" s="701">
        <v>0.5</v>
      </c>
      <c r="T1569" s="700">
        <v>0.5</v>
      </c>
      <c r="U1569" s="702">
        <v>0.5</v>
      </c>
    </row>
    <row r="1570" spans="1:21" ht="14.4" customHeight="1" x14ac:dyDescent="0.3">
      <c r="A1570" s="695">
        <v>32</v>
      </c>
      <c r="B1570" s="696" t="s">
        <v>554</v>
      </c>
      <c r="C1570" s="696">
        <v>89301322</v>
      </c>
      <c r="D1570" s="697" t="s">
        <v>4685</v>
      </c>
      <c r="E1570" s="698" t="s">
        <v>3285</v>
      </c>
      <c r="F1570" s="696" t="s">
        <v>3257</v>
      </c>
      <c r="G1570" s="696" t="s">
        <v>3312</v>
      </c>
      <c r="H1570" s="696" t="s">
        <v>555</v>
      </c>
      <c r="I1570" s="696" t="s">
        <v>842</v>
      </c>
      <c r="J1570" s="696" t="s">
        <v>3313</v>
      </c>
      <c r="K1570" s="696" t="s">
        <v>3314</v>
      </c>
      <c r="L1570" s="699">
        <v>0</v>
      </c>
      <c r="M1570" s="699">
        <v>0</v>
      </c>
      <c r="N1570" s="696">
        <v>2</v>
      </c>
      <c r="O1570" s="700">
        <v>1</v>
      </c>
      <c r="P1570" s="699">
        <v>0</v>
      </c>
      <c r="Q1570" s="701"/>
      <c r="R1570" s="696">
        <v>1</v>
      </c>
      <c r="S1570" s="701">
        <v>0.5</v>
      </c>
      <c r="T1570" s="700">
        <v>0.5</v>
      </c>
      <c r="U1570" s="702">
        <v>0.5</v>
      </c>
    </row>
    <row r="1571" spans="1:21" ht="14.4" customHeight="1" x14ac:dyDescent="0.3">
      <c r="A1571" s="695">
        <v>32</v>
      </c>
      <c r="B1571" s="696" t="s">
        <v>554</v>
      </c>
      <c r="C1571" s="696">
        <v>89301322</v>
      </c>
      <c r="D1571" s="697" t="s">
        <v>4685</v>
      </c>
      <c r="E1571" s="698" t="s">
        <v>3285</v>
      </c>
      <c r="F1571" s="696" t="s">
        <v>3257</v>
      </c>
      <c r="G1571" s="696" t="s">
        <v>3316</v>
      </c>
      <c r="H1571" s="696" t="s">
        <v>1626</v>
      </c>
      <c r="I1571" s="696" t="s">
        <v>2006</v>
      </c>
      <c r="J1571" s="696" t="s">
        <v>2007</v>
      </c>
      <c r="K1571" s="696" t="s">
        <v>3131</v>
      </c>
      <c r="L1571" s="699">
        <v>184.22</v>
      </c>
      <c r="M1571" s="699">
        <v>368.44</v>
      </c>
      <c r="N1571" s="696">
        <v>2</v>
      </c>
      <c r="O1571" s="700">
        <v>1</v>
      </c>
      <c r="P1571" s="699">
        <v>368.44</v>
      </c>
      <c r="Q1571" s="701">
        <v>1</v>
      </c>
      <c r="R1571" s="696">
        <v>2</v>
      </c>
      <c r="S1571" s="701">
        <v>1</v>
      </c>
      <c r="T1571" s="700">
        <v>1</v>
      </c>
      <c r="U1571" s="702">
        <v>1</v>
      </c>
    </row>
    <row r="1572" spans="1:21" ht="14.4" customHeight="1" x14ac:dyDescent="0.3">
      <c r="A1572" s="695">
        <v>32</v>
      </c>
      <c r="B1572" s="696" t="s">
        <v>554</v>
      </c>
      <c r="C1572" s="696">
        <v>89301322</v>
      </c>
      <c r="D1572" s="697" t="s">
        <v>4685</v>
      </c>
      <c r="E1572" s="698" t="s">
        <v>3285</v>
      </c>
      <c r="F1572" s="696" t="s">
        <v>3257</v>
      </c>
      <c r="G1572" s="696" t="s">
        <v>4039</v>
      </c>
      <c r="H1572" s="696" t="s">
        <v>555</v>
      </c>
      <c r="I1572" s="696" t="s">
        <v>1071</v>
      </c>
      <c r="J1572" s="696" t="s">
        <v>1072</v>
      </c>
      <c r="K1572" s="696" t="s">
        <v>2448</v>
      </c>
      <c r="L1572" s="699">
        <v>0</v>
      </c>
      <c r="M1572" s="699">
        <v>0</v>
      </c>
      <c r="N1572" s="696">
        <v>1</v>
      </c>
      <c r="O1572" s="700">
        <v>0.5</v>
      </c>
      <c r="P1572" s="699">
        <v>0</v>
      </c>
      <c r="Q1572" s="701"/>
      <c r="R1572" s="696">
        <v>1</v>
      </c>
      <c r="S1572" s="701">
        <v>1</v>
      </c>
      <c r="T1572" s="700">
        <v>0.5</v>
      </c>
      <c r="U1572" s="702">
        <v>1</v>
      </c>
    </row>
    <row r="1573" spans="1:21" ht="14.4" customHeight="1" x14ac:dyDescent="0.3">
      <c r="A1573" s="695">
        <v>32</v>
      </c>
      <c r="B1573" s="696" t="s">
        <v>554</v>
      </c>
      <c r="C1573" s="696">
        <v>89301322</v>
      </c>
      <c r="D1573" s="697" t="s">
        <v>4685</v>
      </c>
      <c r="E1573" s="698" t="s">
        <v>3285</v>
      </c>
      <c r="F1573" s="696" t="s">
        <v>3257</v>
      </c>
      <c r="G1573" s="696" t="s">
        <v>3394</v>
      </c>
      <c r="H1573" s="696" t="s">
        <v>1626</v>
      </c>
      <c r="I1573" s="696" t="s">
        <v>2010</v>
      </c>
      <c r="J1573" s="696" t="s">
        <v>2011</v>
      </c>
      <c r="K1573" s="696" t="s">
        <v>3131</v>
      </c>
      <c r="L1573" s="699">
        <v>69.86</v>
      </c>
      <c r="M1573" s="699">
        <v>419.15999999999997</v>
      </c>
      <c r="N1573" s="696">
        <v>6</v>
      </c>
      <c r="O1573" s="700">
        <v>2.5</v>
      </c>
      <c r="P1573" s="699">
        <v>419.15999999999997</v>
      </c>
      <c r="Q1573" s="701">
        <v>1</v>
      </c>
      <c r="R1573" s="696">
        <v>6</v>
      </c>
      <c r="S1573" s="701">
        <v>1</v>
      </c>
      <c r="T1573" s="700">
        <v>2.5</v>
      </c>
      <c r="U1573" s="702">
        <v>1</v>
      </c>
    </row>
    <row r="1574" spans="1:21" ht="14.4" customHeight="1" x14ac:dyDescent="0.3">
      <c r="A1574" s="695">
        <v>32</v>
      </c>
      <c r="B1574" s="696" t="s">
        <v>554</v>
      </c>
      <c r="C1574" s="696">
        <v>89301322</v>
      </c>
      <c r="D1574" s="697" t="s">
        <v>4685</v>
      </c>
      <c r="E1574" s="698" t="s">
        <v>3285</v>
      </c>
      <c r="F1574" s="696" t="s">
        <v>3257</v>
      </c>
      <c r="G1574" s="696" t="s">
        <v>3318</v>
      </c>
      <c r="H1574" s="696" t="s">
        <v>555</v>
      </c>
      <c r="I1574" s="696" t="s">
        <v>1361</v>
      </c>
      <c r="J1574" s="696" t="s">
        <v>1362</v>
      </c>
      <c r="K1574" s="696" t="s">
        <v>3550</v>
      </c>
      <c r="L1574" s="699">
        <v>2025.92</v>
      </c>
      <c r="M1574" s="699">
        <v>4051.84</v>
      </c>
      <c r="N1574" s="696">
        <v>2</v>
      </c>
      <c r="O1574" s="700">
        <v>1</v>
      </c>
      <c r="P1574" s="699">
        <v>4051.84</v>
      </c>
      <c r="Q1574" s="701">
        <v>1</v>
      </c>
      <c r="R1574" s="696">
        <v>2</v>
      </c>
      <c r="S1574" s="701">
        <v>1</v>
      </c>
      <c r="T1574" s="700">
        <v>1</v>
      </c>
      <c r="U1574" s="702">
        <v>1</v>
      </c>
    </row>
    <row r="1575" spans="1:21" ht="14.4" customHeight="1" x14ac:dyDescent="0.3">
      <c r="A1575" s="695">
        <v>32</v>
      </c>
      <c r="B1575" s="696" t="s">
        <v>554</v>
      </c>
      <c r="C1575" s="696">
        <v>89301322</v>
      </c>
      <c r="D1575" s="697" t="s">
        <v>4685</v>
      </c>
      <c r="E1575" s="698" t="s">
        <v>3285</v>
      </c>
      <c r="F1575" s="696" t="s">
        <v>3257</v>
      </c>
      <c r="G1575" s="696" t="s">
        <v>3551</v>
      </c>
      <c r="H1575" s="696" t="s">
        <v>555</v>
      </c>
      <c r="I1575" s="696" t="s">
        <v>3552</v>
      </c>
      <c r="J1575" s="696" t="s">
        <v>3553</v>
      </c>
      <c r="K1575" s="696" t="s">
        <v>3554</v>
      </c>
      <c r="L1575" s="699">
        <v>6492.48</v>
      </c>
      <c r="M1575" s="699">
        <v>25969.919999999998</v>
      </c>
      <c r="N1575" s="696">
        <v>4</v>
      </c>
      <c r="O1575" s="700">
        <v>1</v>
      </c>
      <c r="P1575" s="699">
        <v>25969.919999999998</v>
      </c>
      <c r="Q1575" s="701">
        <v>1</v>
      </c>
      <c r="R1575" s="696">
        <v>4</v>
      </c>
      <c r="S1575" s="701">
        <v>1</v>
      </c>
      <c r="T1575" s="700">
        <v>1</v>
      </c>
      <c r="U1575" s="702">
        <v>1</v>
      </c>
    </row>
    <row r="1576" spans="1:21" ht="14.4" customHeight="1" x14ac:dyDescent="0.3">
      <c r="A1576" s="695">
        <v>32</v>
      </c>
      <c r="B1576" s="696" t="s">
        <v>554</v>
      </c>
      <c r="C1576" s="696">
        <v>89301322</v>
      </c>
      <c r="D1576" s="697" t="s">
        <v>4685</v>
      </c>
      <c r="E1576" s="698" t="s">
        <v>3285</v>
      </c>
      <c r="F1576" s="696" t="s">
        <v>3257</v>
      </c>
      <c r="G1576" s="696" t="s">
        <v>4478</v>
      </c>
      <c r="H1576" s="696" t="s">
        <v>555</v>
      </c>
      <c r="I1576" s="696" t="s">
        <v>4552</v>
      </c>
      <c r="J1576" s="696" t="s">
        <v>4480</v>
      </c>
      <c r="K1576" s="696" t="s">
        <v>4043</v>
      </c>
      <c r="L1576" s="699">
        <v>0</v>
      </c>
      <c r="M1576" s="699">
        <v>0</v>
      </c>
      <c r="N1576" s="696">
        <v>1</v>
      </c>
      <c r="O1576" s="700">
        <v>1</v>
      </c>
      <c r="P1576" s="699"/>
      <c r="Q1576" s="701"/>
      <c r="R1576" s="696"/>
      <c r="S1576" s="701">
        <v>0</v>
      </c>
      <c r="T1576" s="700"/>
      <c r="U1576" s="702">
        <v>0</v>
      </c>
    </row>
    <row r="1577" spans="1:21" ht="14.4" customHeight="1" x14ac:dyDescent="0.3">
      <c r="A1577" s="695">
        <v>32</v>
      </c>
      <c r="B1577" s="696" t="s">
        <v>554</v>
      </c>
      <c r="C1577" s="696">
        <v>89301322</v>
      </c>
      <c r="D1577" s="697" t="s">
        <v>4685</v>
      </c>
      <c r="E1577" s="698" t="s">
        <v>3285</v>
      </c>
      <c r="F1577" s="696" t="s">
        <v>3257</v>
      </c>
      <c r="G1577" s="696" t="s">
        <v>3321</v>
      </c>
      <c r="H1577" s="696" t="s">
        <v>1626</v>
      </c>
      <c r="I1577" s="696" t="s">
        <v>2085</v>
      </c>
      <c r="J1577" s="696" t="s">
        <v>2086</v>
      </c>
      <c r="K1577" s="696" t="s">
        <v>3155</v>
      </c>
      <c r="L1577" s="699">
        <v>3127.19</v>
      </c>
      <c r="M1577" s="699">
        <v>9381.57</v>
      </c>
      <c r="N1577" s="696">
        <v>3</v>
      </c>
      <c r="O1577" s="700">
        <v>2</v>
      </c>
      <c r="P1577" s="699">
        <v>6254.38</v>
      </c>
      <c r="Q1577" s="701">
        <v>0.66666666666666674</v>
      </c>
      <c r="R1577" s="696">
        <v>2</v>
      </c>
      <c r="S1577" s="701">
        <v>0.66666666666666663</v>
      </c>
      <c r="T1577" s="700">
        <v>1</v>
      </c>
      <c r="U1577" s="702">
        <v>0.5</v>
      </c>
    </row>
    <row r="1578" spans="1:21" ht="14.4" customHeight="1" x14ac:dyDescent="0.3">
      <c r="A1578" s="695">
        <v>32</v>
      </c>
      <c r="B1578" s="696" t="s">
        <v>554</v>
      </c>
      <c r="C1578" s="696">
        <v>89301322</v>
      </c>
      <c r="D1578" s="697" t="s">
        <v>4685</v>
      </c>
      <c r="E1578" s="698" t="s">
        <v>3285</v>
      </c>
      <c r="F1578" s="696" t="s">
        <v>3257</v>
      </c>
      <c r="G1578" s="696" t="s">
        <v>3321</v>
      </c>
      <c r="H1578" s="696" t="s">
        <v>1626</v>
      </c>
      <c r="I1578" s="696" t="s">
        <v>3472</v>
      </c>
      <c r="J1578" s="696" t="s">
        <v>2086</v>
      </c>
      <c r="K1578" s="696" t="s">
        <v>3473</v>
      </c>
      <c r="L1578" s="699">
        <v>782.22</v>
      </c>
      <c r="M1578" s="699">
        <v>6257.76</v>
      </c>
      <c r="N1578" s="696">
        <v>8</v>
      </c>
      <c r="O1578" s="700">
        <v>5</v>
      </c>
      <c r="P1578" s="699">
        <v>4693.3200000000006</v>
      </c>
      <c r="Q1578" s="701">
        <v>0.75000000000000011</v>
      </c>
      <c r="R1578" s="696">
        <v>6</v>
      </c>
      <c r="S1578" s="701">
        <v>0.75</v>
      </c>
      <c r="T1578" s="700">
        <v>3.5</v>
      </c>
      <c r="U1578" s="702">
        <v>0.7</v>
      </c>
    </row>
    <row r="1579" spans="1:21" ht="14.4" customHeight="1" x14ac:dyDescent="0.3">
      <c r="A1579" s="695">
        <v>32</v>
      </c>
      <c r="B1579" s="696" t="s">
        <v>554</v>
      </c>
      <c r="C1579" s="696">
        <v>89301322</v>
      </c>
      <c r="D1579" s="697" t="s">
        <v>4685</v>
      </c>
      <c r="E1579" s="698" t="s">
        <v>3285</v>
      </c>
      <c r="F1579" s="696" t="s">
        <v>3257</v>
      </c>
      <c r="G1579" s="696" t="s">
        <v>3510</v>
      </c>
      <c r="H1579" s="696" t="s">
        <v>555</v>
      </c>
      <c r="I1579" s="696" t="s">
        <v>2292</v>
      </c>
      <c r="J1579" s="696" t="s">
        <v>2293</v>
      </c>
      <c r="K1579" s="696" t="s">
        <v>2294</v>
      </c>
      <c r="L1579" s="699">
        <v>33.729999999999997</v>
      </c>
      <c r="M1579" s="699">
        <v>33.729999999999997</v>
      </c>
      <c r="N1579" s="696">
        <v>1</v>
      </c>
      <c r="O1579" s="700">
        <v>0.5</v>
      </c>
      <c r="P1579" s="699"/>
      <c r="Q1579" s="701">
        <v>0</v>
      </c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32</v>
      </c>
      <c r="B1580" s="696" t="s">
        <v>554</v>
      </c>
      <c r="C1580" s="696">
        <v>89301322</v>
      </c>
      <c r="D1580" s="697" t="s">
        <v>4685</v>
      </c>
      <c r="E1580" s="698" t="s">
        <v>3285</v>
      </c>
      <c r="F1580" s="696" t="s">
        <v>3257</v>
      </c>
      <c r="G1580" s="696" t="s">
        <v>3486</v>
      </c>
      <c r="H1580" s="696" t="s">
        <v>555</v>
      </c>
      <c r="I1580" s="696" t="s">
        <v>1042</v>
      </c>
      <c r="J1580" s="696" t="s">
        <v>1043</v>
      </c>
      <c r="K1580" s="696" t="s">
        <v>3487</v>
      </c>
      <c r="L1580" s="699">
        <v>1023.02</v>
      </c>
      <c r="M1580" s="699">
        <v>8184.16</v>
      </c>
      <c r="N1580" s="696">
        <v>8</v>
      </c>
      <c r="O1580" s="700">
        <v>5</v>
      </c>
      <c r="P1580" s="699">
        <v>4092.08</v>
      </c>
      <c r="Q1580" s="701">
        <v>0.5</v>
      </c>
      <c r="R1580" s="696">
        <v>4</v>
      </c>
      <c r="S1580" s="701">
        <v>0.5</v>
      </c>
      <c r="T1580" s="700">
        <v>3.5</v>
      </c>
      <c r="U1580" s="702">
        <v>0.7</v>
      </c>
    </row>
    <row r="1581" spans="1:21" ht="14.4" customHeight="1" x14ac:dyDescent="0.3">
      <c r="A1581" s="695">
        <v>32</v>
      </c>
      <c r="B1581" s="696" t="s">
        <v>554</v>
      </c>
      <c r="C1581" s="696">
        <v>89301322</v>
      </c>
      <c r="D1581" s="697" t="s">
        <v>4685</v>
      </c>
      <c r="E1581" s="698" t="s">
        <v>3285</v>
      </c>
      <c r="F1581" s="696" t="s">
        <v>3257</v>
      </c>
      <c r="G1581" s="696" t="s">
        <v>3587</v>
      </c>
      <c r="H1581" s="696" t="s">
        <v>1626</v>
      </c>
      <c r="I1581" s="696" t="s">
        <v>3588</v>
      </c>
      <c r="J1581" s="696" t="s">
        <v>3589</v>
      </c>
      <c r="K1581" s="696" t="s">
        <v>3590</v>
      </c>
      <c r="L1581" s="699">
        <v>2279.02</v>
      </c>
      <c r="M1581" s="699">
        <v>11395.1</v>
      </c>
      <c r="N1581" s="696">
        <v>5</v>
      </c>
      <c r="O1581" s="700">
        <v>0.5</v>
      </c>
      <c r="P1581" s="699">
        <v>11395.1</v>
      </c>
      <c r="Q1581" s="701">
        <v>1</v>
      </c>
      <c r="R1581" s="696">
        <v>5</v>
      </c>
      <c r="S1581" s="701">
        <v>1</v>
      </c>
      <c r="T1581" s="700">
        <v>0.5</v>
      </c>
      <c r="U1581" s="702">
        <v>1</v>
      </c>
    </row>
    <row r="1582" spans="1:21" ht="14.4" customHeight="1" x14ac:dyDescent="0.3">
      <c r="A1582" s="695">
        <v>32</v>
      </c>
      <c r="B1582" s="696" t="s">
        <v>554</v>
      </c>
      <c r="C1582" s="696">
        <v>89301322</v>
      </c>
      <c r="D1582" s="697" t="s">
        <v>4685</v>
      </c>
      <c r="E1582" s="698" t="s">
        <v>3285</v>
      </c>
      <c r="F1582" s="696" t="s">
        <v>3257</v>
      </c>
      <c r="G1582" s="696" t="s">
        <v>3346</v>
      </c>
      <c r="H1582" s="696" t="s">
        <v>555</v>
      </c>
      <c r="I1582" s="696" t="s">
        <v>3737</v>
      </c>
      <c r="J1582" s="696" t="s">
        <v>3609</v>
      </c>
      <c r="K1582" s="696" t="s">
        <v>3513</v>
      </c>
      <c r="L1582" s="699">
        <v>30.65</v>
      </c>
      <c r="M1582" s="699">
        <v>61.3</v>
      </c>
      <c r="N1582" s="696">
        <v>2</v>
      </c>
      <c r="O1582" s="700">
        <v>0.5</v>
      </c>
      <c r="P1582" s="699">
        <v>61.3</v>
      </c>
      <c r="Q1582" s="701">
        <v>1</v>
      </c>
      <c r="R1582" s="696">
        <v>2</v>
      </c>
      <c r="S1582" s="701">
        <v>1</v>
      </c>
      <c r="T1582" s="700">
        <v>0.5</v>
      </c>
      <c r="U1582" s="702">
        <v>1</v>
      </c>
    </row>
    <row r="1583" spans="1:21" ht="14.4" customHeight="1" x14ac:dyDescent="0.3">
      <c r="A1583" s="695">
        <v>32</v>
      </c>
      <c r="B1583" s="696" t="s">
        <v>554</v>
      </c>
      <c r="C1583" s="696">
        <v>89301322</v>
      </c>
      <c r="D1583" s="697" t="s">
        <v>4685</v>
      </c>
      <c r="E1583" s="698" t="s">
        <v>3285</v>
      </c>
      <c r="F1583" s="696" t="s">
        <v>3257</v>
      </c>
      <c r="G1583" s="696" t="s">
        <v>3346</v>
      </c>
      <c r="H1583" s="696" t="s">
        <v>555</v>
      </c>
      <c r="I1583" s="696" t="s">
        <v>3608</v>
      </c>
      <c r="J1583" s="696" t="s">
        <v>3609</v>
      </c>
      <c r="K1583" s="696" t="s">
        <v>3610</v>
      </c>
      <c r="L1583" s="699">
        <v>61.29</v>
      </c>
      <c r="M1583" s="699">
        <v>61.29</v>
      </c>
      <c r="N1583" s="696">
        <v>1</v>
      </c>
      <c r="O1583" s="700">
        <v>0.5</v>
      </c>
      <c r="P1583" s="699">
        <v>61.29</v>
      </c>
      <c r="Q1583" s="701">
        <v>1</v>
      </c>
      <c r="R1583" s="696">
        <v>1</v>
      </c>
      <c r="S1583" s="701">
        <v>1</v>
      </c>
      <c r="T1583" s="700">
        <v>0.5</v>
      </c>
      <c r="U1583" s="702">
        <v>1</v>
      </c>
    </row>
    <row r="1584" spans="1:21" ht="14.4" customHeight="1" x14ac:dyDescent="0.3">
      <c r="A1584" s="695">
        <v>32</v>
      </c>
      <c r="B1584" s="696" t="s">
        <v>554</v>
      </c>
      <c r="C1584" s="696">
        <v>89301322</v>
      </c>
      <c r="D1584" s="697" t="s">
        <v>4685</v>
      </c>
      <c r="E1584" s="698" t="s">
        <v>3285</v>
      </c>
      <c r="F1584" s="696" t="s">
        <v>3257</v>
      </c>
      <c r="G1584" s="696" t="s">
        <v>3346</v>
      </c>
      <c r="H1584" s="696" t="s">
        <v>555</v>
      </c>
      <c r="I1584" s="696" t="s">
        <v>4026</v>
      </c>
      <c r="J1584" s="696" t="s">
        <v>3348</v>
      </c>
      <c r="K1584" s="696" t="s">
        <v>4027</v>
      </c>
      <c r="L1584" s="699">
        <v>0</v>
      </c>
      <c r="M1584" s="699">
        <v>0</v>
      </c>
      <c r="N1584" s="696">
        <v>1</v>
      </c>
      <c r="O1584" s="700">
        <v>1</v>
      </c>
      <c r="P1584" s="699">
        <v>0</v>
      </c>
      <c r="Q1584" s="701"/>
      <c r="R1584" s="696">
        <v>1</v>
      </c>
      <c r="S1584" s="701">
        <v>1</v>
      </c>
      <c r="T1584" s="700">
        <v>1</v>
      </c>
      <c r="U1584" s="702">
        <v>1</v>
      </c>
    </row>
    <row r="1585" spans="1:21" ht="14.4" customHeight="1" x14ac:dyDescent="0.3">
      <c r="A1585" s="695">
        <v>32</v>
      </c>
      <c r="B1585" s="696" t="s">
        <v>554</v>
      </c>
      <c r="C1585" s="696">
        <v>89301322</v>
      </c>
      <c r="D1585" s="697" t="s">
        <v>4685</v>
      </c>
      <c r="E1585" s="698" t="s">
        <v>3285</v>
      </c>
      <c r="F1585" s="696" t="s">
        <v>3257</v>
      </c>
      <c r="G1585" s="696" t="s">
        <v>3346</v>
      </c>
      <c r="H1585" s="696" t="s">
        <v>555</v>
      </c>
      <c r="I1585" s="696" t="s">
        <v>3613</v>
      </c>
      <c r="J1585" s="696" t="s">
        <v>3348</v>
      </c>
      <c r="K1585" s="696" t="s">
        <v>3614</v>
      </c>
      <c r="L1585" s="699">
        <v>34.31</v>
      </c>
      <c r="M1585" s="699">
        <v>34.31</v>
      </c>
      <c r="N1585" s="696">
        <v>1</v>
      </c>
      <c r="O1585" s="700">
        <v>1</v>
      </c>
      <c r="P1585" s="699"/>
      <c r="Q1585" s="701">
        <v>0</v>
      </c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32</v>
      </c>
      <c r="B1586" s="696" t="s">
        <v>554</v>
      </c>
      <c r="C1586" s="696">
        <v>89301322</v>
      </c>
      <c r="D1586" s="697" t="s">
        <v>4685</v>
      </c>
      <c r="E1586" s="698" t="s">
        <v>3285</v>
      </c>
      <c r="F1586" s="696" t="s">
        <v>3257</v>
      </c>
      <c r="G1586" s="696" t="s">
        <v>3349</v>
      </c>
      <c r="H1586" s="696" t="s">
        <v>555</v>
      </c>
      <c r="I1586" s="696" t="s">
        <v>814</v>
      </c>
      <c r="J1586" s="696" t="s">
        <v>3350</v>
      </c>
      <c r="K1586" s="696" t="s">
        <v>3351</v>
      </c>
      <c r="L1586" s="699">
        <v>91.14</v>
      </c>
      <c r="M1586" s="699">
        <v>1093.68</v>
      </c>
      <c r="N1586" s="696">
        <v>12</v>
      </c>
      <c r="O1586" s="700">
        <v>4.5</v>
      </c>
      <c r="P1586" s="699">
        <v>273.42</v>
      </c>
      <c r="Q1586" s="701">
        <v>0.25</v>
      </c>
      <c r="R1586" s="696">
        <v>3</v>
      </c>
      <c r="S1586" s="701">
        <v>0.25</v>
      </c>
      <c r="T1586" s="700">
        <v>1</v>
      </c>
      <c r="U1586" s="702">
        <v>0.22222222222222221</v>
      </c>
    </row>
    <row r="1587" spans="1:21" ht="14.4" customHeight="1" x14ac:dyDescent="0.3">
      <c r="A1587" s="695">
        <v>32</v>
      </c>
      <c r="B1587" s="696" t="s">
        <v>554</v>
      </c>
      <c r="C1587" s="696">
        <v>89301322</v>
      </c>
      <c r="D1587" s="697" t="s">
        <v>4685</v>
      </c>
      <c r="E1587" s="698" t="s">
        <v>3285</v>
      </c>
      <c r="F1587" s="696" t="s">
        <v>3257</v>
      </c>
      <c r="G1587" s="696" t="s">
        <v>3355</v>
      </c>
      <c r="H1587" s="696" t="s">
        <v>555</v>
      </c>
      <c r="I1587" s="696" t="s">
        <v>853</v>
      </c>
      <c r="J1587" s="696" t="s">
        <v>3746</v>
      </c>
      <c r="K1587" s="696" t="s">
        <v>3747</v>
      </c>
      <c r="L1587" s="699">
        <v>0</v>
      </c>
      <c r="M1587" s="699">
        <v>0</v>
      </c>
      <c r="N1587" s="696">
        <v>4</v>
      </c>
      <c r="O1587" s="700">
        <v>2</v>
      </c>
      <c r="P1587" s="699">
        <v>0</v>
      </c>
      <c r="Q1587" s="701"/>
      <c r="R1587" s="696">
        <v>2</v>
      </c>
      <c r="S1587" s="701">
        <v>0.5</v>
      </c>
      <c r="T1587" s="700">
        <v>1</v>
      </c>
      <c r="U1587" s="702">
        <v>0.5</v>
      </c>
    </row>
    <row r="1588" spans="1:21" ht="14.4" customHeight="1" x14ac:dyDescent="0.3">
      <c r="A1588" s="695">
        <v>32</v>
      </c>
      <c r="B1588" s="696" t="s">
        <v>554</v>
      </c>
      <c r="C1588" s="696">
        <v>89301322</v>
      </c>
      <c r="D1588" s="697" t="s">
        <v>4685</v>
      </c>
      <c r="E1588" s="698" t="s">
        <v>3285</v>
      </c>
      <c r="F1588" s="696" t="s">
        <v>3257</v>
      </c>
      <c r="G1588" s="696" t="s">
        <v>3844</v>
      </c>
      <c r="H1588" s="696" t="s">
        <v>555</v>
      </c>
      <c r="I1588" s="696" t="s">
        <v>3845</v>
      </c>
      <c r="J1588" s="696" t="s">
        <v>2526</v>
      </c>
      <c r="K1588" s="696" t="s">
        <v>2527</v>
      </c>
      <c r="L1588" s="699">
        <v>130.99</v>
      </c>
      <c r="M1588" s="699">
        <v>261.98</v>
      </c>
      <c r="N1588" s="696">
        <v>2</v>
      </c>
      <c r="O1588" s="700">
        <v>1</v>
      </c>
      <c r="P1588" s="699"/>
      <c r="Q1588" s="701">
        <v>0</v>
      </c>
      <c r="R1588" s="696"/>
      <c r="S1588" s="701">
        <v>0</v>
      </c>
      <c r="T1588" s="700"/>
      <c r="U1588" s="702">
        <v>0</v>
      </c>
    </row>
    <row r="1589" spans="1:21" ht="14.4" customHeight="1" x14ac:dyDescent="0.3">
      <c r="A1589" s="695">
        <v>32</v>
      </c>
      <c r="B1589" s="696" t="s">
        <v>554</v>
      </c>
      <c r="C1589" s="696">
        <v>89301322</v>
      </c>
      <c r="D1589" s="697" t="s">
        <v>4685</v>
      </c>
      <c r="E1589" s="698" t="s">
        <v>3285</v>
      </c>
      <c r="F1589" s="696" t="s">
        <v>3257</v>
      </c>
      <c r="G1589" s="696" t="s">
        <v>3293</v>
      </c>
      <c r="H1589" s="696" t="s">
        <v>1626</v>
      </c>
      <c r="I1589" s="696" t="s">
        <v>2933</v>
      </c>
      <c r="J1589" s="696" t="s">
        <v>1702</v>
      </c>
      <c r="K1589" s="696" t="s">
        <v>1657</v>
      </c>
      <c r="L1589" s="699">
        <v>1749.69</v>
      </c>
      <c r="M1589" s="699">
        <v>1749.69</v>
      </c>
      <c r="N1589" s="696">
        <v>1</v>
      </c>
      <c r="O1589" s="700">
        <v>0.5</v>
      </c>
      <c r="P1589" s="699"/>
      <c r="Q1589" s="701">
        <v>0</v>
      </c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32</v>
      </c>
      <c r="B1590" s="696" t="s">
        <v>554</v>
      </c>
      <c r="C1590" s="696">
        <v>89301322</v>
      </c>
      <c r="D1590" s="697" t="s">
        <v>4685</v>
      </c>
      <c r="E1590" s="698" t="s">
        <v>3285</v>
      </c>
      <c r="F1590" s="696" t="s">
        <v>3257</v>
      </c>
      <c r="G1590" s="696" t="s">
        <v>3293</v>
      </c>
      <c r="H1590" s="696" t="s">
        <v>1626</v>
      </c>
      <c r="I1590" s="696" t="s">
        <v>2936</v>
      </c>
      <c r="J1590" s="696" t="s">
        <v>1702</v>
      </c>
      <c r="K1590" s="696" t="s">
        <v>2665</v>
      </c>
      <c r="L1590" s="699">
        <v>2916.16</v>
      </c>
      <c r="M1590" s="699">
        <v>2916.16</v>
      </c>
      <c r="N1590" s="696">
        <v>1</v>
      </c>
      <c r="O1590" s="700">
        <v>1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32</v>
      </c>
      <c r="B1591" s="696" t="s">
        <v>554</v>
      </c>
      <c r="C1591" s="696">
        <v>89301322</v>
      </c>
      <c r="D1591" s="697" t="s">
        <v>4685</v>
      </c>
      <c r="E1591" s="698" t="s">
        <v>3285</v>
      </c>
      <c r="F1591" s="696" t="s">
        <v>3257</v>
      </c>
      <c r="G1591" s="696" t="s">
        <v>3294</v>
      </c>
      <c r="H1591" s="696" t="s">
        <v>555</v>
      </c>
      <c r="I1591" s="696" t="s">
        <v>3295</v>
      </c>
      <c r="J1591" s="696" t="s">
        <v>3296</v>
      </c>
      <c r="K1591" s="696" t="s">
        <v>720</v>
      </c>
      <c r="L1591" s="699">
        <v>314.89999999999998</v>
      </c>
      <c r="M1591" s="699">
        <v>314.89999999999998</v>
      </c>
      <c r="N1591" s="696">
        <v>1</v>
      </c>
      <c r="O1591" s="700">
        <v>0.5</v>
      </c>
      <c r="P1591" s="699"/>
      <c r="Q1591" s="701">
        <v>0</v>
      </c>
      <c r="R1591" s="696"/>
      <c r="S1591" s="701">
        <v>0</v>
      </c>
      <c r="T1591" s="700"/>
      <c r="U1591" s="702">
        <v>0</v>
      </c>
    </row>
    <row r="1592" spans="1:21" ht="14.4" customHeight="1" x14ac:dyDescent="0.3">
      <c r="A1592" s="695">
        <v>32</v>
      </c>
      <c r="B1592" s="696" t="s">
        <v>554</v>
      </c>
      <c r="C1592" s="696">
        <v>89301322</v>
      </c>
      <c r="D1592" s="697" t="s">
        <v>4685</v>
      </c>
      <c r="E1592" s="698" t="s">
        <v>3285</v>
      </c>
      <c r="F1592" s="696" t="s">
        <v>3257</v>
      </c>
      <c r="G1592" s="696" t="s">
        <v>3294</v>
      </c>
      <c r="H1592" s="696" t="s">
        <v>555</v>
      </c>
      <c r="I1592" s="696" t="s">
        <v>718</v>
      </c>
      <c r="J1592" s="696" t="s">
        <v>719</v>
      </c>
      <c r="K1592" s="696" t="s">
        <v>3362</v>
      </c>
      <c r="L1592" s="699">
        <v>314.89999999999998</v>
      </c>
      <c r="M1592" s="699">
        <v>314.89999999999998</v>
      </c>
      <c r="N1592" s="696">
        <v>1</v>
      </c>
      <c r="O1592" s="700">
        <v>0.5</v>
      </c>
      <c r="P1592" s="699">
        <v>314.89999999999998</v>
      </c>
      <c r="Q1592" s="701">
        <v>1</v>
      </c>
      <c r="R1592" s="696">
        <v>1</v>
      </c>
      <c r="S1592" s="701">
        <v>1</v>
      </c>
      <c r="T1592" s="700">
        <v>0.5</v>
      </c>
      <c r="U1592" s="702">
        <v>1</v>
      </c>
    </row>
    <row r="1593" spans="1:21" ht="14.4" customHeight="1" x14ac:dyDescent="0.3">
      <c r="A1593" s="695">
        <v>32</v>
      </c>
      <c r="B1593" s="696" t="s">
        <v>554</v>
      </c>
      <c r="C1593" s="696">
        <v>89301322</v>
      </c>
      <c r="D1593" s="697" t="s">
        <v>4685</v>
      </c>
      <c r="E1593" s="698" t="s">
        <v>3285</v>
      </c>
      <c r="F1593" s="696" t="s">
        <v>3257</v>
      </c>
      <c r="G1593" s="696" t="s">
        <v>3480</v>
      </c>
      <c r="H1593" s="696" t="s">
        <v>1626</v>
      </c>
      <c r="I1593" s="696" t="s">
        <v>2929</v>
      </c>
      <c r="J1593" s="696" t="s">
        <v>2930</v>
      </c>
      <c r="K1593" s="696" t="s">
        <v>3248</v>
      </c>
      <c r="L1593" s="699">
        <v>48.98</v>
      </c>
      <c r="M1593" s="699">
        <v>48.98</v>
      </c>
      <c r="N1593" s="696">
        <v>1</v>
      </c>
      <c r="O1593" s="700">
        <v>0.5</v>
      </c>
      <c r="P1593" s="699">
        <v>48.98</v>
      </c>
      <c r="Q1593" s="701">
        <v>1</v>
      </c>
      <c r="R1593" s="696">
        <v>1</v>
      </c>
      <c r="S1593" s="701">
        <v>1</v>
      </c>
      <c r="T1593" s="700">
        <v>0.5</v>
      </c>
      <c r="U1593" s="702">
        <v>1</v>
      </c>
    </row>
    <row r="1594" spans="1:21" ht="14.4" customHeight="1" x14ac:dyDescent="0.3">
      <c r="A1594" s="695">
        <v>32</v>
      </c>
      <c r="B1594" s="696" t="s">
        <v>554</v>
      </c>
      <c r="C1594" s="696">
        <v>89301322</v>
      </c>
      <c r="D1594" s="697" t="s">
        <v>4685</v>
      </c>
      <c r="E1594" s="698" t="s">
        <v>3285</v>
      </c>
      <c r="F1594" s="696" t="s">
        <v>3257</v>
      </c>
      <c r="G1594" s="696" t="s">
        <v>3297</v>
      </c>
      <c r="H1594" s="696" t="s">
        <v>555</v>
      </c>
      <c r="I1594" s="696" t="s">
        <v>1137</v>
      </c>
      <c r="J1594" s="696" t="s">
        <v>3298</v>
      </c>
      <c r="K1594" s="696" t="s">
        <v>3299</v>
      </c>
      <c r="L1594" s="699">
        <v>91.52</v>
      </c>
      <c r="M1594" s="699">
        <v>640.64</v>
      </c>
      <c r="N1594" s="696">
        <v>7</v>
      </c>
      <c r="O1594" s="700">
        <v>5</v>
      </c>
      <c r="P1594" s="699">
        <v>91.52</v>
      </c>
      <c r="Q1594" s="701">
        <v>0.14285714285714285</v>
      </c>
      <c r="R1594" s="696">
        <v>1</v>
      </c>
      <c r="S1594" s="701">
        <v>0.14285714285714285</v>
      </c>
      <c r="T1594" s="700">
        <v>0.5</v>
      </c>
      <c r="U1594" s="702">
        <v>0.1</v>
      </c>
    </row>
    <row r="1595" spans="1:21" ht="14.4" customHeight="1" x14ac:dyDescent="0.3">
      <c r="A1595" s="695">
        <v>32</v>
      </c>
      <c r="B1595" s="696" t="s">
        <v>554</v>
      </c>
      <c r="C1595" s="696">
        <v>89301322</v>
      </c>
      <c r="D1595" s="697" t="s">
        <v>4685</v>
      </c>
      <c r="E1595" s="698" t="s">
        <v>3285</v>
      </c>
      <c r="F1595" s="696" t="s">
        <v>3257</v>
      </c>
      <c r="G1595" s="696" t="s">
        <v>3414</v>
      </c>
      <c r="H1595" s="696" t="s">
        <v>555</v>
      </c>
      <c r="I1595" s="696" t="s">
        <v>897</v>
      </c>
      <c r="J1595" s="696" t="s">
        <v>3415</v>
      </c>
      <c r="K1595" s="696" t="s">
        <v>3416</v>
      </c>
      <c r="L1595" s="699">
        <v>0</v>
      </c>
      <c r="M1595" s="699">
        <v>0</v>
      </c>
      <c r="N1595" s="696">
        <v>5</v>
      </c>
      <c r="O1595" s="700">
        <v>2</v>
      </c>
      <c r="P1595" s="699">
        <v>0</v>
      </c>
      <c r="Q1595" s="701"/>
      <c r="R1595" s="696">
        <v>5</v>
      </c>
      <c r="S1595" s="701">
        <v>1</v>
      </c>
      <c r="T1595" s="700">
        <v>2</v>
      </c>
      <c r="U1595" s="702">
        <v>1</v>
      </c>
    </row>
    <row r="1596" spans="1:21" ht="14.4" customHeight="1" x14ac:dyDescent="0.3">
      <c r="A1596" s="695">
        <v>32</v>
      </c>
      <c r="B1596" s="696" t="s">
        <v>554</v>
      </c>
      <c r="C1596" s="696">
        <v>89301322</v>
      </c>
      <c r="D1596" s="697" t="s">
        <v>4685</v>
      </c>
      <c r="E1596" s="698" t="s">
        <v>3285</v>
      </c>
      <c r="F1596" s="696" t="s">
        <v>3257</v>
      </c>
      <c r="G1596" s="696" t="s">
        <v>3417</v>
      </c>
      <c r="H1596" s="696" t="s">
        <v>555</v>
      </c>
      <c r="I1596" s="696" t="s">
        <v>3786</v>
      </c>
      <c r="J1596" s="696" t="s">
        <v>3419</v>
      </c>
      <c r="K1596" s="696" t="s">
        <v>3787</v>
      </c>
      <c r="L1596" s="699">
        <v>224.25</v>
      </c>
      <c r="M1596" s="699">
        <v>672.75</v>
      </c>
      <c r="N1596" s="696">
        <v>3</v>
      </c>
      <c r="O1596" s="700">
        <v>2.5</v>
      </c>
      <c r="P1596" s="699">
        <v>224.25</v>
      </c>
      <c r="Q1596" s="701">
        <v>0.33333333333333331</v>
      </c>
      <c r="R1596" s="696">
        <v>1</v>
      </c>
      <c r="S1596" s="701">
        <v>0.33333333333333331</v>
      </c>
      <c r="T1596" s="700">
        <v>1</v>
      </c>
      <c r="U1596" s="702">
        <v>0.4</v>
      </c>
    </row>
    <row r="1597" spans="1:21" ht="14.4" customHeight="1" x14ac:dyDescent="0.3">
      <c r="A1597" s="695">
        <v>32</v>
      </c>
      <c r="B1597" s="696" t="s">
        <v>554</v>
      </c>
      <c r="C1597" s="696">
        <v>89301322</v>
      </c>
      <c r="D1597" s="697" t="s">
        <v>4685</v>
      </c>
      <c r="E1597" s="698" t="s">
        <v>3285</v>
      </c>
      <c r="F1597" s="696" t="s">
        <v>3257</v>
      </c>
      <c r="G1597" s="696" t="s">
        <v>3417</v>
      </c>
      <c r="H1597" s="696" t="s">
        <v>555</v>
      </c>
      <c r="I1597" s="696" t="s">
        <v>3788</v>
      </c>
      <c r="J1597" s="696" t="s">
        <v>3789</v>
      </c>
      <c r="K1597" s="696" t="s">
        <v>3790</v>
      </c>
      <c r="L1597" s="699">
        <v>74.930000000000007</v>
      </c>
      <c r="M1597" s="699">
        <v>74.930000000000007</v>
      </c>
      <c r="N1597" s="696">
        <v>1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32</v>
      </c>
      <c r="B1598" s="696" t="s">
        <v>554</v>
      </c>
      <c r="C1598" s="696">
        <v>89301322</v>
      </c>
      <c r="D1598" s="697" t="s">
        <v>4685</v>
      </c>
      <c r="E1598" s="698" t="s">
        <v>3285</v>
      </c>
      <c r="F1598" s="696" t="s">
        <v>3257</v>
      </c>
      <c r="G1598" s="696" t="s">
        <v>3859</v>
      </c>
      <c r="H1598" s="696" t="s">
        <v>555</v>
      </c>
      <c r="I1598" s="696" t="s">
        <v>3860</v>
      </c>
      <c r="J1598" s="696" t="s">
        <v>2369</v>
      </c>
      <c r="K1598" s="696" t="s">
        <v>3861</v>
      </c>
      <c r="L1598" s="699">
        <v>0</v>
      </c>
      <c r="M1598" s="699">
        <v>0</v>
      </c>
      <c r="N1598" s="696">
        <v>1</v>
      </c>
      <c r="O1598" s="700">
        <v>0.5</v>
      </c>
      <c r="P1598" s="699"/>
      <c r="Q1598" s="701"/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32</v>
      </c>
      <c r="B1599" s="696" t="s">
        <v>554</v>
      </c>
      <c r="C1599" s="696">
        <v>89301322</v>
      </c>
      <c r="D1599" s="697" t="s">
        <v>4685</v>
      </c>
      <c r="E1599" s="698" t="s">
        <v>3285</v>
      </c>
      <c r="F1599" s="696" t="s">
        <v>3257</v>
      </c>
      <c r="G1599" s="696" t="s">
        <v>3456</v>
      </c>
      <c r="H1599" s="696" t="s">
        <v>555</v>
      </c>
      <c r="I1599" s="696" t="s">
        <v>773</v>
      </c>
      <c r="J1599" s="696" t="s">
        <v>3457</v>
      </c>
      <c r="K1599" s="696" t="s">
        <v>3458</v>
      </c>
      <c r="L1599" s="699">
        <v>0</v>
      </c>
      <c r="M1599" s="699">
        <v>0</v>
      </c>
      <c r="N1599" s="696">
        <v>3</v>
      </c>
      <c r="O1599" s="700">
        <v>1</v>
      </c>
      <c r="P1599" s="699">
        <v>0</v>
      </c>
      <c r="Q1599" s="701"/>
      <c r="R1599" s="696">
        <v>3</v>
      </c>
      <c r="S1599" s="701">
        <v>1</v>
      </c>
      <c r="T1599" s="700">
        <v>1</v>
      </c>
      <c r="U1599" s="702">
        <v>1</v>
      </c>
    </row>
    <row r="1600" spans="1:21" ht="14.4" customHeight="1" x14ac:dyDescent="0.3">
      <c r="A1600" s="695">
        <v>32</v>
      </c>
      <c r="B1600" s="696" t="s">
        <v>554</v>
      </c>
      <c r="C1600" s="696">
        <v>89301322</v>
      </c>
      <c r="D1600" s="697" t="s">
        <v>4685</v>
      </c>
      <c r="E1600" s="698" t="s">
        <v>3285</v>
      </c>
      <c r="F1600" s="696" t="s">
        <v>3257</v>
      </c>
      <c r="G1600" s="696" t="s">
        <v>3365</v>
      </c>
      <c r="H1600" s="696" t="s">
        <v>555</v>
      </c>
      <c r="I1600" s="696" t="s">
        <v>1962</v>
      </c>
      <c r="J1600" s="696" t="s">
        <v>1963</v>
      </c>
      <c r="K1600" s="696" t="s">
        <v>3366</v>
      </c>
      <c r="L1600" s="699">
        <v>53.54</v>
      </c>
      <c r="M1600" s="699">
        <v>53.54</v>
      </c>
      <c r="N1600" s="696">
        <v>1</v>
      </c>
      <c r="O1600" s="700">
        <v>0.5</v>
      </c>
      <c r="P1600" s="699">
        <v>53.54</v>
      </c>
      <c r="Q1600" s="701">
        <v>1</v>
      </c>
      <c r="R1600" s="696">
        <v>1</v>
      </c>
      <c r="S1600" s="701">
        <v>1</v>
      </c>
      <c r="T1600" s="700">
        <v>0.5</v>
      </c>
      <c r="U1600" s="702">
        <v>1</v>
      </c>
    </row>
    <row r="1601" spans="1:21" ht="14.4" customHeight="1" x14ac:dyDescent="0.3">
      <c r="A1601" s="695">
        <v>32</v>
      </c>
      <c r="B1601" s="696" t="s">
        <v>554</v>
      </c>
      <c r="C1601" s="696">
        <v>89301322</v>
      </c>
      <c r="D1601" s="697" t="s">
        <v>4685</v>
      </c>
      <c r="E1601" s="698" t="s">
        <v>3285</v>
      </c>
      <c r="F1601" s="696" t="s">
        <v>3257</v>
      </c>
      <c r="G1601" s="696" t="s">
        <v>3367</v>
      </c>
      <c r="H1601" s="696" t="s">
        <v>555</v>
      </c>
      <c r="I1601" s="696" t="s">
        <v>2231</v>
      </c>
      <c r="J1601" s="696" t="s">
        <v>866</v>
      </c>
      <c r="K1601" s="696" t="s">
        <v>3368</v>
      </c>
      <c r="L1601" s="699">
        <v>57.85</v>
      </c>
      <c r="M1601" s="699">
        <v>57.85</v>
      </c>
      <c r="N1601" s="696">
        <v>1</v>
      </c>
      <c r="O1601" s="700">
        <v>1</v>
      </c>
      <c r="P1601" s="699">
        <v>57.85</v>
      </c>
      <c r="Q1601" s="701">
        <v>1</v>
      </c>
      <c r="R1601" s="696">
        <v>1</v>
      </c>
      <c r="S1601" s="701">
        <v>1</v>
      </c>
      <c r="T1601" s="700">
        <v>1</v>
      </c>
      <c r="U1601" s="702">
        <v>1</v>
      </c>
    </row>
    <row r="1602" spans="1:21" ht="14.4" customHeight="1" x14ac:dyDescent="0.3">
      <c r="A1602" s="695">
        <v>32</v>
      </c>
      <c r="B1602" s="696" t="s">
        <v>554</v>
      </c>
      <c r="C1602" s="696">
        <v>89301322</v>
      </c>
      <c r="D1602" s="697" t="s">
        <v>4685</v>
      </c>
      <c r="E1602" s="698" t="s">
        <v>3285</v>
      </c>
      <c r="F1602" s="696" t="s">
        <v>3257</v>
      </c>
      <c r="G1602" s="696" t="s">
        <v>3459</v>
      </c>
      <c r="H1602" s="696" t="s">
        <v>555</v>
      </c>
      <c r="I1602" s="696" t="s">
        <v>4553</v>
      </c>
      <c r="J1602" s="696" t="s">
        <v>3863</v>
      </c>
      <c r="K1602" s="696" t="s">
        <v>4554</v>
      </c>
      <c r="L1602" s="699">
        <v>32.74</v>
      </c>
      <c r="M1602" s="699">
        <v>32.74</v>
      </c>
      <c r="N1602" s="696">
        <v>1</v>
      </c>
      <c r="O1602" s="700">
        <v>1</v>
      </c>
      <c r="P1602" s="699">
        <v>32.74</v>
      </c>
      <c r="Q1602" s="701">
        <v>1</v>
      </c>
      <c r="R1602" s="696">
        <v>1</v>
      </c>
      <c r="S1602" s="701">
        <v>1</v>
      </c>
      <c r="T1602" s="700">
        <v>1</v>
      </c>
      <c r="U1602" s="702">
        <v>1</v>
      </c>
    </row>
    <row r="1603" spans="1:21" ht="14.4" customHeight="1" x14ac:dyDescent="0.3">
      <c r="A1603" s="695">
        <v>32</v>
      </c>
      <c r="B1603" s="696" t="s">
        <v>554</v>
      </c>
      <c r="C1603" s="696">
        <v>89301322</v>
      </c>
      <c r="D1603" s="697" t="s">
        <v>4685</v>
      </c>
      <c r="E1603" s="698" t="s">
        <v>3285</v>
      </c>
      <c r="F1603" s="696" t="s">
        <v>3257</v>
      </c>
      <c r="G1603" s="696" t="s">
        <v>3867</v>
      </c>
      <c r="H1603" s="696" t="s">
        <v>555</v>
      </c>
      <c r="I1603" s="696" t="s">
        <v>2583</v>
      </c>
      <c r="J1603" s="696" t="s">
        <v>2584</v>
      </c>
      <c r="K1603" s="696" t="s">
        <v>3868</v>
      </c>
      <c r="L1603" s="699">
        <v>5598.35</v>
      </c>
      <c r="M1603" s="699">
        <v>22393.4</v>
      </c>
      <c r="N1603" s="696">
        <v>4</v>
      </c>
      <c r="O1603" s="700">
        <v>1.5</v>
      </c>
      <c r="P1603" s="699">
        <v>22393.4</v>
      </c>
      <c r="Q1603" s="701">
        <v>1</v>
      </c>
      <c r="R1603" s="696">
        <v>4</v>
      </c>
      <c r="S1603" s="701">
        <v>1</v>
      </c>
      <c r="T1603" s="700">
        <v>1.5</v>
      </c>
      <c r="U1603" s="702">
        <v>1</v>
      </c>
    </row>
    <row r="1604" spans="1:21" ht="14.4" customHeight="1" x14ac:dyDescent="0.3">
      <c r="A1604" s="695">
        <v>32</v>
      </c>
      <c r="B1604" s="696" t="s">
        <v>554</v>
      </c>
      <c r="C1604" s="696">
        <v>89301322</v>
      </c>
      <c r="D1604" s="697" t="s">
        <v>4685</v>
      </c>
      <c r="E1604" s="698" t="s">
        <v>3285</v>
      </c>
      <c r="F1604" s="696" t="s">
        <v>3257</v>
      </c>
      <c r="G1604" s="696" t="s">
        <v>3678</v>
      </c>
      <c r="H1604" s="696" t="s">
        <v>1626</v>
      </c>
      <c r="I1604" s="696" t="s">
        <v>1807</v>
      </c>
      <c r="J1604" s="696" t="s">
        <v>1808</v>
      </c>
      <c r="K1604" s="696" t="s">
        <v>3159</v>
      </c>
      <c r="L1604" s="699">
        <v>1492.11</v>
      </c>
      <c r="M1604" s="699">
        <v>4476.33</v>
      </c>
      <c r="N1604" s="696">
        <v>3</v>
      </c>
      <c r="O1604" s="700">
        <v>1</v>
      </c>
      <c r="P1604" s="699">
        <v>1492.11</v>
      </c>
      <c r="Q1604" s="701">
        <v>0.33333333333333331</v>
      </c>
      <c r="R1604" s="696">
        <v>1</v>
      </c>
      <c r="S1604" s="701">
        <v>0.33333333333333331</v>
      </c>
      <c r="T1604" s="700">
        <v>0.5</v>
      </c>
      <c r="U1604" s="702">
        <v>0.5</v>
      </c>
    </row>
    <row r="1605" spans="1:21" ht="14.4" customHeight="1" x14ac:dyDescent="0.3">
      <c r="A1605" s="695">
        <v>32</v>
      </c>
      <c r="B1605" s="696" t="s">
        <v>554</v>
      </c>
      <c r="C1605" s="696">
        <v>89301322</v>
      </c>
      <c r="D1605" s="697" t="s">
        <v>4685</v>
      </c>
      <c r="E1605" s="698" t="s">
        <v>3285</v>
      </c>
      <c r="F1605" s="696" t="s">
        <v>3257</v>
      </c>
      <c r="G1605" s="696" t="s">
        <v>3372</v>
      </c>
      <c r="H1605" s="696" t="s">
        <v>555</v>
      </c>
      <c r="I1605" s="696" t="s">
        <v>3679</v>
      </c>
      <c r="J1605" s="696" t="s">
        <v>3680</v>
      </c>
      <c r="K1605" s="696" t="s">
        <v>3681</v>
      </c>
      <c r="L1605" s="699">
        <v>0</v>
      </c>
      <c r="M1605" s="699">
        <v>0</v>
      </c>
      <c r="N1605" s="696">
        <v>1</v>
      </c>
      <c r="O1605" s="700">
        <v>1</v>
      </c>
      <c r="P1605" s="699"/>
      <c r="Q1605" s="701"/>
      <c r="R1605" s="696"/>
      <c r="S1605" s="701">
        <v>0</v>
      </c>
      <c r="T1605" s="700"/>
      <c r="U1605" s="702">
        <v>0</v>
      </c>
    </row>
    <row r="1606" spans="1:21" ht="14.4" customHeight="1" x14ac:dyDescent="0.3">
      <c r="A1606" s="695">
        <v>32</v>
      </c>
      <c r="B1606" s="696" t="s">
        <v>554</v>
      </c>
      <c r="C1606" s="696">
        <v>89301322</v>
      </c>
      <c r="D1606" s="697" t="s">
        <v>4685</v>
      </c>
      <c r="E1606" s="698" t="s">
        <v>3285</v>
      </c>
      <c r="F1606" s="696" t="s">
        <v>3257</v>
      </c>
      <c r="G1606" s="696" t="s">
        <v>3427</v>
      </c>
      <c r="H1606" s="696" t="s">
        <v>555</v>
      </c>
      <c r="I1606" s="696" t="s">
        <v>3685</v>
      </c>
      <c r="J1606" s="696" t="s">
        <v>1519</v>
      </c>
      <c r="K1606" s="696" t="s">
        <v>895</v>
      </c>
      <c r="L1606" s="699">
        <v>0</v>
      </c>
      <c r="M1606" s="699">
        <v>0</v>
      </c>
      <c r="N1606" s="696">
        <v>1</v>
      </c>
      <c r="O1606" s="700">
        <v>0.5</v>
      </c>
      <c r="P1606" s="699">
        <v>0</v>
      </c>
      <c r="Q1606" s="701"/>
      <c r="R1606" s="696">
        <v>1</v>
      </c>
      <c r="S1606" s="701">
        <v>1</v>
      </c>
      <c r="T1606" s="700">
        <v>0.5</v>
      </c>
      <c r="U1606" s="702">
        <v>1</v>
      </c>
    </row>
    <row r="1607" spans="1:21" ht="14.4" customHeight="1" x14ac:dyDescent="0.3">
      <c r="A1607" s="695">
        <v>32</v>
      </c>
      <c r="B1607" s="696" t="s">
        <v>554</v>
      </c>
      <c r="C1607" s="696">
        <v>89301322</v>
      </c>
      <c r="D1607" s="697" t="s">
        <v>4685</v>
      </c>
      <c r="E1607" s="698" t="s">
        <v>3285</v>
      </c>
      <c r="F1607" s="696" t="s">
        <v>3257</v>
      </c>
      <c r="G1607" s="696" t="s">
        <v>3693</v>
      </c>
      <c r="H1607" s="696" t="s">
        <v>555</v>
      </c>
      <c r="I1607" s="696" t="s">
        <v>3694</v>
      </c>
      <c r="J1607" s="696" t="s">
        <v>3695</v>
      </c>
      <c r="K1607" s="696" t="s">
        <v>3696</v>
      </c>
      <c r="L1607" s="699">
        <v>238.94</v>
      </c>
      <c r="M1607" s="699">
        <v>238.94</v>
      </c>
      <c r="N1607" s="696">
        <v>1</v>
      </c>
      <c r="O1607" s="700">
        <v>1</v>
      </c>
      <c r="P1607" s="699">
        <v>238.94</v>
      </c>
      <c r="Q1607" s="701">
        <v>1</v>
      </c>
      <c r="R1607" s="696">
        <v>1</v>
      </c>
      <c r="S1607" s="701">
        <v>1</v>
      </c>
      <c r="T1607" s="700">
        <v>1</v>
      </c>
      <c r="U1607" s="702">
        <v>1</v>
      </c>
    </row>
    <row r="1608" spans="1:21" ht="14.4" customHeight="1" x14ac:dyDescent="0.3">
      <c r="A1608" s="695">
        <v>32</v>
      </c>
      <c r="B1608" s="696" t="s">
        <v>554</v>
      </c>
      <c r="C1608" s="696">
        <v>89301322</v>
      </c>
      <c r="D1608" s="697" t="s">
        <v>4685</v>
      </c>
      <c r="E1608" s="698" t="s">
        <v>3286</v>
      </c>
      <c r="F1608" s="696" t="s">
        <v>3257</v>
      </c>
      <c r="G1608" s="696" t="s">
        <v>3300</v>
      </c>
      <c r="H1608" s="696" t="s">
        <v>555</v>
      </c>
      <c r="I1608" s="696" t="s">
        <v>1318</v>
      </c>
      <c r="J1608" s="696" t="s">
        <v>1319</v>
      </c>
      <c r="K1608" s="696" t="s">
        <v>3301</v>
      </c>
      <c r="L1608" s="699">
        <v>1354.54</v>
      </c>
      <c r="M1608" s="699">
        <v>9481.7799999999988</v>
      </c>
      <c r="N1608" s="696">
        <v>7</v>
      </c>
      <c r="O1608" s="700">
        <v>2.5</v>
      </c>
      <c r="P1608" s="699">
        <v>1354.54</v>
      </c>
      <c r="Q1608" s="701">
        <v>0.14285714285714288</v>
      </c>
      <c r="R1608" s="696">
        <v>1</v>
      </c>
      <c r="S1608" s="701">
        <v>0.14285714285714285</v>
      </c>
      <c r="T1608" s="700">
        <v>0.5</v>
      </c>
      <c r="U1608" s="702">
        <v>0.2</v>
      </c>
    </row>
    <row r="1609" spans="1:21" ht="14.4" customHeight="1" x14ac:dyDescent="0.3">
      <c r="A1609" s="695">
        <v>32</v>
      </c>
      <c r="B1609" s="696" t="s">
        <v>554</v>
      </c>
      <c r="C1609" s="696">
        <v>89301322</v>
      </c>
      <c r="D1609" s="697" t="s">
        <v>4685</v>
      </c>
      <c r="E1609" s="698" t="s">
        <v>3286</v>
      </c>
      <c r="F1609" s="696" t="s">
        <v>3257</v>
      </c>
      <c r="G1609" s="696" t="s">
        <v>3300</v>
      </c>
      <c r="H1609" s="696" t="s">
        <v>555</v>
      </c>
      <c r="I1609" s="696" t="s">
        <v>1171</v>
      </c>
      <c r="J1609" s="696" t="s">
        <v>1172</v>
      </c>
      <c r="K1609" s="696" t="s">
        <v>1173</v>
      </c>
      <c r="L1609" s="699">
        <v>483.76</v>
      </c>
      <c r="M1609" s="699">
        <v>483.76</v>
      </c>
      <c r="N1609" s="696">
        <v>1</v>
      </c>
      <c r="O1609" s="700">
        <v>0.5</v>
      </c>
      <c r="P1609" s="699"/>
      <c r="Q1609" s="701">
        <v>0</v>
      </c>
      <c r="R1609" s="696"/>
      <c r="S1609" s="701">
        <v>0</v>
      </c>
      <c r="T1609" s="700"/>
      <c r="U1609" s="702">
        <v>0</v>
      </c>
    </row>
    <row r="1610" spans="1:21" ht="14.4" customHeight="1" x14ac:dyDescent="0.3">
      <c r="A1610" s="695">
        <v>32</v>
      </c>
      <c r="B1610" s="696" t="s">
        <v>554</v>
      </c>
      <c r="C1610" s="696">
        <v>89301322</v>
      </c>
      <c r="D1610" s="697" t="s">
        <v>4685</v>
      </c>
      <c r="E1610" s="698" t="s">
        <v>3286</v>
      </c>
      <c r="F1610" s="696" t="s">
        <v>3257</v>
      </c>
      <c r="G1610" s="696" t="s">
        <v>3300</v>
      </c>
      <c r="H1610" s="696" t="s">
        <v>555</v>
      </c>
      <c r="I1610" s="696" t="s">
        <v>3826</v>
      </c>
      <c r="J1610" s="696" t="s">
        <v>1172</v>
      </c>
      <c r="K1610" s="696" t="s">
        <v>1173</v>
      </c>
      <c r="L1610" s="699">
        <v>483.76</v>
      </c>
      <c r="M1610" s="699">
        <v>483.76</v>
      </c>
      <c r="N1610" s="696">
        <v>1</v>
      </c>
      <c r="O1610" s="700">
        <v>0.5</v>
      </c>
      <c r="P1610" s="699">
        <v>483.76</v>
      </c>
      <c r="Q1610" s="701">
        <v>1</v>
      </c>
      <c r="R1610" s="696">
        <v>1</v>
      </c>
      <c r="S1610" s="701">
        <v>1</v>
      </c>
      <c r="T1610" s="700">
        <v>0.5</v>
      </c>
      <c r="U1610" s="702">
        <v>1</v>
      </c>
    </row>
    <row r="1611" spans="1:21" ht="14.4" customHeight="1" x14ac:dyDescent="0.3">
      <c r="A1611" s="695">
        <v>32</v>
      </c>
      <c r="B1611" s="696" t="s">
        <v>554</v>
      </c>
      <c r="C1611" s="696">
        <v>89301322</v>
      </c>
      <c r="D1611" s="697" t="s">
        <v>4685</v>
      </c>
      <c r="E1611" s="698" t="s">
        <v>3286</v>
      </c>
      <c r="F1611" s="696" t="s">
        <v>3257</v>
      </c>
      <c r="G1611" s="696" t="s">
        <v>3300</v>
      </c>
      <c r="H1611" s="696" t="s">
        <v>555</v>
      </c>
      <c r="I1611" s="696" t="s">
        <v>3302</v>
      </c>
      <c r="J1611" s="696" t="s">
        <v>1172</v>
      </c>
      <c r="K1611" s="696" t="s">
        <v>3303</v>
      </c>
      <c r="L1611" s="699">
        <v>0</v>
      </c>
      <c r="M1611" s="699">
        <v>0</v>
      </c>
      <c r="N1611" s="696">
        <v>2</v>
      </c>
      <c r="O1611" s="700">
        <v>0.5</v>
      </c>
      <c r="P1611" s="699"/>
      <c r="Q1611" s="701"/>
      <c r="R1611" s="696"/>
      <c r="S1611" s="701">
        <v>0</v>
      </c>
      <c r="T1611" s="700"/>
      <c r="U1611" s="702">
        <v>0</v>
      </c>
    </row>
    <row r="1612" spans="1:21" ht="14.4" customHeight="1" x14ac:dyDescent="0.3">
      <c r="A1612" s="695">
        <v>32</v>
      </c>
      <c r="B1612" s="696" t="s">
        <v>554</v>
      </c>
      <c r="C1612" s="696">
        <v>89301322</v>
      </c>
      <c r="D1612" s="697" t="s">
        <v>4685</v>
      </c>
      <c r="E1612" s="698" t="s">
        <v>3286</v>
      </c>
      <c r="F1612" s="696" t="s">
        <v>3257</v>
      </c>
      <c r="G1612" s="696" t="s">
        <v>3305</v>
      </c>
      <c r="H1612" s="696" t="s">
        <v>555</v>
      </c>
      <c r="I1612" s="696" t="s">
        <v>979</v>
      </c>
      <c r="J1612" s="696" t="s">
        <v>980</v>
      </c>
      <c r="K1612" s="696" t="s">
        <v>981</v>
      </c>
      <c r="L1612" s="699">
        <v>95.25</v>
      </c>
      <c r="M1612" s="699">
        <v>1143</v>
      </c>
      <c r="N1612" s="696">
        <v>12</v>
      </c>
      <c r="O1612" s="700">
        <v>4.5</v>
      </c>
      <c r="P1612" s="699">
        <v>476.25</v>
      </c>
      <c r="Q1612" s="701">
        <v>0.41666666666666669</v>
      </c>
      <c r="R1612" s="696">
        <v>5</v>
      </c>
      <c r="S1612" s="701">
        <v>0.41666666666666669</v>
      </c>
      <c r="T1612" s="700">
        <v>2.5</v>
      </c>
      <c r="U1612" s="702">
        <v>0.55555555555555558</v>
      </c>
    </row>
    <row r="1613" spans="1:21" ht="14.4" customHeight="1" x14ac:dyDescent="0.3">
      <c r="A1613" s="695">
        <v>32</v>
      </c>
      <c r="B1613" s="696" t="s">
        <v>554</v>
      </c>
      <c r="C1613" s="696">
        <v>89301322</v>
      </c>
      <c r="D1613" s="697" t="s">
        <v>4685</v>
      </c>
      <c r="E1613" s="698" t="s">
        <v>3286</v>
      </c>
      <c r="F1613" s="696" t="s">
        <v>3257</v>
      </c>
      <c r="G1613" s="696" t="s">
        <v>3305</v>
      </c>
      <c r="H1613" s="696" t="s">
        <v>555</v>
      </c>
      <c r="I1613" s="696" t="s">
        <v>650</v>
      </c>
      <c r="J1613" s="696" t="s">
        <v>651</v>
      </c>
      <c r="K1613" s="696" t="s">
        <v>3306</v>
      </c>
      <c r="L1613" s="699">
        <v>85.72</v>
      </c>
      <c r="M1613" s="699">
        <v>85.72</v>
      </c>
      <c r="N1613" s="696">
        <v>1</v>
      </c>
      <c r="O1613" s="700">
        <v>0.5</v>
      </c>
      <c r="P1613" s="699">
        <v>85.72</v>
      </c>
      <c r="Q1613" s="701">
        <v>1</v>
      </c>
      <c r="R1613" s="696">
        <v>1</v>
      </c>
      <c r="S1613" s="701">
        <v>1</v>
      </c>
      <c r="T1613" s="700">
        <v>0.5</v>
      </c>
      <c r="U1613" s="702">
        <v>1</v>
      </c>
    </row>
    <row r="1614" spans="1:21" ht="14.4" customHeight="1" x14ac:dyDescent="0.3">
      <c r="A1614" s="695">
        <v>32</v>
      </c>
      <c r="B1614" s="696" t="s">
        <v>554</v>
      </c>
      <c r="C1614" s="696">
        <v>89301322</v>
      </c>
      <c r="D1614" s="697" t="s">
        <v>4685</v>
      </c>
      <c r="E1614" s="698" t="s">
        <v>3286</v>
      </c>
      <c r="F1614" s="696" t="s">
        <v>3257</v>
      </c>
      <c r="G1614" s="696" t="s">
        <v>3305</v>
      </c>
      <c r="H1614" s="696" t="s">
        <v>555</v>
      </c>
      <c r="I1614" s="696" t="s">
        <v>3307</v>
      </c>
      <c r="J1614" s="696" t="s">
        <v>651</v>
      </c>
      <c r="K1614" s="696" t="s">
        <v>3308</v>
      </c>
      <c r="L1614" s="699">
        <v>285.75</v>
      </c>
      <c r="M1614" s="699">
        <v>1714.5</v>
      </c>
      <c r="N1614" s="696">
        <v>6</v>
      </c>
      <c r="O1614" s="700">
        <v>4</v>
      </c>
      <c r="P1614" s="699">
        <v>1143</v>
      </c>
      <c r="Q1614" s="701">
        <v>0.66666666666666663</v>
      </c>
      <c r="R1614" s="696">
        <v>4</v>
      </c>
      <c r="S1614" s="701">
        <v>0.66666666666666663</v>
      </c>
      <c r="T1614" s="700">
        <v>3</v>
      </c>
      <c r="U1614" s="702">
        <v>0.75</v>
      </c>
    </row>
    <row r="1615" spans="1:21" ht="14.4" customHeight="1" x14ac:dyDescent="0.3">
      <c r="A1615" s="695">
        <v>32</v>
      </c>
      <c r="B1615" s="696" t="s">
        <v>554</v>
      </c>
      <c r="C1615" s="696">
        <v>89301322</v>
      </c>
      <c r="D1615" s="697" t="s">
        <v>4685</v>
      </c>
      <c r="E1615" s="698" t="s">
        <v>3286</v>
      </c>
      <c r="F1615" s="696" t="s">
        <v>3257</v>
      </c>
      <c r="G1615" s="696" t="s">
        <v>3310</v>
      </c>
      <c r="H1615" s="696" t="s">
        <v>1626</v>
      </c>
      <c r="I1615" s="696" t="s">
        <v>1998</v>
      </c>
      <c r="J1615" s="696" t="s">
        <v>3125</v>
      </c>
      <c r="K1615" s="696" t="s">
        <v>3126</v>
      </c>
      <c r="L1615" s="699">
        <v>333.31</v>
      </c>
      <c r="M1615" s="699">
        <v>1999.8600000000001</v>
      </c>
      <c r="N1615" s="696">
        <v>6</v>
      </c>
      <c r="O1615" s="700">
        <v>3</v>
      </c>
      <c r="P1615" s="699">
        <v>999.93000000000006</v>
      </c>
      <c r="Q1615" s="701">
        <v>0.5</v>
      </c>
      <c r="R1615" s="696">
        <v>3</v>
      </c>
      <c r="S1615" s="701">
        <v>0.5</v>
      </c>
      <c r="T1615" s="700">
        <v>1.5</v>
      </c>
      <c r="U1615" s="702">
        <v>0.5</v>
      </c>
    </row>
    <row r="1616" spans="1:21" ht="14.4" customHeight="1" x14ac:dyDescent="0.3">
      <c r="A1616" s="695">
        <v>32</v>
      </c>
      <c r="B1616" s="696" t="s">
        <v>554</v>
      </c>
      <c r="C1616" s="696">
        <v>89301322</v>
      </c>
      <c r="D1616" s="697" t="s">
        <v>4685</v>
      </c>
      <c r="E1616" s="698" t="s">
        <v>3286</v>
      </c>
      <c r="F1616" s="696" t="s">
        <v>3257</v>
      </c>
      <c r="G1616" s="696" t="s">
        <v>3310</v>
      </c>
      <c r="H1616" s="696" t="s">
        <v>1626</v>
      </c>
      <c r="I1616" s="696" t="s">
        <v>1998</v>
      </c>
      <c r="J1616" s="696" t="s">
        <v>3125</v>
      </c>
      <c r="K1616" s="696" t="s">
        <v>3126</v>
      </c>
      <c r="L1616" s="699">
        <v>156.86000000000001</v>
      </c>
      <c r="M1616" s="699">
        <v>470.58000000000004</v>
      </c>
      <c r="N1616" s="696">
        <v>3</v>
      </c>
      <c r="O1616" s="700">
        <v>1.5</v>
      </c>
      <c r="P1616" s="699">
        <v>313.72000000000003</v>
      </c>
      <c r="Q1616" s="701">
        <v>0.66666666666666663</v>
      </c>
      <c r="R1616" s="696">
        <v>2</v>
      </c>
      <c r="S1616" s="701">
        <v>0.66666666666666663</v>
      </c>
      <c r="T1616" s="700">
        <v>1</v>
      </c>
      <c r="U1616" s="702">
        <v>0.66666666666666663</v>
      </c>
    </row>
    <row r="1617" spans="1:21" ht="14.4" customHeight="1" x14ac:dyDescent="0.3">
      <c r="A1617" s="695">
        <v>32</v>
      </c>
      <c r="B1617" s="696" t="s">
        <v>554</v>
      </c>
      <c r="C1617" s="696">
        <v>89301322</v>
      </c>
      <c r="D1617" s="697" t="s">
        <v>4685</v>
      </c>
      <c r="E1617" s="698" t="s">
        <v>3286</v>
      </c>
      <c r="F1617" s="696" t="s">
        <v>3257</v>
      </c>
      <c r="G1617" s="696" t="s">
        <v>3541</v>
      </c>
      <c r="H1617" s="696" t="s">
        <v>555</v>
      </c>
      <c r="I1617" s="696" t="s">
        <v>3542</v>
      </c>
      <c r="J1617" s="696" t="s">
        <v>3543</v>
      </c>
      <c r="K1617" s="696" t="s">
        <v>3544</v>
      </c>
      <c r="L1617" s="699">
        <v>10744.75</v>
      </c>
      <c r="M1617" s="699">
        <v>10744.75</v>
      </c>
      <c r="N1617" s="696">
        <v>1</v>
      </c>
      <c r="O1617" s="700">
        <v>0.5</v>
      </c>
      <c r="P1617" s="699"/>
      <c r="Q1617" s="701">
        <v>0</v>
      </c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32</v>
      </c>
      <c r="B1618" s="696" t="s">
        <v>554</v>
      </c>
      <c r="C1618" s="696">
        <v>89301322</v>
      </c>
      <c r="D1618" s="697" t="s">
        <v>4685</v>
      </c>
      <c r="E1618" s="698" t="s">
        <v>3286</v>
      </c>
      <c r="F1618" s="696" t="s">
        <v>3257</v>
      </c>
      <c r="G1618" s="696" t="s">
        <v>3971</v>
      </c>
      <c r="H1618" s="696" t="s">
        <v>1626</v>
      </c>
      <c r="I1618" s="696" t="s">
        <v>4555</v>
      </c>
      <c r="J1618" s="696" t="s">
        <v>4236</v>
      </c>
      <c r="K1618" s="696" t="s">
        <v>961</v>
      </c>
      <c r="L1618" s="699">
        <v>130.59</v>
      </c>
      <c r="M1618" s="699">
        <v>130.59</v>
      </c>
      <c r="N1618" s="696">
        <v>1</v>
      </c>
      <c r="O1618" s="700">
        <v>0.5</v>
      </c>
      <c r="P1618" s="699">
        <v>130.59</v>
      </c>
      <c r="Q1618" s="701">
        <v>1</v>
      </c>
      <c r="R1618" s="696">
        <v>1</v>
      </c>
      <c r="S1618" s="701">
        <v>1</v>
      </c>
      <c r="T1618" s="700">
        <v>0.5</v>
      </c>
      <c r="U1618" s="702">
        <v>1</v>
      </c>
    </row>
    <row r="1619" spans="1:21" ht="14.4" customHeight="1" x14ac:dyDescent="0.3">
      <c r="A1619" s="695">
        <v>32</v>
      </c>
      <c r="B1619" s="696" t="s">
        <v>554</v>
      </c>
      <c r="C1619" s="696">
        <v>89301322</v>
      </c>
      <c r="D1619" s="697" t="s">
        <v>4685</v>
      </c>
      <c r="E1619" s="698" t="s">
        <v>3286</v>
      </c>
      <c r="F1619" s="696" t="s">
        <v>3257</v>
      </c>
      <c r="G1619" s="696" t="s">
        <v>3971</v>
      </c>
      <c r="H1619" s="696" t="s">
        <v>1626</v>
      </c>
      <c r="I1619" s="696" t="s">
        <v>4556</v>
      </c>
      <c r="J1619" s="696" t="s">
        <v>4236</v>
      </c>
      <c r="K1619" s="696" t="s">
        <v>1722</v>
      </c>
      <c r="L1619" s="699">
        <v>391.77</v>
      </c>
      <c r="M1619" s="699">
        <v>391.77</v>
      </c>
      <c r="N1619" s="696">
        <v>1</v>
      </c>
      <c r="O1619" s="700">
        <v>0.5</v>
      </c>
      <c r="P1619" s="699">
        <v>391.77</v>
      </c>
      <c r="Q1619" s="701">
        <v>1</v>
      </c>
      <c r="R1619" s="696">
        <v>1</v>
      </c>
      <c r="S1619" s="701">
        <v>1</v>
      </c>
      <c r="T1619" s="700">
        <v>0.5</v>
      </c>
      <c r="U1619" s="702">
        <v>1</v>
      </c>
    </row>
    <row r="1620" spans="1:21" ht="14.4" customHeight="1" x14ac:dyDescent="0.3">
      <c r="A1620" s="695">
        <v>32</v>
      </c>
      <c r="B1620" s="696" t="s">
        <v>554</v>
      </c>
      <c r="C1620" s="696">
        <v>89301322</v>
      </c>
      <c r="D1620" s="697" t="s">
        <v>4685</v>
      </c>
      <c r="E1620" s="698" t="s">
        <v>3286</v>
      </c>
      <c r="F1620" s="696" t="s">
        <v>3257</v>
      </c>
      <c r="G1620" s="696" t="s">
        <v>3311</v>
      </c>
      <c r="H1620" s="696" t="s">
        <v>1626</v>
      </c>
      <c r="I1620" s="696" t="s">
        <v>2674</v>
      </c>
      <c r="J1620" s="696" t="s">
        <v>2675</v>
      </c>
      <c r="K1620" s="696" t="s">
        <v>2676</v>
      </c>
      <c r="L1620" s="699">
        <v>146.63</v>
      </c>
      <c r="M1620" s="699">
        <v>146.63</v>
      </c>
      <c r="N1620" s="696">
        <v>1</v>
      </c>
      <c r="O1620" s="700">
        <v>0.5</v>
      </c>
      <c r="P1620" s="699"/>
      <c r="Q1620" s="701">
        <v>0</v>
      </c>
      <c r="R1620" s="696"/>
      <c r="S1620" s="701">
        <v>0</v>
      </c>
      <c r="T1620" s="700"/>
      <c r="U1620" s="702">
        <v>0</v>
      </c>
    </row>
    <row r="1621" spans="1:21" ht="14.4" customHeight="1" x14ac:dyDescent="0.3">
      <c r="A1621" s="695">
        <v>32</v>
      </c>
      <c r="B1621" s="696" t="s">
        <v>554</v>
      </c>
      <c r="C1621" s="696">
        <v>89301322</v>
      </c>
      <c r="D1621" s="697" t="s">
        <v>4685</v>
      </c>
      <c r="E1621" s="698" t="s">
        <v>3286</v>
      </c>
      <c r="F1621" s="696" t="s">
        <v>3257</v>
      </c>
      <c r="G1621" s="696" t="s">
        <v>3499</v>
      </c>
      <c r="H1621" s="696" t="s">
        <v>1626</v>
      </c>
      <c r="I1621" s="696" t="s">
        <v>2667</v>
      </c>
      <c r="J1621" s="696" t="s">
        <v>2668</v>
      </c>
      <c r="K1621" s="696" t="s">
        <v>953</v>
      </c>
      <c r="L1621" s="699">
        <v>44.89</v>
      </c>
      <c r="M1621" s="699">
        <v>44.89</v>
      </c>
      <c r="N1621" s="696">
        <v>1</v>
      </c>
      <c r="O1621" s="700">
        <v>0.5</v>
      </c>
      <c r="P1621" s="699">
        <v>44.89</v>
      </c>
      <c r="Q1621" s="701">
        <v>1</v>
      </c>
      <c r="R1621" s="696">
        <v>1</v>
      </c>
      <c r="S1621" s="701">
        <v>1</v>
      </c>
      <c r="T1621" s="700">
        <v>0.5</v>
      </c>
      <c r="U1621" s="702">
        <v>1</v>
      </c>
    </row>
    <row r="1622" spans="1:21" ht="14.4" customHeight="1" x14ac:dyDescent="0.3">
      <c r="A1622" s="695">
        <v>32</v>
      </c>
      <c r="B1622" s="696" t="s">
        <v>554</v>
      </c>
      <c r="C1622" s="696">
        <v>89301322</v>
      </c>
      <c r="D1622" s="697" t="s">
        <v>4685</v>
      </c>
      <c r="E1622" s="698" t="s">
        <v>3286</v>
      </c>
      <c r="F1622" s="696" t="s">
        <v>3257</v>
      </c>
      <c r="G1622" s="696" t="s">
        <v>3312</v>
      </c>
      <c r="H1622" s="696" t="s">
        <v>555</v>
      </c>
      <c r="I1622" s="696" t="s">
        <v>842</v>
      </c>
      <c r="J1622" s="696" t="s">
        <v>3313</v>
      </c>
      <c r="K1622" s="696" t="s">
        <v>3314</v>
      </c>
      <c r="L1622" s="699">
        <v>0</v>
      </c>
      <c r="M1622" s="699">
        <v>0</v>
      </c>
      <c r="N1622" s="696">
        <v>1</v>
      </c>
      <c r="O1622" s="700">
        <v>0.5</v>
      </c>
      <c r="P1622" s="699">
        <v>0</v>
      </c>
      <c r="Q1622" s="701"/>
      <c r="R1622" s="696">
        <v>1</v>
      </c>
      <c r="S1622" s="701">
        <v>1</v>
      </c>
      <c r="T1622" s="700">
        <v>0.5</v>
      </c>
      <c r="U1622" s="702">
        <v>1</v>
      </c>
    </row>
    <row r="1623" spans="1:21" ht="14.4" customHeight="1" x14ac:dyDescent="0.3">
      <c r="A1623" s="695">
        <v>32</v>
      </c>
      <c r="B1623" s="696" t="s">
        <v>554</v>
      </c>
      <c r="C1623" s="696">
        <v>89301322</v>
      </c>
      <c r="D1623" s="697" t="s">
        <v>4685</v>
      </c>
      <c r="E1623" s="698" t="s">
        <v>3286</v>
      </c>
      <c r="F1623" s="696" t="s">
        <v>3257</v>
      </c>
      <c r="G1623" s="696" t="s">
        <v>3316</v>
      </c>
      <c r="H1623" s="696" t="s">
        <v>1626</v>
      </c>
      <c r="I1623" s="696" t="s">
        <v>2006</v>
      </c>
      <c r="J1623" s="696" t="s">
        <v>2007</v>
      </c>
      <c r="K1623" s="696" t="s">
        <v>3131</v>
      </c>
      <c r="L1623" s="699">
        <v>184.22</v>
      </c>
      <c r="M1623" s="699">
        <v>1289.54</v>
      </c>
      <c r="N1623" s="696">
        <v>7</v>
      </c>
      <c r="O1623" s="700">
        <v>2.5</v>
      </c>
      <c r="P1623" s="699">
        <v>552.66</v>
      </c>
      <c r="Q1623" s="701">
        <v>0.42857142857142855</v>
      </c>
      <c r="R1623" s="696">
        <v>3</v>
      </c>
      <c r="S1623" s="701">
        <v>0.42857142857142855</v>
      </c>
      <c r="T1623" s="700">
        <v>1</v>
      </c>
      <c r="U1623" s="702">
        <v>0.4</v>
      </c>
    </row>
    <row r="1624" spans="1:21" ht="14.4" customHeight="1" x14ac:dyDescent="0.3">
      <c r="A1624" s="695">
        <v>32</v>
      </c>
      <c r="B1624" s="696" t="s">
        <v>554</v>
      </c>
      <c r="C1624" s="696">
        <v>89301322</v>
      </c>
      <c r="D1624" s="697" t="s">
        <v>4685</v>
      </c>
      <c r="E1624" s="698" t="s">
        <v>3286</v>
      </c>
      <c r="F1624" s="696" t="s">
        <v>3257</v>
      </c>
      <c r="G1624" s="696" t="s">
        <v>4066</v>
      </c>
      <c r="H1624" s="696" t="s">
        <v>555</v>
      </c>
      <c r="I1624" s="696" t="s">
        <v>4067</v>
      </c>
      <c r="J1624" s="696" t="s">
        <v>4068</v>
      </c>
      <c r="K1624" s="696" t="s">
        <v>4069</v>
      </c>
      <c r="L1624" s="699">
        <v>75.8</v>
      </c>
      <c r="M1624" s="699">
        <v>303.2</v>
      </c>
      <c r="N1624" s="696">
        <v>4</v>
      </c>
      <c r="O1624" s="700">
        <v>2</v>
      </c>
      <c r="P1624" s="699"/>
      <c r="Q1624" s="701">
        <v>0</v>
      </c>
      <c r="R1624" s="696"/>
      <c r="S1624" s="701">
        <v>0</v>
      </c>
      <c r="T1624" s="700"/>
      <c r="U1624" s="702">
        <v>0</v>
      </c>
    </row>
    <row r="1625" spans="1:21" ht="14.4" customHeight="1" x14ac:dyDescent="0.3">
      <c r="A1625" s="695">
        <v>32</v>
      </c>
      <c r="B1625" s="696" t="s">
        <v>554</v>
      </c>
      <c r="C1625" s="696">
        <v>89301322</v>
      </c>
      <c r="D1625" s="697" t="s">
        <v>4685</v>
      </c>
      <c r="E1625" s="698" t="s">
        <v>3286</v>
      </c>
      <c r="F1625" s="696" t="s">
        <v>3257</v>
      </c>
      <c r="G1625" s="696" t="s">
        <v>3394</v>
      </c>
      <c r="H1625" s="696" t="s">
        <v>1626</v>
      </c>
      <c r="I1625" s="696" t="s">
        <v>2010</v>
      </c>
      <c r="J1625" s="696" t="s">
        <v>2011</v>
      </c>
      <c r="K1625" s="696" t="s">
        <v>3131</v>
      </c>
      <c r="L1625" s="699">
        <v>69.86</v>
      </c>
      <c r="M1625" s="699">
        <v>698.6</v>
      </c>
      <c r="N1625" s="696">
        <v>10</v>
      </c>
      <c r="O1625" s="700">
        <v>4</v>
      </c>
      <c r="P1625" s="699">
        <v>558.88</v>
      </c>
      <c r="Q1625" s="701">
        <v>0.79999999999999993</v>
      </c>
      <c r="R1625" s="696">
        <v>8</v>
      </c>
      <c r="S1625" s="701">
        <v>0.8</v>
      </c>
      <c r="T1625" s="700">
        <v>3.5</v>
      </c>
      <c r="U1625" s="702">
        <v>0.875</v>
      </c>
    </row>
    <row r="1626" spans="1:21" ht="14.4" customHeight="1" x14ac:dyDescent="0.3">
      <c r="A1626" s="695">
        <v>32</v>
      </c>
      <c r="B1626" s="696" t="s">
        <v>554</v>
      </c>
      <c r="C1626" s="696">
        <v>89301322</v>
      </c>
      <c r="D1626" s="697" t="s">
        <v>4685</v>
      </c>
      <c r="E1626" s="698" t="s">
        <v>3286</v>
      </c>
      <c r="F1626" s="696" t="s">
        <v>3257</v>
      </c>
      <c r="G1626" s="696" t="s">
        <v>3317</v>
      </c>
      <c r="H1626" s="696" t="s">
        <v>1626</v>
      </c>
      <c r="I1626" s="696" t="s">
        <v>1736</v>
      </c>
      <c r="J1626" s="696" t="s">
        <v>1737</v>
      </c>
      <c r="K1626" s="696" t="s">
        <v>3183</v>
      </c>
      <c r="L1626" s="699">
        <v>162.13</v>
      </c>
      <c r="M1626" s="699">
        <v>324.26</v>
      </c>
      <c r="N1626" s="696">
        <v>2</v>
      </c>
      <c r="O1626" s="700">
        <v>1.5</v>
      </c>
      <c r="P1626" s="699">
        <v>162.13</v>
      </c>
      <c r="Q1626" s="701">
        <v>0.5</v>
      </c>
      <c r="R1626" s="696">
        <v>1</v>
      </c>
      <c r="S1626" s="701">
        <v>0.5</v>
      </c>
      <c r="T1626" s="700">
        <v>1</v>
      </c>
      <c r="U1626" s="702">
        <v>0.66666666666666663</v>
      </c>
    </row>
    <row r="1627" spans="1:21" ht="14.4" customHeight="1" x14ac:dyDescent="0.3">
      <c r="A1627" s="695">
        <v>32</v>
      </c>
      <c r="B1627" s="696" t="s">
        <v>554</v>
      </c>
      <c r="C1627" s="696">
        <v>89301322</v>
      </c>
      <c r="D1627" s="697" t="s">
        <v>4685</v>
      </c>
      <c r="E1627" s="698" t="s">
        <v>3286</v>
      </c>
      <c r="F1627" s="696" t="s">
        <v>3257</v>
      </c>
      <c r="G1627" s="696" t="s">
        <v>3317</v>
      </c>
      <c r="H1627" s="696" t="s">
        <v>1626</v>
      </c>
      <c r="I1627" s="696" t="s">
        <v>1651</v>
      </c>
      <c r="J1627" s="696" t="s">
        <v>1652</v>
      </c>
      <c r="K1627" s="696" t="s">
        <v>3185</v>
      </c>
      <c r="L1627" s="699">
        <v>432.32</v>
      </c>
      <c r="M1627" s="699">
        <v>864.64</v>
      </c>
      <c r="N1627" s="696">
        <v>2</v>
      </c>
      <c r="O1627" s="700">
        <v>0.5</v>
      </c>
      <c r="P1627" s="699"/>
      <c r="Q1627" s="701">
        <v>0</v>
      </c>
      <c r="R1627" s="696"/>
      <c r="S1627" s="701">
        <v>0</v>
      </c>
      <c r="T1627" s="700"/>
      <c r="U1627" s="702">
        <v>0</v>
      </c>
    </row>
    <row r="1628" spans="1:21" ht="14.4" customHeight="1" x14ac:dyDescent="0.3">
      <c r="A1628" s="695">
        <v>32</v>
      </c>
      <c r="B1628" s="696" t="s">
        <v>554</v>
      </c>
      <c r="C1628" s="696">
        <v>89301322</v>
      </c>
      <c r="D1628" s="697" t="s">
        <v>4685</v>
      </c>
      <c r="E1628" s="698" t="s">
        <v>3286</v>
      </c>
      <c r="F1628" s="696" t="s">
        <v>3257</v>
      </c>
      <c r="G1628" s="696" t="s">
        <v>3318</v>
      </c>
      <c r="H1628" s="696" t="s">
        <v>555</v>
      </c>
      <c r="I1628" s="696" t="s">
        <v>4557</v>
      </c>
      <c r="J1628" s="696" t="s">
        <v>4558</v>
      </c>
      <c r="K1628" s="696" t="s">
        <v>4452</v>
      </c>
      <c r="L1628" s="699">
        <v>506.48</v>
      </c>
      <c r="M1628" s="699">
        <v>3038.88</v>
      </c>
      <c r="N1628" s="696">
        <v>6</v>
      </c>
      <c r="O1628" s="700">
        <v>0.5</v>
      </c>
      <c r="P1628" s="699"/>
      <c r="Q1628" s="701">
        <v>0</v>
      </c>
      <c r="R1628" s="696"/>
      <c r="S1628" s="701">
        <v>0</v>
      </c>
      <c r="T1628" s="700"/>
      <c r="U1628" s="702">
        <v>0</v>
      </c>
    </row>
    <row r="1629" spans="1:21" ht="14.4" customHeight="1" x14ac:dyDescent="0.3">
      <c r="A1629" s="695">
        <v>32</v>
      </c>
      <c r="B1629" s="696" t="s">
        <v>554</v>
      </c>
      <c r="C1629" s="696">
        <v>89301322</v>
      </c>
      <c r="D1629" s="697" t="s">
        <v>4685</v>
      </c>
      <c r="E1629" s="698" t="s">
        <v>3286</v>
      </c>
      <c r="F1629" s="696" t="s">
        <v>3257</v>
      </c>
      <c r="G1629" s="696" t="s">
        <v>3318</v>
      </c>
      <c r="H1629" s="696" t="s">
        <v>555</v>
      </c>
      <c r="I1629" s="696" t="s">
        <v>4473</v>
      </c>
      <c r="J1629" s="696" t="s">
        <v>4076</v>
      </c>
      <c r="K1629" s="696" t="s">
        <v>3320</v>
      </c>
      <c r="L1629" s="699">
        <v>1012.96</v>
      </c>
      <c r="M1629" s="699">
        <v>4051.84</v>
      </c>
      <c r="N1629" s="696">
        <v>4</v>
      </c>
      <c r="O1629" s="700">
        <v>0.5</v>
      </c>
      <c r="P1629" s="699"/>
      <c r="Q1629" s="701">
        <v>0</v>
      </c>
      <c r="R1629" s="696"/>
      <c r="S1629" s="701">
        <v>0</v>
      </c>
      <c r="T1629" s="700"/>
      <c r="U1629" s="702">
        <v>0</v>
      </c>
    </row>
    <row r="1630" spans="1:21" ht="14.4" customHeight="1" x14ac:dyDescent="0.3">
      <c r="A1630" s="695">
        <v>32</v>
      </c>
      <c r="B1630" s="696" t="s">
        <v>554</v>
      </c>
      <c r="C1630" s="696">
        <v>89301322</v>
      </c>
      <c r="D1630" s="697" t="s">
        <v>4685</v>
      </c>
      <c r="E1630" s="698" t="s">
        <v>3286</v>
      </c>
      <c r="F1630" s="696" t="s">
        <v>3257</v>
      </c>
      <c r="G1630" s="696" t="s">
        <v>3318</v>
      </c>
      <c r="H1630" s="696" t="s">
        <v>555</v>
      </c>
      <c r="I1630" s="696" t="s">
        <v>4559</v>
      </c>
      <c r="J1630" s="696" t="s">
        <v>4073</v>
      </c>
      <c r="K1630" s="696" t="s">
        <v>3717</v>
      </c>
      <c r="L1630" s="699">
        <v>2025.92</v>
      </c>
      <c r="M1630" s="699">
        <v>16207.36</v>
      </c>
      <c r="N1630" s="696">
        <v>8</v>
      </c>
      <c r="O1630" s="700">
        <v>1</v>
      </c>
      <c r="P1630" s="699"/>
      <c r="Q1630" s="701">
        <v>0</v>
      </c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32</v>
      </c>
      <c r="B1631" s="696" t="s">
        <v>554</v>
      </c>
      <c r="C1631" s="696">
        <v>89301322</v>
      </c>
      <c r="D1631" s="697" t="s">
        <v>4685</v>
      </c>
      <c r="E1631" s="698" t="s">
        <v>3286</v>
      </c>
      <c r="F1631" s="696" t="s">
        <v>3257</v>
      </c>
      <c r="G1631" s="696" t="s">
        <v>3318</v>
      </c>
      <c r="H1631" s="696" t="s">
        <v>555</v>
      </c>
      <c r="I1631" s="696" t="s">
        <v>4072</v>
      </c>
      <c r="J1631" s="696" t="s">
        <v>4073</v>
      </c>
      <c r="K1631" s="696" t="s">
        <v>4074</v>
      </c>
      <c r="L1631" s="699">
        <v>0</v>
      </c>
      <c r="M1631" s="699">
        <v>0</v>
      </c>
      <c r="N1631" s="696">
        <v>4</v>
      </c>
      <c r="O1631" s="700">
        <v>0.5</v>
      </c>
      <c r="P1631" s="699"/>
      <c r="Q1631" s="701"/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32</v>
      </c>
      <c r="B1632" s="696" t="s">
        <v>554</v>
      </c>
      <c r="C1632" s="696">
        <v>89301322</v>
      </c>
      <c r="D1632" s="697" t="s">
        <v>4685</v>
      </c>
      <c r="E1632" s="698" t="s">
        <v>3286</v>
      </c>
      <c r="F1632" s="696" t="s">
        <v>3257</v>
      </c>
      <c r="G1632" s="696" t="s">
        <v>3318</v>
      </c>
      <c r="H1632" s="696" t="s">
        <v>555</v>
      </c>
      <c r="I1632" s="696" t="s">
        <v>4075</v>
      </c>
      <c r="J1632" s="696" t="s">
        <v>4076</v>
      </c>
      <c r="K1632" s="696" t="s">
        <v>4077</v>
      </c>
      <c r="L1632" s="699">
        <v>0</v>
      </c>
      <c r="M1632" s="699">
        <v>0</v>
      </c>
      <c r="N1632" s="696">
        <v>4</v>
      </c>
      <c r="O1632" s="700">
        <v>0.5</v>
      </c>
      <c r="P1632" s="699"/>
      <c r="Q1632" s="701"/>
      <c r="R1632" s="696"/>
      <c r="S1632" s="701">
        <v>0</v>
      </c>
      <c r="T1632" s="700"/>
      <c r="U1632" s="702">
        <v>0</v>
      </c>
    </row>
    <row r="1633" spans="1:21" ht="14.4" customHeight="1" x14ac:dyDescent="0.3">
      <c r="A1633" s="695">
        <v>32</v>
      </c>
      <c r="B1633" s="696" t="s">
        <v>554</v>
      </c>
      <c r="C1633" s="696">
        <v>89301322</v>
      </c>
      <c r="D1633" s="697" t="s">
        <v>4685</v>
      </c>
      <c r="E1633" s="698" t="s">
        <v>3286</v>
      </c>
      <c r="F1633" s="696" t="s">
        <v>3257</v>
      </c>
      <c r="G1633" s="696" t="s">
        <v>3551</v>
      </c>
      <c r="H1633" s="696" t="s">
        <v>555</v>
      </c>
      <c r="I1633" s="696" t="s">
        <v>3552</v>
      </c>
      <c r="J1633" s="696" t="s">
        <v>3553</v>
      </c>
      <c r="K1633" s="696" t="s">
        <v>3554</v>
      </c>
      <c r="L1633" s="699">
        <v>6492.48</v>
      </c>
      <c r="M1633" s="699">
        <v>19477.439999999999</v>
      </c>
      <c r="N1633" s="696">
        <v>3</v>
      </c>
      <c r="O1633" s="700">
        <v>1</v>
      </c>
      <c r="P1633" s="699">
        <v>19477.439999999999</v>
      </c>
      <c r="Q1633" s="701">
        <v>1</v>
      </c>
      <c r="R1633" s="696">
        <v>3</v>
      </c>
      <c r="S1633" s="701">
        <v>1</v>
      </c>
      <c r="T1633" s="700">
        <v>1</v>
      </c>
      <c r="U1633" s="702">
        <v>1</v>
      </c>
    </row>
    <row r="1634" spans="1:21" ht="14.4" customHeight="1" x14ac:dyDescent="0.3">
      <c r="A1634" s="695">
        <v>32</v>
      </c>
      <c r="B1634" s="696" t="s">
        <v>554</v>
      </c>
      <c r="C1634" s="696">
        <v>89301322</v>
      </c>
      <c r="D1634" s="697" t="s">
        <v>4685</v>
      </c>
      <c r="E1634" s="698" t="s">
        <v>3286</v>
      </c>
      <c r="F1634" s="696" t="s">
        <v>3257</v>
      </c>
      <c r="G1634" s="696" t="s">
        <v>3551</v>
      </c>
      <c r="H1634" s="696" t="s">
        <v>555</v>
      </c>
      <c r="I1634" s="696" t="s">
        <v>4560</v>
      </c>
      <c r="J1634" s="696" t="s">
        <v>4561</v>
      </c>
      <c r="K1634" s="696" t="s">
        <v>4562</v>
      </c>
      <c r="L1634" s="699">
        <v>0</v>
      </c>
      <c r="M1634" s="699">
        <v>0</v>
      </c>
      <c r="N1634" s="696">
        <v>3</v>
      </c>
      <c r="O1634" s="700">
        <v>0.5</v>
      </c>
      <c r="P1634" s="699">
        <v>0</v>
      </c>
      <c r="Q1634" s="701"/>
      <c r="R1634" s="696">
        <v>3</v>
      </c>
      <c r="S1634" s="701">
        <v>1</v>
      </c>
      <c r="T1634" s="700">
        <v>0.5</v>
      </c>
      <c r="U1634" s="702">
        <v>1</v>
      </c>
    </row>
    <row r="1635" spans="1:21" ht="14.4" customHeight="1" x14ac:dyDescent="0.3">
      <c r="A1635" s="695">
        <v>32</v>
      </c>
      <c r="B1635" s="696" t="s">
        <v>554</v>
      </c>
      <c r="C1635" s="696">
        <v>89301322</v>
      </c>
      <c r="D1635" s="697" t="s">
        <v>4685</v>
      </c>
      <c r="E1635" s="698" t="s">
        <v>3286</v>
      </c>
      <c r="F1635" s="696" t="s">
        <v>3257</v>
      </c>
      <c r="G1635" s="696" t="s">
        <v>4037</v>
      </c>
      <c r="H1635" s="696" t="s">
        <v>555</v>
      </c>
      <c r="I1635" s="696" t="s">
        <v>1022</v>
      </c>
      <c r="J1635" s="696" t="s">
        <v>1023</v>
      </c>
      <c r="K1635" s="696" t="s">
        <v>4038</v>
      </c>
      <c r="L1635" s="699">
        <v>45.75</v>
      </c>
      <c r="M1635" s="699">
        <v>45.75</v>
      </c>
      <c r="N1635" s="696">
        <v>1</v>
      </c>
      <c r="O1635" s="700">
        <v>1</v>
      </c>
      <c r="P1635" s="699">
        <v>45.75</v>
      </c>
      <c r="Q1635" s="701">
        <v>1</v>
      </c>
      <c r="R1635" s="696">
        <v>1</v>
      </c>
      <c r="S1635" s="701">
        <v>1</v>
      </c>
      <c r="T1635" s="700">
        <v>1</v>
      </c>
      <c r="U1635" s="702">
        <v>1</v>
      </c>
    </row>
    <row r="1636" spans="1:21" ht="14.4" customHeight="1" x14ac:dyDescent="0.3">
      <c r="A1636" s="695">
        <v>32</v>
      </c>
      <c r="B1636" s="696" t="s">
        <v>554</v>
      </c>
      <c r="C1636" s="696">
        <v>89301322</v>
      </c>
      <c r="D1636" s="697" t="s">
        <v>4685</v>
      </c>
      <c r="E1636" s="698" t="s">
        <v>3286</v>
      </c>
      <c r="F1636" s="696" t="s">
        <v>3257</v>
      </c>
      <c r="G1636" s="696" t="s">
        <v>4010</v>
      </c>
      <c r="H1636" s="696" t="s">
        <v>555</v>
      </c>
      <c r="I1636" s="696" t="s">
        <v>4011</v>
      </c>
      <c r="J1636" s="696" t="s">
        <v>4012</v>
      </c>
      <c r="K1636" s="696" t="s">
        <v>4013</v>
      </c>
      <c r="L1636" s="699">
        <v>84.78</v>
      </c>
      <c r="M1636" s="699">
        <v>84.78</v>
      </c>
      <c r="N1636" s="696">
        <v>1</v>
      </c>
      <c r="O1636" s="700">
        <v>0.5</v>
      </c>
      <c r="P1636" s="699">
        <v>84.78</v>
      </c>
      <c r="Q1636" s="701">
        <v>1</v>
      </c>
      <c r="R1636" s="696">
        <v>1</v>
      </c>
      <c r="S1636" s="701">
        <v>1</v>
      </c>
      <c r="T1636" s="700">
        <v>0.5</v>
      </c>
      <c r="U1636" s="702">
        <v>1</v>
      </c>
    </row>
    <row r="1637" spans="1:21" ht="14.4" customHeight="1" x14ac:dyDescent="0.3">
      <c r="A1637" s="695">
        <v>32</v>
      </c>
      <c r="B1637" s="696" t="s">
        <v>554</v>
      </c>
      <c r="C1637" s="696">
        <v>89301322</v>
      </c>
      <c r="D1637" s="697" t="s">
        <v>4685</v>
      </c>
      <c r="E1637" s="698" t="s">
        <v>3286</v>
      </c>
      <c r="F1637" s="696" t="s">
        <v>3257</v>
      </c>
      <c r="G1637" s="696" t="s">
        <v>3434</v>
      </c>
      <c r="H1637" s="696" t="s">
        <v>555</v>
      </c>
      <c r="I1637" s="696" t="s">
        <v>4563</v>
      </c>
      <c r="J1637" s="696" t="s">
        <v>692</v>
      </c>
      <c r="K1637" s="696" t="s">
        <v>3629</v>
      </c>
      <c r="L1637" s="699">
        <v>230.59</v>
      </c>
      <c r="M1637" s="699">
        <v>230.59</v>
      </c>
      <c r="N1637" s="696">
        <v>1</v>
      </c>
      <c r="O1637" s="700">
        <v>0.5</v>
      </c>
      <c r="P1637" s="699"/>
      <c r="Q1637" s="701">
        <v>0</v>
      </c>
      <c r="R1637" s="696"/>
      <c r="S1637" s="701">
        <v>0</v>
      </c>
      <c r="T1637" s="700"/>
      <c r="U1637" s="702">
        <v>0</v>
      </c>
    </row>
    <row r="1638" spans="1:21" ht="14.4" customHeight="1" x14ac:dyDescent="0.3">
      <c r="A1638" s="695">
        <v>32</v>
      </c>
      <c r="B1638" s="696" t="s">
        <v>554</v>
      </c>
      <c r="C1638" s="696">
        <v>89301322</v>
      </c>
      <c r="D1638" s="697" t="s">
        <v>4685</v>
      </c>
      <c r="E1638" s="698" t="s">
        <v>3286</v>
      </c>
      <c r="F1638" s="696" t="s">
        <v>3257</v>
      </c>
      <c r="G1638" s="696" t="s">
        <v>4412</v>
      </c>
      <c r="H1638" s="696" t="s">
        <v>555</v>
      </c>
      <c r="I1638" s="696" t="s">
        <v>849</v>
      </c>
      <c r="J1638" s="696" t="s">
        <v>850</v>
      </c>
      <c r="K1638" s="696" t="s">
        <v>3610</v>
      </c>
      <c r="L1638" s="699">
        <v>0</v>
      </c>
      <c r="M1638" s="699">
        <v>0</v>
      </c>
      <c r="N1638" s="696">
        <v>1</v>
      </c>
      <c r="O1638" s="700">
        <v>0.5</v>
      </c>
      <c r="P1638" s="699">
        <v>0</v>
      </c>
      <c r="Q1638" s="701"/>
      <c r="R1638" s="696">
        <v>1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32</v>
      </c>
      <c r="B1639" s="696" t="s">
        <v>554</v>
      </c>
      <c r="C1639" s="696">
        <v>89301322</v>
      </c>
      <c r="D1639" s="697" t="s">
        <v>4685</v>
      </c>
      <c r="E1639" s="698" t="s">
        <v>3286</v>
      </c>
      <c r="F1639" s="696" t="s">
        <v>3257</v>
      </c>
      <c r="G1639" s="696" t="s">
        <v>3565</v>
      </c>
      <c r="H1639" s="696" t="s">
        <v>555</v>
      </c>
      <c r="I1639" s="696" t="s">
        <v>834</v>
      </c>
      <c r="J1639" s="696" t="s">
        <v>2296</v>
      </c>
      <c r="K1639" s="696" t="s">
        <v>3891</v>
      </c>
      <c r="L1639" s="699">
        <v>128.9</v>
      </c>
      <c r="M1639" s="699">
        <v>128.9</v>
      </c>
      <c r="N1639" s="696">
        <v>1</v>
      </c>
      <c r="O1639" s="700">
        <v>1</v>
      </c>
      <c r="P1639" s="699">
        <v>128.9</v>
      </c>
      <c r="Q1639" s="701">
        <v>1</v>
      </c>
      <c r="R1639" s="696">
        <v>1</v>
      </c>
      <c r="S1639" s="701">
        <v>1</v>
      </c>
      <c r="T1639" s="700">
        <v>1</v>
      </c>
      <c r="U1639" s="702">
        <v>1</v>
      </c>
    </row>
    <row r="1640" spans="1:21" ht="14.4" customHeight="1" x14ac:dyDescent="0.3">
      <c r="A1640" s="695">
        <v>32</v>
      </c>
      <c r="B1640" s="696" t="s">
        <v>554</v>
      </c>
      <c r="C1640" s="696">
        <v>89301322</v>
      </c>
      <c r="D1640" s="697" t="s">
        <v>4685</v>
      </c>
      <c r="E1640" s="698" t="s">
        <v>3286</v>
      </c>
      <c r="F1640" s="696" t="s">
        <v>3257</v>
      </c>
      <c r="G1640" s="696" t="s">
        <v>3321</v>
      </c>
      <c r="H1640" s="696" t="s">
        <v>1626</v>
      </c>
      <c r="I1640" s="696" t="s">
        <v>2085</v>
      </c>
      <c r="J1640" s="696" t="s">
        <v>2086</v>
      </c>
      <c r="K1640" s="696" t="s">
        <v>3155</v>
      </c>
      <c r="L1640" s="699">
        <v>3127.19</v>
      </c>
      <c r="M1640" s="699">
        <v>15635.95</v>
      </c>
      <c r="N1640" s="696">
        <v>5</v>
      </c>
      <c r="O1640" s="700">
        <v>2</v>
      </c>
      <c r="P1640" s="699">
        <v>15635.95</v>
      </c>
      <c r="Q1640" s="701">
        <v>1</v>
      </c>
      <c r="R1640" s="696">
        <v>5</v>
      </c>
      <c r="S1640" s="701">
        <v>1</v>
      </c>
      <c r="T1640" s="700">
        <v>2</v>
      </c>
      <c r="U1640" s="702">
        <v>1</v>
      </c>
    </row>
    <row r="1641" spans="1:21" ht="14.4" customHeight="1" x14ac:dyDescent="0.3">
      <c r="A1641" s="695">
        <v>32</v>
      </c>
      <c r="B1641" s="696" t="s">
        <v>554</v>
      </c>
      <c r="C1641" s="696">
        <v>89301322</v>
      </c>
      <c r="D1641" s="697" t="s">
        <v>4685</v>
      </c>
      <c r="E1641" s="698" t="s">
        <v>3286</v>
      </c>
      <c r="F1641" s="696" t="s">
        <v>3257</v>
      </c>
      <c r="G1641" s="696" t="s">
        <v>3321</v>
      </c>
      <c r="H1641" s="696" t="s">
        <v>1626</v>
      </c>
      <c r="I1641" s="696" t="s">
        <v>3472</v>
      </c>
      <c r="J1641" s="696" t="s">
        <v>2086</v>
      </c>
      <c r="K1641" s="696" t="s">
        <v>3473</v>
      </c>
      <c r="L1641" s="699">
        <v>782.22</v>
      </c>
      <c r="M1641" s="699">
        <v>7039.98</v>
      </c>
      <c r="N1641" s="696">
        <v>9</v>
      </c>
      <c r="O1641" s="700">
        <v>5.5</v>
      </c>
      <c r="P1641" s="699">
        <v>3128.88</v>
      </c>
      <c r="Q1641" s="701">
        <v>0.44444444444444448</v>
      </c>
      <c r="R1641" s="696">
        <v>4</v>
      </c>
      <c r="S1641" s="701">
        <v>0.44444444444444442</v>
      </c>
      <c r="T1641" s="700">
        <v>2.5</v>
      </c>
      <c r="U1641" s="702">
        <v>0.45454545454545453</v>
      </c>
    </row>
    <row r="1642" spans="1:21" ht="14.4" customHeight="1" x14ac:dyDescent="0.3">
      <c r="A1642" s="695">
        <v>32</v>
      </c>
      <c r="B1642" s="696" t="s">
        <v>554</v>
      </c>
      <c r="C1642" s="696">
        <v>89301322</v>
      </c>
      <c r="D1642" s="697" t="s">
        <v>4685</v>
      </c>
      <c r="E1642" s="698" t="s">
        <v>3286</v>
      </c>
      <c r="F1642" s="696" t="s">
        <v>3257</v>
      </c>
      <c r="G1642" s="696" t="s">
        <v>3439</v>
      </c>
      <c r="H1642" s="696" t="s">
        <v>555</v>
      </c>
      <c r="I1642" s="696" t="s">
        <v>810</v>
      </c>
      <c r="J1642" s="696" t="s">
        <v>811</v>
      </c>
      <c r="K1642" s="696" t="s">
        <v>3440</v>
      </c>
      <c r="L1642" s="699">
        <v>163.9</v>
      </c>
      <c r="M1642" s="699">
        <v>163.9</v>
      </c>
      <c r="N1642" s="696">
        <v>1</v>
      </c>
      <c r="O1642" s="700">
        <v>0.5</v>
      </c>
      <c r="P1642" s="699"/>
      <c r="Q1642" s="701">
        <v>0</v>
      </c>
      <c r="R1642" s="696"/>
      <c r="S1642" s="701">
        <v>0</v>
      </c>
      <c r="T1642" s="700"/>
      <c r="U1642" s="702">
        <v>0</v>
      </c>
    </row>
    <row r="1643" spans="1:21" ht="14.4" customHeight="1" x14ac:dyDescent="0.3">
      <c r="A1643" s="695">
        <v>32</v>
      </c>
      <c r="B1643" s="696" t="s">
        <v>554</v>
      </c>
      <c r="C1643" s="696">
        <v>89301322</v>
      </c>
      <c r="D1643" s="697" t="s">
        <v>4685</v>
      </c>
      <c r="E1643" s="698" t="s">
        <v>3286</v>
      </c>
      <c r="F1643" s="696" t="s">
        <v>3257</v>
      </c>
      <c r="G1643" s="696" t="s">
        <v>3486</v>
      </c>
      <c r="H1643" s="696" t="s">
        <v>555</v>
      </c>
      <c r="I1643" s="696" t="s">
        <v>1042</v>
      </c>
      <c r="J1643" s="696" t="s">
        <v>1043</v>
      </c>
      <c r="K1643" s="696" t="s">
        <v>3487</v>
      </c>
      <c r="L1643" s="699">
        <v>1023.02</v>
      </c>
      <c r="M1643" s="699">
        <v>9207.18</v>
      </c>
      <c r="N1643" s="696">
        <v>9</v>
      </c>
      <c r="O1643" s="700">
        <v>4</v>
      </c>
      <c r="P1643" s="699">
        <v>5115.1000000000004</v>
      </c>
      <c r="Q1643" s="701">
        <v>0.55555555555555558</v>
      </c>
      <c r="R1643" s="696">
        <v>5</v>
      </c>
      <c r="S1643" s="701">
        <v>0.55555555555555558</v>
      </c>
      <c r="T1643" s="700">
        <v>2.5</v>
      </c>
      <c r="U1643" s="702">
        <v>0.625</v>
      </c>
    </row>
    <row r="1644" spans="1:21" ht="14.4" customHeight="1" x14ac:dyDescent="0.3">
      <c r="A1644" s="695">
        <v>32</v>
      </c>
      <c r="B1644" s="696" t="s">
        <v>554</v>
      </c>
      <c r="C1644" s="696">
        <v>89301322</v>
      </c>
      <c r="D1644" s="697" t="s">
        <v>4685</v>
      </c>
      <c r="E1644" s="698" t="s">
        <v>3286</v>
      </c>
      <c r="F1644" s="696" t="s">
        <v>3257</v>
      </c>
      <c r="G1644" s="696" t="s">
        <v>3441</v>
      </c>
      <c r="H1644" s="696" t="s">
        <v>555</v>
      </c>
      <c r="I1644" s="696" t="s">
        <v>2304</v>
      </c>
      <c r="J1644" s="696" t="s">
        <v>2305</v>
      </c>
      <c r="K1644" s="696" t="s">
        <v>2306</v>
      </c>
      <c r="L1644" s="699">
        <v>24.22</v>
      </c>
      <c r="M1644" s="699">
        <v>48.44</v>
      </c>
      <c r="N1644" s="696">
        <v>2</v>
      </c>
      <c r="O1644" s="700">
        <v>1</v>
      </c>
      <c r="P1644" s="699">
        <v>24.22</v>
      </c>
      <c r="Q1644" s="701">
        <v>0.5</v>
      </c>
      <c r="R1644" s="696">
        <v>1</v>
      </c>
      <c r="S1644" s="701">
        <v>0.5</v>
      </c>
      <c r="T1644" s="700">
        <v>0.5</v>
      </c>
      <c r="U1644" s="702">
        <v>0.5</v>
      </c>
    </row>
    <row r="1645" spans="1:21" ht="14.4" customHeight="1" x14ac:dyDescent="0.3">
      <c r="A1645" s="695">
        <v>32</v>
      </c>
      <c r="B1645" s="696" t="s">
        <v>554</v>
      </c>
      <c r="C1645" s="696">
        <v>89301322</v>
      </c>
      <c r="D1645" s="697" t="s">
        <v>4685</v>
      </c>
      <c r="E1645" s="698" t="s">
        <v>3286</v>
      </c>
      <c r="F1645" s="696" t="s">
        <v>3257</v>
      </c>
      <c r="G1645" s="696" t="s">
        <v>3441</v>
      </c>
      <c r="H1645" s="696" t="s">
        <v>555</v>
      </c>
      <c r="I1645" s="696" t="s">
        <v>4374</v>
      </c>
      <c r="J1645" s="696" t="s">
        <v>2305</v>
      </c>
      <c r="K1645" s="696" t="s">
        <v>2306</v>
      </c>
      <c r="L1645" s="699">
        <v>24.22</v>
      </c>
      <c r="M1645" s="699">
        <v>24.22</v>
      </c>
      <c r="N1645" s="696">
        <v>1</v>
      </c>
      <c r="O1645" s="700">
        <v>0.5</v>
      </c>
      <c r="P1645" s="699"/>
      <c r="Q1645" s="701">
        <v>0</v>
      </c>
      <c r="R1645" s="696"/>
      <c r="S1645" s="701">
        <v>0</v>
      </c>
      <c r="T1645" s="700"/>
      <c r="U1645" s="702">
        <v>0</v>
      </c>
    </row>
    <row r="1646" spans="1:21" ht="14.4" customHeight="1" x14ac:dyDescent="0.3">
      <c r="A1646" s="695">
        <v>32</v>
      </c>
      <c r="B1646" s="696" t="s">
        <v>554</v>
      </c>
      <c r="C1646" s="696">
        <v>89301322</v>
      </c>
      <c r="D1646" s="697" t="s">
        <v>4685</v>
      </c>
      <c r="E1646" s="698" t="s">
        <v>3286</v>
      </c>
      <c r="F1646" s="696" t="s">
        <v>3257</v>
      </c>
      <c r="G1646" s="696" t="s">
        <v>3587</v>
      </c>
      <c r="H1646" s="696" t="s">
        <v>1626</v>
      </c>
      <c r="I1646" s="696" t="s">
        <v>3588</v>
      </c>
      <c r="J1646" s="696" t="s">
        <v>3589</v>
      </c>
      <c r="K1646" s="696" t="s">
        <v>3590</v>
      </c>
      <c r="L1646" s="699">
        <v>2449.89</v>
      </c>
      <c r="M1646" s="699">
        <v>12249.449999999999</v>
      </c>
      <c r="N1646" s="696">
        <v>5</v>
      </c>
      <c r="O1646" s="700">
        <v>1</v>
      </c>
      <c r="P1646" s="699">
        <v>12249.449999999999</v>
      </c>
      <c r="Q1646" s="701">
        <v>1</v>
      </c>
      <c r="R1646" s="696">
        <v>5</v>
      </c>
      <c r="S1646" s="701">
        <v>1</v>
      </c>
      <c r="T1646" s="700">
        <v>1</v>
      </c>
      <c r="U1646" s="702">
        <v>1</v>
      </c>
    </row>
    <row r="1647" spans="1:21" ht="14.4" customHeight="1" x14ac:dyDescent="0.3">
      <c r="A1647" s="695">
        <v>32</v>
      </c>
      <c r="B1647" s="696" t="s">
        <v>554</v>
      </c>
      <c r="C1647" s="696">
        <v>89301322</v>
      </c>
      <c r="D1647" s="697" t="s">
        <v>4685</v>
      </c>
      <c r="E1647" s="698" t="s">
        <v>3286</v>
      </c>
      <c r="F1647" s="696" t="s">
        <v>3257</v>
      </c>
      <c r="G1647" s="696" t="s">
        <v>3599</v>
      </c>
      <c r="H1647" s="696" t="s">
        <v>555</v>
      </c>
      <c r="I1647" s="696" t="s">
        <v>1901</v>
      </c>
      <c r="J1647" s="696" t="s">
        <v>1902</v>
      </c>
      <c r="K1647" s="696" t="s">
        <v>3600</v>
      </c>
      <c r="L1647" s="699">
        <v>50.27</v>
      </c>
      <c r="M1647" s="699">
        <v>201.08</v>
      </c>
      <c r="N1647" s="696">
        <v>4</v>
      </c>
      <c r="O1647" s="700">
        <v>1.5</v>
      </c>
      <c r="P1647" s="699">
        <v>100.54</v>
      </c>
      <c r="Q1647" s="701">
        <v>0.5</v>
      </c>
      <c r="R1647" s="696">
        <v>2</v>
      </c>
      <c r="S1647" s="701">
        <v>0.5</v>
      </c>
      <c r="T1647" s="700">
        <v>1</v>
      </c>
      <c r="U1647" s="702">
        <v>0.66666666666666663</v>
      </c>
    </row>
    <row r="1648" spans="1:21" ht="14.4" customHeight="1" x14ac:dyDescent="0.3">
      <c r="A1648" s="695">
        <v>32</v>
      </c>
      <c r="B1648" s="696" t="s">
        <v>554</v>
      </c>
      <c r="C1648" s="696">
        <v>89301322</v>
      </c>
      <c r="D1648" s="697" t="s">
        <v>4685</v>
      </c>
      <c r="E1648" s="698" t="s">
        <v>3286</v>
      </c>
      <c r="F1648" s="696" t="s">
        <v>3257</v>
      </c>
      <c r="G1648" s="696" t="s">
        <v>3401</v>
      </c>
      <c r="H1648" s="696" t="s">
        <v>555</v>
      </c>
      <c r="I1648" s="696" t="s">
        <v>3605</v>
      </c>
      <c r="J1648" s="696" t="s">
        <v>3606</v>
      </c>
      <c r="K1648" s="696" t="s">
        <v>3607</v>
      </c>
      <c r="L1648" s="699">
        <v>0</v>
      </c>
      <c r="M1648" s="699">
        <v>0</v>
      </c>
      <c r="N1648" s="696">
        <v>1</v>
      </c>
      <c r="O1648" s="700">
        <v>0.5</v>
      </c>
      <c r="P1648" s="699"/>
      <c r="Q1648" s="701"/>
      <c r="R1648" s="696"/>
      <c r="S1648" s="701">
        <v>0</v>
      </c>
      <c r="T1648" s="700"/>
      <c r="U1648" s="702">
        <v>0</v>
      </c>
    </row>
    <row r="1649" spans="1:21" ht="14.4" customHeight="1" x14ac:dyDescent="0.3">
      <c r="A1649" s="695">
        <v>32</v>
      </c>
      <c r="B1649" s="696" t="s">
        <v>554</v>
      </c>
      <c r="C1649" s="696">
        <v>89301322</v>
      </c>
      <c r="D1649" s="697" t="s">
        <v>4685</v>
      </c>
      <c r="E1649" s="698" t="s">
        <v>3286</v>
      </c>
      <c r="F1649" s="696" t="s">
        <v>3257</v>
      </c>
      <c r="G1649" s="696" t="s">
        <v>3346</v>
      </c>
      <c r="H1649" s="696" t="s">
        <v>555</v>
      </c>
      <c r="I1649" s="696" t="s">
        <v>3737</v>
      </c>
      <c r="J1649" s="696" t="s">
        <v>3609</v>
      </c>
      <c r="K1649" s="696" t="s">
        <v>3513</v>
      </c>
      <c r="L1649" s="699">
        <v>30.65</v>
      </c>
      <c r="M1649" s="699">
        <v>30.65</v>
      </c>
      <c r="N1649" s="696">
        <v>1</v>
      </c>
      <c r="O1649" s="700">
        <v>0.5</v>
      </c>
      <c r="P1649" s="699">
        <v>30.65</v>
      </c>
      <c r="Q1649" s="701">
        <v>1</v>
      </c>
      <c r="R1649" s="696">
        <v>1</v>
      </c>
      <c r="S1649" s="701">
        <v>1</v>
      </c>
      <c r="T1649" s="700">
        <v>0.5</v>
      </c>
      <c r="U1649" s="702">
        <v>1</v>
      </c>
    </row>
    <row r="1650" spans="1:21" ht="14.4" customHeight="1" x14ac:dyDescent="0.3">
      <c r="A1650" s="695">
        <v>32</v>
      </c>
      <c r="B1650" s="696" t="s">
        <v>554</v>
      </c>
      <c r="C1650" s="696">
        <v>89301322</v>
      </c>
      <c r="D1650" s="697" t="s">
        <v>4685</v>
      </c>
      <c r="E1650" s="698" t="s">
        <v>3286</v>
      </c>
      <c r="F1650" s="696" t="s">
        <v>3257</v>
      </c>
      <c r="G1650" s="696" t="s">
        <v>3346</v>
      </c>
      <c r="H1650" s="696" t="s">
        <v>555</v>
      </c>
      <c r="I1650" s="696" t="s">
        <v>3608</v>
      </c>
      <c r="J1650" s="696" t="s">
        <v>3609</v>
      </c>
      <c r="K1650" s="696" t="s">
        <v>3610</v>
      </c>
      <c r="L1650" s="699">
        <v>61.29</v>
      </c>
      <c r="M1650" s="699">
        <v>122.58</v>
      </c>
      <c r="N1650" s="696">
        <v>2</v>
      </c>
      <c r="O1650" s="700">
        <v>1</v>
      </c>
      <c r="P1650" s="699"/>
      <c r="Q1650" s="701">
        <v>0</v>
      </c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32</v>
      </c>
      <c r="B1651" s="696" t="s">
        <v>554</v>
      </c>
      <c r="C1651" s="696">
        <v>89301322</v>
      </c>
      <c r="D1651" s="697" t="s">
        <v>4685</v>
      </c>
      <c r="E1651" s="698" t="s">
        <v>3286</v>
      </c>
      <c r="F1651" s="696" t="s">
        <v>3257</v>
      </c>
      <c r="G1651" s="696" t="s">
        <v>3346</v>
      </c>
      <c r="H1651" s="696" t="s">
        <v>555</v>
      </c>
      <c r="I1651" s="696" t="s">
        <v>4026</v>
      </c>
      <c r="J1651" s="696" t="s">
        <v>3348</v>
      </c>
      <c r="K1651" s="696" t="s">
        <v>4027</v>
      </c>
      <c r="L1651" s="699">
        <v>0</v>
      </c>
      <c r="M1651" s="699">
        <v>0</v>
      </c>
      <c r="N1651" s="696">
        <v>1</v>
      </c>
      <c r="O1651" s="700">
        <v>0.5</v>
      </c>
      <c r="P1651" s="699"/>
      <c r="Q1651" s="701"/>
      <c r="R1651" s="696"/>
      <c r="S1651" s="701">
        <v>0</v>
      </c>
      <c r="T1651" s="700"/>
      <c r="U1651" s="702">
        <v>0</v>
      </c>
    </row>
    <row r="1652" spans="1:21" ht="14.4" customHeight="1" x14ac:dyDescent="0.3">
      <c r="A1652" s="695">
        <v>32</v>
      </c>
      <c r="B1652" s="696" t="s">
        <v>554</v>
      </c>
      <c r="C1652" s="696">
        <v>89301322</v>
      </c>
      <c r="D1652" s="697" t="s">
        <v>4685</v>
      </c>
      <c r="E1652" s="698" t="s">
        <v>3286</v>
      </c>
      <c r="F1652" s="696" t="s">
        <v>3257</v>
      </c>
      <c r="G1652" s="696" t="s">
        <v>4564</v>
      </c>
      <c r="H1652" s="696" t="s">
        <v>555</v>
      </c>
      <c r="I1652" s="696" t="s">
        <v>4565</v>
      </c>
      <c r="J1652" s="696" t="s">
        <v>1978</v>
      </c>
      <c r="K1652" s="696" t="s">
        <v>4566</v>
      </c>
      <c r="L1652" s="699">
        <v>120.37</v>
      </c>
      <c r="M1652" s="699">
        <v>120.37</v>
      </c>
      <c r="N1652" s="696">
        <v>1</v>
      </c>
      <c r="O1652" s="700">
        <v>1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32</v>
      </c>
      <c r="B1653" s="696" t="s">
        <v>554</v>
      </c>
      <c r="C1653" s="696">
        <v>89301322</v>
      </c>
      <c r="D1653" s="697" t="s">
        <v>4685</v>
      </c>
      <c r="E1653" s="698" t="s">
        <v>3286</v>
      </c>
      <c r="F1653" s="696" t="s">
        <v>3257</v>
      </c>
      <c r="G1653" s="696" t="s">
        <v>3442</v>
      </c>
      <c r="H1653" s="696" t="s">
        <v>555</v>
      </c>
      <c r="I1653" s="696" t="s">
        <v>1529</v>
      </c>
      <c r="J1653" s="696" t="s">
        <v>3443</v>
      </c>
      <c r="K1653" s="696" t="s">
        <v>3444</v>
      </c>
      <c r="L1653" s="699">
        <v>6196.71</v>
      </c>
      <c r="M1653" s="699">
        <v>18590.13</v>
      </c>
      <c r="N1653" s="696">
        <v>3</v>
      </c>
      <c r="O1653" s="700">
        <v>1</v>
      </c>
      <c r="P1653" s="699"/>
      <c r="Q1653" s="701">
        <v>0</v>
      </c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32</v>
      </c>
      <c r="B1654" s="696" t="s">
        <v>554</v>
      </c>
      <c r="C1654" s="696">
        <v>89301322</v>
      </c>
      <c r="D1654" s="697" t="s">
        <v>4685</v>
      </c>
      <c r="E1654" s="698" t="s">
        <v>3286</v>
      </c>
      <c r="F1654" s="696" t="s">
        <v>3257</v>
      </c>
      <c r="G1654" s="696" t="s">
        <v>3349</v>
      </c>
      <c r="H1654" s="696" t="s">
        <v>555</v>
      </c>
      <c r="I1654" s="696" t="s">
        <v>814</v>
      </c>
      <c r="J1654" s="696" t="s">
        <v>3350</v>
      </c>
      <c r="K1654" s="696" t="s">
        <v>3351</v>
      </c>
      <c r="L1654" s="699">
        <v>91.14</v>
      </c>
      <c r="M1654" s="699">
        <v>1822.8000000000002</v>
      </c>
      <c r="N1654" s="696">
        <v>20</v>
      </c>
      <c r="O1654" s="700">
        <v>3</v>
      </c>
      <c r="P1654" s="699">
        <v>364.56</v>
      </c>
      <c r="Q1654" s="701">
        <v>0.19999999999999998</v>
      </c>
      <c r="R1654" s="696">
        <v>4</v>
      </c>
      <c r="S1654" s="701">
        <v>0.2</v>
      </c>
      <c r="T1654" s="700">
        <v>1</v>
      </c>
      <c r="U1654" s="702">
        <v>0.33333333333333331</v>
      </c>
    </row>
    <row r="1655" spans="1:21" ht="14.4" customHeight="1" x14ac:dyDescent="0.3">
      <c r="A1655" s="695">
        <v>32</v>
      </c>
      <c r="B1655" s="696" t="s">
        <v>554</v>
      </c>
      <c r="C1655" s="696">
        <v>89301322</v>
      </c>
      <c r="D1655" s="697" t="s">
        <v>4685</v>
      </c>
      <c r="E1655" s="698" t="s">
        <v>3286</v>
      </c>
      <c r="F1655" s="696" t="s">
        <v>3257</v>
      </c>
      <c r="G1655" s="696" t="s">
        <v>3405</v>
      </c>
      <c r="H1655" s="696" t="s">
        <v>555</v>
      </c>
      <c r="I1655" s="696" t="s">
        <v>2364</v>
      </c>
      <c r="J1655" s="696" t="s">
        <v>2365</v>
      </c>
      <c r="K1655" s="696" t="s">
        <v>2366</v>
      </c>
      <c r="L1655" s="699">
        <v>0</v>
      </c>
      <c r="M1655" s="699">
        <v>0</v>
      </c>
      <c r="N1655" s="696">
        <v>1</v>
      </c>
      <c r="O1655" s="700">
        <v>0.5</v>
      </c>
      <c r="P1655" s="699"/>
      <c r="Q1655" s="701"/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32</v>
      </c>
      <c r="B1656" s="696" t="s">
        <v>554</v>
      </c>
      <c r="C1656" s="696">
        <v>89301322</v>
      </c>
      <c r="D1656" s="697" t="s">
        <v>4685</v>
      </c>
      <c r="E1656" s="698" t="s">
        <v>3286</v>
      </c>
      <c r="F1656" s="696" t="s">
        <v>3257</v>
      </c>
      <c r="G1656" s="696" t="s">
        <v>3405</v>
      </c>
      <c r="H1656" s="696" t="s">
        <v>555</v>
      </c>
      <c r="I1656" s="696" t="s">
        <v>4567</v>
      </c>
      <c r="J1656" s="696" t="s">
        <v>4568</v>
      </c>
      <c r="K1656" s="696" t="s">
        <v>4569</v>
      </c>
      <c r="L1656" s="699">
        <v>0</v>
      </c>
      <c r="M1656" s="699">
        <v>0</v>
      </c>
      <c r="N1656" s="696">
        <v>1</v>
      </c>
      <c r="O1656" s="700">
        <v>0.5</v>
      </c>
      <c r="P1656" s="699">
        <v>0</v>
      </c>
      <c r="Q1656" s="701"/>
      <c r="R1656" s="696">
        <v>1</v>
      </c>
      <c r="S1656" s="701">
        <v>1</v>
      </c>
      <c r="T1656" s="700">
        <v>0.5</v>
      </c>
      <c r="U1656" s="702">
        <v>1</v>
      </c>
    </row>
    <row r="1657" spans="1:21" ht="14.4" customHeight="1" x14ac:dyDescent="0.3">
      <c r="A1657" s="695">
        <v>32</v>
      </c>
      <c r="B1657" s="696" t="s">
        <v>554</v>
      </c>
      <c r="C1657" s="696">
        <v>89301322</v>
      </c>
      <c r="D1657" s="697" t="s">
        <v>4685</v>
      </c>
      <c r="E1657" s="698" t="s">
        <v>3286</v>
      </c>
      <c r="F1657" s="696" t="s">
        <v>3257</v>
      </c>
      <c r="G1657" s="696" t="s">
        <v>4150</v>
      </c>
      <c r="H1657" s="696" t="s">
        <v>555</v>
      </c>
      <c r="I1657" s="696" t="s">
        <v>4288</v>
      </c>
      <c r="J1657" s="696" t="s">
        <v>876</v>
      </c>
      <c r="K1657" s="696" t="s">
        <v>4289</v>
      </c>
      <c r="L1657" s="699">
        <v>0</v>
      </c>
      <c r="M1657" s="699">
        <v>0</v>
      </c>
      <c r="N1657" s="696">
        <v>1</v>
      </c>
      <c r="O1657" s="700">
        <v>0.5</v>
      </c>
      <c r="P1657" s="699">
        <v>0</v>
      </c>
      <c r="Q1657" s="701"/>
      <c r="R1657" s="696">
        <v>1</v>
      </c>
      <c r="S1657" s="701">
        <v>1</v>
      </c>
      <c r="T1657" s="700">
        <v>0.5</v>
      </c>
      <c r="U1657" s="702">
        <v>1</v>
      </c>
    </row>
    <row r="1658" spans="1:21" ht="14.4" customHeight="1" x14ac:dyDescent="0.3">
      <c r="A1658" s="695">
        <v>32</v>
      </c>
      <c r="B1658" s="696" t="s">
        <v>554</v>
      </c>
      <c r="C1658" s="696">
        <v>89301322</v>
      </c>
      <c r="D1658" s="697" t="s">
        <v>4685</v>
      </c>
      <c r="E1658" s="698" t="s">
        <v>3286</v>
      </c>
      <c r="F1658" s="696" t="s">
        <v>3257</v>
      </c>
      <c r="G1658" s="696" t="s">
        <v>3626</v>
      </c>
      <c r="H1658" s="696" t="s">
        <v>555</v>
      </c>
      <c r="I1658" s="696" t="s">
        <v>2544</v>
      </c>
      <c r="J1658" s="696" t="s">
        <v>2545</v>
      </c>
      <c r="K1658" s="696" t="s">
        <v>2546</v>
      </c>
      <c r="L1658" s="699">
        <v>1172.22</v>
      </c>
      <c r="M1658" s="699">
        <v>2344.44</v>
      </c>
      <c r="N1658" s="696">
        <v>2</v>
      </c>
      <c r="O1658" s="700">
        <v>0.5</v>
      </c>
      <c r="P1658" s="699">
        <v>2344.44</v>
      </c>
      <c r="Q1658" s="701">
        <v>1</v>
      </c>
      <c r="R1658" s="696">
        <v>2</v>
      </c>
      <c r="S1658" s="701">
        <v>1</v>
      </c>
      <c r="T1658" s="700">
        <v>0.5</v>
      </c>
      <c r="U1658" s="702">
        <v>1</v>
      </c>
    </row>
    <row r="1659" spans="1:21" ht="14.4" customHeight="1" x14ac:dyDescent="0.3">
      <c r="A1659" s="695">
        <v>32</v>
      </c>
      <c r="B1659" s="696" t="s">
        <v>554</v>
      </c>
      <c r="C1659" s="696">
        <v>89301322</v>
      </c>
      <c r="D1659" s="697" t="s">
        <v>4685</v>
      </c>
      <c r="E1659" s="698" t="s">
        <v>3286</v>
      </c>
      <c r="F1659" s="696" t="s">
        <v>3257</v>
      </c>
      <c r="G1659" s="696" t="s">
        <v>3630</v>
      </c>
      <c r="H1659" s="696" t="s">
        <v>555</v>
      </c>
      <c r="I1659" s="696" t="s">
        <v>879</v>
      </c>
      <c r="J1659" s="696" t="s">
        <v>3631</v>
      </c>
      <c r="K1659" s="696" t="s">
        <v>3632</v>
      </c>
      <c r="L1659" s="699">
        <v>56.01</v>
      </c>
      <c r="M1659" s="699">
        <v>112.02</v>
      </c>
      <c r="N1659" s="696">
        <v>2</v>
      </c>
      <c r="O1659" s="700">
        <v>0.5</v>
      </c>
      <c r="P1659" s="699"/>
      <c r="Q1659" s="701">
        <v>0</v>
      </c>
      <c r="R1659" s="696"/>
      <c r="S1659" s="701">
        <v>0</v>
      </c>
      <c r="T1659" s="700"/>
      <c r="U1659" s="702">
        <v>0</v>
      </c>
    </row>
    <row r="1660" spans="1:21" ht="14.4" customHeight="1" x14ac:dyDescent="0.3">
      <c r="A1660" s="695">
        <v>32</v>
      </c>
      <c r="B1660" s="696" t="s">
        <v>554</v>
      </c>
      <c r="C1660" s="696">
        <v>89301322</v>
      </c>
      <c r="D1660" s="697" t="s">
        <v>4685</v>
      </c>
      <c r="E1660" s="698" t="s">
        <v>3286</v>
      </c>
      <c r="F1660" s="696" t="s">
        <v>3257</v>
      </c>
      <c r="G1660" s="696" t="s">
        <v>3293</v>
      </c>
      <c r="H1660" s="696" t="s">
        <v>1626</v>
      </c>
      <c r="I1660" s="696" t="s">
        <v>1655</v>
      </c>
      <c r="J1660" s="696" t="s">
        <v>1656</v>
      </c>
      <c r="K1660" s="696" t="s">
        <v>1657</v>
      </c>
      <c r="L1660" s="699">
        <v>937.93</v>
      </c>
      <c r="M1660" s="699">
        <v>2813.79</v>
      </c>
      <c r="N1660" s="696">
        <v>3</v>
      </c>
      <c r="O1660" s="700">
        <v>1.5</v>
      </c>
      <c r="P1660" s="699">
        <v>2813.79</v>
      </c>
      <c r="Q1660" s="701">
        <v>1</v>
      </c>
      <c r="R1660" s="696">
        <v>3</v>
      </c>
      <c r="S1660" s="701">
        <v>1</v>
      </c>
      <c r="T1660" s="700">
        <v>1.5</v>
      </c>
      <c r="U1660" s="702">
        <v>1</v>
      </c>
    </row>
    <row r="1661" spans="1:21" ht="14.4" customHeight="1" x14ac:dyDescent="0.3">
      <c r="A1661" s="695">
        <v>32</v>
      </c>
      <c r="B1661" s="696" t="s">
        <v>554</v>
      </c>
      <c r="C1661" s="696">
        <v>89301322</v>
      </c>
      <c r="D1661" s="697" t="s">
        <v>4685</v>
      </c>
      <c r="E1661" s="698" t="s">
        <v>3286</v>
      </c>
      <c r="F1661" s="696" t="s">
        <v>3257</v>
      </c>
      <c r="G1661" s="696" t="s">
        <v>3293</v>
      </c>
      <c r="H1661" s="696" t="s">
        <v>1626</v>
      </c>
      <c r="I1661" s="696" t="s">
        <v>2933</v>
      </c>
      <c r="J1661" s="696" t="s">
        <v>1702</v>
      </c>
      <c r="K1661" s="696" t="s">
        <v>1657</v>
      </c>
      <c r="L1661" s="699">
        <v>1749.69</v>
      </c>
      <c r="M1661" s="699">
        <v>3499.38</v>
      </c>
      <c r="N1661" s="696">
        <v>2</v>
      </c>
      <c r="O1661" s="700">
        <v>0.5</v>
      </c>
      <c r="P1661" s="699">
        <v>3499.38</v>
      </c>
      <c r="Q1661" s="701">
        <v>1</v>
      </c>
      <c r="R1661" s="696">
        <v>2</v>
      </c>
      <c r="S1661" s="701">
        <v>1</v>
      </c>
      <c r="T1661" s="700">
        <v>0.5</v>
      </c>
      <c r="U1661" s="702">
        <v>1</v>
      </c>
    </row>
    <row r="1662" spans="1:21" ht="14.4" customHeight="1" x14ac:dyDescent="0.3">
      <c r="A1662" s="695">
        <v>32</v>
      </c>
      <c r="B1662" s="696" t="s">
        <v>554</v>
      </c>
      <c r="C1662" s="696">
        <v>89301322</v>
      </c>
      <c r="D1662" s="697" t="s">
        <v>4685</v>
      </c>
      <c r="E1662" s="698" t="s">
        <v>3286</v>
      </c>
      <c r="F1662" s="696" t="s">
        <v>3257</v>
      </c>
      <c r="G1662" s="696" t="s">
        <v>3293</v>
      </c>
      <c r="H1662" s="696" t="s">
        <v>1626</v>
      </c>
      <c r="I1662" s="696" t="s">
        <v>2936</v>
      </c>
      <c r="J1662" s="696" t="s">
        <v>1702</v>
      </c>
      <c r="K1662" s="696" t="s">
        <v>2665</v>
      </c>
      <c r="L1662" s="699">
        <v>2916.16</v>
      </c>
      <c r="M1662" s="699">
        <v>2916.16</v>
      </c>
      <c r="N1662" s="696">
        <v>1</v>
      </c>
      <c r="O1662" s="700">
        <v>0.5</v>
      </c>
      <c r="P1662" s="699">
        <v>2916.16</v>
      </c>
      <c r="Q1662" s="701">
        <v>1</v>
      </c>
      <c r="R1662" s="696">
        <v>1</v>
      </c>
      <c r="S1662" s="701">
        <v>1</v>
      </c>
      <c r="T1662" s="700">
        <v>0.5</v>
      </c>
      <c r="U1662" s="702">
        <v>1</v>
      </c>
    </row>
    <row r="1663" spans="1:21" ht="14.4" customHeight="1" x14ac:dyDescent="0.3">
      <c r="A1663" s="695">
        <v>32</v>
      </c>
      <c r="B1663" s="696" t="s">
        <v>554</v>
      </c>
      <c r="C1663" s="696">
        <v>89301322</v>
      </c>
      <c r="D1663" s="697" t="s">
        <v>4685</v>
      </c>
      <c r="E1663" s="698" t="s">
        <v>3286</v>
      </c>
      <c r="F1663" s="696" t="s">
        <v>3257</v>
      </c>
      <c r="G1663" s="696" t="s">
        <v>3639</v>
      </c>
      <c r="H1663" s="696" t="s">
        <v>1626</v>
      </c>
      <c r="I1663" s="696" t="s">
        <v>1643</v>
      </c>
      <c r="J1663" s="696" t="s">
        <v>1644</v>
      </c>
      <c r="K1663" s="696" t="s">
        <v>3170</v>
      </c>
      <c r="L1663" s="699">
        <v>96.63</v>
      </c>
      <c r="M1663" s="699">
        <v>96.63</v>
      </c>
      <c r="N1663" s="696">
        <v>1</v>
      </c>
      <c r="O1663" s="700">
        <v>0.5</v>
      </c>
      <c r="P1663" s="699"/>
      <c r="Q1663" s="701">
        <v>0</v>
      </c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32</v>
      </c>
      <c r="B1664" s="696" t="s">
        <v>554</v>
      </c>
      <c r="C1664" s="696">
        <v>89301322</v>
      </c>
      <c r="D1664" s="697" t="s">
        <v>4685</v>
      </c>
      <c r="E1664" s="698" t="s">
        <v>3286</v>
      </c>
      <c r="F1664" s="696" t="s">
        <v>3257</v>
      </c>
      <c r="G1664" s="696" t="s">
        <v>3294</v>
      </c>
      <c r="H1664" s="696" t="s">
        <v>555</v>
      </c>
      <c r="I1664" s="696" t="s">
        <v>3407</v>
      </c>
      <c r="J1664" s="696" t="s">
        <v>3296</v>
      </c>
      <c r="K1664" s="696" t="s">
        <v>3408</v>
      </c>
      <c r="L1664" s="699">
        <v>97.97</v>
      </c>
      <c r="M1664" s="699">
        <v>97.97</v>
      </c>
      <c r="N1664" s="696">
        <v>1</v>
      </c>
      <c r="O1664" s="700">
        <v>0.5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32</v>
      </c>
      <c r="B1665" s="696" t="s">
        <v>554</v>
      </c>
      <c r="C1665" s="696">
        <v>89301322</v>
      </c>
      <c r="D1665" s="697" t="s">
        <v>4685</v>
      </c>
      <c r="E1665" s="698" t="s">
        <v>3286</v>
      </c>
      <c r="F1665" s="696" t="s">
        <v>3257</v>
      </c>
      <c r="G1665" s="696" t="s">
        <v>3294</v>
      </c>
      <c r="H1665" s="696" t="s">
        <v>555</v>
      </c>
      <c r="I1665" s="696" t="s">
        <v>3295</v>
      </c>
      <c r="J1665" s="696" t="s">
        <v>3296</v>
      </c>
      <c r="K1665" s="696" t="s">
        <v>720</v>
      </c>
      <c r="L1665" s="699">
        <v>314.89999999999998</v>
      </c>
      <c r="M1665" s="699">
        <v>1889.3999999999999</v>
      </c>
      <c r="N1665" s="696">
        <v>6</v>
      </c>
      <c r="O1665" s="700">
        <v>2</v>
      </c>
      <c r="P1665" s="699">
        <v>944.69999999999993</v>
      </c>
      <c r="Q1665" s="701">
        <v>0.5</v>
      </c>
      <c r="R1665" s="696">
        <v>3</v>
      </c>
      <c r="S1665" s="701">
        <v>0.5</v>
      </c>
      <c r="T1665" s="700">
        <v>1</v>
      </c>
      <c r="U1665" s="702">
        <v>0.5</v>
      </c>
    </row>
    <row r="1666" spans="1:21" ht="14.4" customHeight="1" x14ac:dyDescent="0.3">
      <c r="A1666" s="695">
        <v>32</v>
      </c>
      <c r="B1666" s="696" t="s">
        <v>554</v>
      </c>
      <c r="C1666" s="696">
        <v>89301322</v>
      </c>
      <c r="D1666" s="697" t="s">
        <v>4685</v>
      </c>
      <c r="E1666" s="698" t="s">
        <v>3286</v>
      </c>
      <c r="F1666" s="696" t="s">
        <v>3257</v>
      </c>
      <c r="G1666" s="696" t="s">
        <v>3294</v>
      </c>
      <c r="H1666" s="696" t="s">
        <v>555</v>
      </c>
      <c r="I1666" s="696" t="s">
        <v>3377</v>
      </c>
      <c r="J1666" s="696" t="s">
        <v>719</v>
      </c>
      <c r="K1666" s="696" t="s">
        <v>3378</v>
      </c>
      <c r="L1666" s="699">
        <v>97.97</v>
      </c>
      <c r="M1666" s="699">
        <v>97.97</v>
      </c>
      <c r="N1666" s="696">
        <v>1</v>
      </c>
      <c r="O1666" s="700">
        <v>0.5</v>
      </c>
      <c r="P1666" s="699"/>
      <c r="Q1666" s="701">
        <v>0</v>
      </c>
      <c r="R1666" s="696"/>
      <c r="S1666" s="701">
        <v>0</v>
      </c>
      <c r="T1666" s="700"/>
      <c r="U1666" s="702">
        <v>0</v>
      </c>
    </row>
    <row r="1667" spans="1:21" ht="14.4" customHeight="1" x14ac:dyDescent="0.3">
      <c r="A1667" s="695">
        <v>32</v>
      </c>
      <c r="B1667" s="696" t="s">
        <v>554</v>
      </c>
      <c r="C1667" s="696">
        <v>89301322</v>
      </c>
      <c r="D1667" s="697" t="s">
        <v>4685</v>
      </c>
      <c r="E1667" s="698" t="s">
        <v>3286</v>
      </c>
      <c r="F1667" s="696" t="s">
        <v>3257</v>
      </c>
      <c r="G1667" s="696" t="s">
        <v>3294</v>
      </c>
      <c r="H1667" s="696" t="s">
        <v>555</v>
      </c>
      <c r="I1667" s="696" t="s">
        <v>718</v>
      </c>
      <c r="J1667" s="696" t="s">
        <v>719</v>
      </c>
      <c r="K1667" s="696" t="s">
        <v>3362</v>
      </c>
      <c r="L1667" s="699">
        <v>314.89999999999998</v>
      </c>
      <c r="M1667" s="699">
        <v>2519.1999999999998</v>
      </c>
      <c r="N1667" s="696">
        <v>8</v>
      </c>
      <c r="O1667" s="700">
        <v>4.5</v>
      </c>
      <c r="P1667" s="699">
        <v>944.69999999999993</v>
      </c>
      <c r="Q1667" s="701">
        <v>0.375</v>
      </c>
      <c r="R1667" s="696">
        <v>3</v>
      </c>
      <c r="S1667" s="701">
        <v>0.375</v>
      </c>
      <c r="T1667" s="700">
        <v>1.5</v>
      </c>
      <c r="U1667" s="702">
        <v>0.33333333333333331</v>
      </c>
    </row>
    <row r="1668" spans="1:21" ht="14.4" customHeight="1" x14ac:dyDescent="0.3">
      <c r="A1668" s="695">
        <v>32</v>
      </c>
      <c r="B1668" s="696" t="s">
        <v>554</v>
      </c>
      <c r="C1668" s="696">
        <v>89301322</v>
      </c>
      <c r="D1668" s="697" t="s">
        <v>4685</v>
      </c>
      <c r="E1668" s="698" t="s">
        <v>3286</v>
      </c>
      <c r="F1668" s="696" t="s">
        <v>3257</v>
      </c>
      <c r="G1668" s="696" t="s">
        <v>3409</v>
      </c>
      <c r="H1668" s="696" t="s">
        <v>1626</v>
      </c>
      <c r="I1668" s="696" t="s">
        <v>1765</v>
      </c>
      <c r="J1668" s="696" t="s">
        <v>1766</v>
      </c>
      <c r="K1668" s="696" t="s">
        <v>1767</v>
      </c>
      <c r="L1668" s="699">
        <v>497.4</v>
      </c>
      <c r="M1668" s="699">
        <v>497.4</v>
      </c>
      <c r="N1668" s="696">
        <v>1</v>
      </c>
      <c r="O1668" s="700">
        <v>1</v>
      </c>
      <c r="P1668" s="699">
        <v>497.4</v>
      </c>
      <c r="Q1668" s="701">
        <v>1</v>
      </c>
      <c r="R1668" s="696">
        <v>1</v>
      </c>
      <c r="S1668" s="701">
        <v>1</v>
      </c>
      <c r="T1668" s="700">
        <v>1</v>
      </c>
      <c r="U1668" s="702">
        <v>1</v>
      </c>
    </row>
    <row r="1669" spans="1:21" ht="14.4" customHeight="1" x14ac:dyDescent="0.3">
      <c r="A1669" s="695">
        <v>32</v>
      </c>
      <c r="B1669" s="696" t="s">
        <v>554</v>
      </c>
      <c r="C1669" s="696">
        <v>89301322</v>
      </c>
      <c r="D1669" s="697" t="s">
        <v>4685</v>
      </c>
      <c r="E1669" s="698" t="s">
        <v>3286</v>
      </c>
      <c r="F1669" s="696" t="s">
        <v>3257</v>
      </c>
      <c r="G1669" s="696" t="s">
        <v>3409</v>
      </c>
      <c r="H1669" s="696" t="s">
        <v>1626</v>
      </c>
      <c r="I1669" s="696" t="s">
        <v>2745</v>
      </c>
      <c r="J1669" s="696" t="s">
        <v>2746</v>
      </c>
      <c r="K1669" s="696" t="s">
        <v>3214</v>
      </c>
      <c r="L1669" s="699">
        <v>1359.61</v>
      </c>
      <c r="M1669" s="699">
        <v>2719.22</v>
      </c>
      <c r="N1669" s="696">
        <v>2</v>
      </c>
      <c r="O1669" s="700">
        <v>0.5</v>
      </c>
      <c r="P1669" s="699">
        <v>2719.22</v>
      </c>
      <c r="Q1669" s="701">
        <v>1</v>
      </c>
      <c r="R1669" s="696">
        <v>2</v>
      </c>
      <c r="S1669" s="701">
        <v>1</v>
      </c>
      <c r="T1669" s="700">
        <v>0.5</v>
      </c>
      <c r="U1669" s="702">
        <v>1</v>
      </c>
    </row>
    <row r="1670" spans="1:21" ht="14.4" customHeight="1" x14ac:dyDescent="0.3">
      <c r="A1670" s="695">
        <v>32</v>
      </c>
      <c r="B1670" s="696" t="s">
        <v>554</v>
      </c>
      <c r="C1670" s="696">
        <v>89301322</v>
      </c>
      <c r="D1670" s="697" t="s">
        <v>4685</v>
      </c>
      <c r="E1670" s="698" t="s">
        <v>3286</v>
      </c>
      <c r="F1670" s="696" t="s">
        <v>3257</v>
      </c>
      <c r="G1670" s="696" t="s">
        <v>3455</v>
      </c>
      <c r="H1670" s="696" t="s">
        <v>1626</v>
      </c>
      <c r="I1670" s="696" t="s">
        <v>4570</v>
      </c>
      <c r="J1670" s="696" t="s">
        <v>2723</v>
      </c>
      <c r="K1670" s="696" t="s">
        <v>3245</v>
      </c>
      <c r="L1670" s="699">
        <v>449.43</v>
      </c>
      <c r="M1670" s="699">
        <v>449.43</v>
      </c>
      <c r="N1670" s="696">
        <v>1</v>
      </c>
      <c r="O1670" s="700">
        <v>0.5</v>
      </c>
      <c r="P1670" s="699">
        <v>449.43</v>
      </c>
      <c r="Q1670" s="701">
        <v>1</v>
      </c>
      <c r="R1670" s="696">
        <v>1</v>
      </c>
      <c r="S1670" s="701">
        <v>1</v>
      </c>
      <c r="T1670" s="700">
        <v>0.5</v>
      </c>
      <c r="U1670" s="702">
        <v>1</v>
      </c>
    </row>
    <row r="1671" spans="1:21" ht="14.4" customHeight="1" x14ac:dyDescent="0.3">
      <c r="A1671" s="695">
        <v>32</v>
      </c>
      <c r="B1671" s="696" t="s">
        <v>554</v>
      </c>
      <c r="C1671" s="696">
        <v>89301322</v>
      </c>
      <c r="D1671" s="697" t="s">
        <v>4685</v>
      </c>
      <c r="E1671" s="698" t="s">
        <v>3286</v>
      </c>
      <c r="F1671" s="696" t="s">
        <v>3257</v>
      </c>
      <c r="G1671" s="696" t="s">
        <v>3297</v>
      </c>
      <c r="H1671" s="696" t="s">
        <v>555</v>
      </c>
      <c r="I1671" s="696" t="s">
        <v>611</v>
      </c>
      <c r="J1671" s="696" t="s">
        <v>3777</v>
      </c>
      <c r="K1671" s="696" t="s">
        <v>3557</v>
      </c>
      <c r="L1671" s="699">
        <v>22.88</v>
      </c>
      <c r="M1671" s="699">
        <v>91.52</v>
      </c>
      <c r="N1671" s="696">
        <v>4</v>
      </c>
      <c r="O1671" s="700">
        <v>1</v>
      </c>
      <c r="P1671" s="699"/>
      <c r="Q1671" s="701">
        <v>0</v>
      </c>
      <c r="R1671" s="696"/>
      <c r="S1671" s="701">
        <v>0</v>
      </c>
      <c r="T1671" s="700"/>
      <c r="U1671" s="702">
        <v>0</v>
      </c>
    </row>
    <row r="1672" spans="1:21" ht="14.4" customHeight="1" x14ac:dyDescent="0.3">
      <c r="A1672" s="695">
        <v>32</v>
      </c>
      <c r="B1672" s="696" t="s">
        <v>554</v>
      </c>
      <c r="C1672" s="696">
        <v>89301322</v>
      </c>
      <c r="D1672" s="697" t="s">
        <v>4685</v>
      </c>
      <c r="E1672" s="698" t="s">
        <v>3286</v>
      </c>
      <c r="F1672" s="696" t="s">
        <v>3257</v>
      </c>
      <c r="G1672" s="696" t="s">
        <v>3297</v>
      </c>
      <c r="H1672" s="696" t="s">
        <v>555</v>
      </c>
      <c r="I1672" s="696" t="s">
        <v>1137</v>
      </c>
      <c r="J1672" s="696" t="s">
        <v>3298</v>
      </c>
      <c r="K1672" s="696" t="s">
        <v>3299</v>
      </c>
      <c r="L1672" s="699">
        <v>91.52</v>
      </c>
      <c r="M1672" s="699">
        <v>1921.9199999999998</v>
      </c>
      <c r="N1672" s="696">
        <v>21</v>
      </c>
      <c r="O1672" s="700">
        <v>6</v>
      </c>
      <c r="P1672" s="699">
        <v>457.59999999999997</v>
      </c>
      <c r="Q1672" s="701">
        <v>0.23809523809523811</v>
      </c>
      <c r="R1672" s="696">
        <v>5</v>
      </c>
      <c r="S1672" s="701">
        <v>0.23809523809523808</v>
      </c>
      <c r="T1672" s="700">
        <v>1</v>
      </c>
      <c r="U1672" s="702">
        <v>0.16666666666666666</v>
      </c>
    </row>
    <row r="1673" spans="1:21" ht="14.4" customHeight="1" x14ac:dyDescent="0.3">
      <c r="A1673" s="695">
        <v>32</v>
      </c>
      <c r="B1673" s="696" t="s">
        <v>554</v>
      </c>
      <c r="C1673" s="696">
        <v>89301322</v>
      </c>
      <c r="D1673" s="697" t="s">
        <v>4685</v>
      </c>
      <c r="E1673" s="698" t="s">
        <v>3286</v>
      </c>
      <c r="F1673" s="696" t="s">
        <v>3257</v>
      </c>
      <c r="G1673" s="696" t="s">
        <v>4191</v>
      </c>
      <c r="H1673" s="696" t="s">
        <v>555</v>
      </c>
      <c r="I1673" s="696" t="s">
        <v>4571</v>
      </c>
      <c r="J1673" s="696" t="s">
        <v>4572</v>
      </c>
      <c r="K1673" s="696" t="s">
        <v>4573</v>
      </c>
      <c r="L1673" s="699">
        <v>224.71</v>
      </c>
      <c r="M1673" s="699">
        <v>224.71</v>
      </c>
      <c r="N1673" s="696">
        <v>1</v>
      </c>
      <c r="O1673" s="700">
        <v>1</v>
      </c>
      <c r="P1673" s="699"/>
      <c r="Q1673" s="701">
        <v>0</v>
      </c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32</v>
      </c>
      <c r="B1674" s="696" t="s">
        <v>554</v>
      </c>
      <c r="C1674" s="696">
        <v>89301322</v>
      </c>
      <c r="D1674" s="697" t="s">
        <v>4685</v>
      </c>
      <c r="E1674" s="698" t="s">
        <v>3286</v>
      </c>
      <c r="F1674" s="696" t="s">
        <v>3257</v>
      </c>
      <c r="G1674" s="696" t="s">
        <v>3414</v>
      </c>
      <c r="H1674" s="696" t="s">
        <v>555</v>
      </c>
      <c r="I1674" s="696" t="s">
        <v>897</v>
      </c>
      <c r="J1674" s="696" t="s">
        <v>3415</v>
      </c>
      <c r="K1674" s="696" t="s">
        <v>3416</v>
      </c>
      <c r="L1674" s="699">
        <v>0</v>
      </c>
      <c r="M1674" s="699">
        <v>0</v>
      </c>
      <c r="N1674" s="696">
        <v>3</v>
      </c>
      <c r="O1674" s="700">
        <v>1</v>
      </c>
      <c r="P1674" s="699">
        <v>0</v>
      </c>
      <c r="Q1674" s="701"/>
      <c r="R1674" s="696">
        <v>2</v>
      </c>
      <c r="S1674" s="701">
        <v>0.66666666666666663</v>
      </c>
      <c r="T1674" s="700">
        <v>0.5</v>
      </c>
      <c r="U1674" s="702">
        <v>0.5</v>
      </c>
    </row>
    <row r="1675" spans="1:21" ht="14.4" customHeight="1" x14ac:dyDescent="0.3">
      <c r="A1675" s="695">
        <v>32</v>
      </c>
      <c r="B1675" s="696" t="s">
        <v>554</v>
      </c>
      <c r="C1675" s="696">
        <v>89301322</v>
      </c>
      <c r="D1675" s="697" t="s">
        <v>4685</v>
      </c>
      <c r="E1675" s="698" t="s">
        <v>3286</v>
      </c>
      <c r="F1675" s="696" t="s">
        <v>3257</v>
      </c>
      <c r="G1675" s="696" t="s">
        <v>3417</v>
      </c>
      <c r="H1675" s="696" t="s">
        <v>555</v>
      </c>
      <c r="I1675" s="696" t="s">
        <v>3786</v>
      </c>
      <c r="J1675" s="696" t="s">
        <v>3419</v>
      </c>
      <c r="K1675" s="696" t="s">
        <v>3787</v>
      </c>
      <c r="L1675" s="699">
        <v>224.25</v>
      </c>
      <c r="M1675" s="699">
        <v>672.75</v>
      </c>
      <c r="N1675" s="696">
        <v>3</v>
      </c>
      <c r="O1675" s="700">
        <v>2.5</v>
      </c>
      <c r="P1675" s="699">
        <v>224.25</v>
      </c>
      <c r="Q1675" s="701">
        <v>0.33333333333333331</v>
      </c>
      <c r="R1675" s="696">
        <v>1</v>
      </c>
      <c r="S1675" s="701">
        <v>0.33333333333333331</v>
      </c>
      <c r="T1675" s="700">
        <v>1</v>
      </c>
      <c r="U1675" s="702">
        <v>0.4</v>
      </c>
    </row>
    <row r="1676" spans="1:21" ht="14.4" customHeight="1" x14ac:dyDescent="0.3">
      <c r="A1676" s="695">
        <v>32</v>
      </c>
      <c r="B1676" s="696" t="s">
        <v>554</v>
      </c>
      <c r="C1676" s="696">
        <v>89301322</v>
      </c>
      <c r="D1676" s="697" t="s">
        <v>4685</v>
      </c>
      <c r="E1676" s="698" t="s">
        <v>3286</v>
      </c>
      <c r="F1676" s="696" t="s">
        <v>3257</v>
      </c>
      <c r="G1676" s="696" t="s">
        <v>3456</v>
      </c>
      <c r="H1676" s="696" t="s">
        <v>555</v>
      </c>
      <c r="I1676" s="696" t="s">
        <v>773</v>
      </c>
      <c r="J1676" s="696" t="s">
        <v>3457</v>
      </c>
      <c r="K1676" s="696" t="s">
        <v>3458</v>
      </c>
      <c r="L1676" s="699">
        <v>0</v>
      </c>
      <c r="M1676" s="699">
        <v>0</v>
      </c>
      <c r="N1676" s="696">
        <v>10</v>
      </c>
      <c r="O1676" s="700">
        <v>2.5</v>
      </c>
      <c r="P1676" s="699">
        <v>0</v>
      </c>
      <c r="Q1676" s="701"/>
      <c r="R1676" s="696">
        <v>10</v>
      </c>
      <c r="S1676" s="701">
        <v>1</v>
      </c>
      <c r="T1676" s="700">
        <v>2.5</v>
      </c>
      <c r="U1676" s="702">
        <v>1</v>
      </c>
    </row>
    <row r="1677" spans="1:21" ht="14.4" customHeight="1" x14ac:dyDescent="0.3">
      <c r="A1677" s="695">
        <v>32</v>
      </c>
      <c r="B1677" s="696" t="s">
        <v>554</v>
      </c>
      <c r="C1677" s="696">
        <v>89301322</v>
      </c>
      <c r="D1677" s="697" t="s">
        <v>4685</v>
      </c>
      <c r="E1677" s="698" t="s">
        <v>3286</v>
      </c>
      <c r="F1677" s="696" t="s">
        <v>3257</v>
      </c>
      <c r="G1677" s="696" t="s">
        <v>3365</v>
      </c>
      <c r="H1677" s="696" t="s">
        <v>555</v>
      </c>
      <c r="I1677" s="696" t="s">
        <v>1962</v>
      </c>
      <c r="J1677" s="696" t="s">
        <v>1963</v>
      </c>
      <c r="K1677" s="696" t="s">
        <v>3366</v>
      </c>
      <c r="L1677" s="699">
        <v>53.54</v>
      </c>
      <c r="M1677" s="699">
        <v>107.08</v>
      </c>
      <c r="N1677" s="696">
        <v>2</v>
      </c>
      <c r="O1677" s="700">
        <v>0.5</v>
      </c>
      <c r="P1677" s="699">
        <v>107.08</v>
      </c>
      <c r="Q1677" s="701">
        <v>1</v>
      </c>
      <c r="R1677" s="696">
        <v>2</v>
      </c>
      <c r="S1677" s="701">
        <v>1</v>
      </c>
      <c r="T1677" s="700">
        <v>0.5</v>
      </c>
      <c r="U1677" s="702">
        <v>1</v>
      </c>
    </row>
    <row r="1678" spans="1:21" ht="14.4" customHeight="1" x14ac:dyDescent="0.3">
      <c r="A1678" s="695">
        <v>32</v>
      </c>
      <c r="B1678" s="696" t="s">
        <v>554</v>
      </c>
      <c r="C1678" s="696">
        <v>89301322</v>
      </c>
      <c r="D1678" s="697" t="s">
        <v>4685</v>
      </c>
      <c r="E1678" s="698" t="s">
        <v>3286</v>
      </c>
      <c r="F1678" s="696" t="s">
        <v>3257</v>
      </c>
      <c r="G1678" s="696" t="s">
        <v>3367</v>
      </c>
      <c r="H1678" s="696" t="s">
        <v>555</v>
      </c>
      <c r="I1678" s="696" t="s">
        <v>2327</v>
      </c>
      <c r="J1678" s="696" t="s">
        <v>866</v>
      </c>
      <c r="K1678" s="696" t="s">
        <v>4547</v>
      </c>
      <c r="L1678" s="699">
        <v>96.72</v>
      </c>
      <c r="M1678" s="699">
        <v>96.72</v>
      </c>
      <c r="N1678" s="696">
        <v>1</v>
      </c>
      <c r="O1678" s="700">
        <v>1</v>
      </c>
      <c r="P1678" s="699">
        <v>96.72</v>
      </c>
      <c r="Q1678" s="701">
        <v>1</v>
      </c>
      <c r="R1678" s="696">
        <v>1</v>
      </c>
      <c r="S1678" s="701">
        <v>1</v>
      </c>
      <c r="T1678" s="700">
        <v>1</v>
      </c>
      <c r="U1678" s="702">
        <v>1</v>
      </c>
    </row>
    <row r="1679" spans="1:21" ht="14.4" customHeight="1" x14ac:dyDescent="0.3">
      <c r="A1679" s="695">
        <v>32</v>
      </c>
      <c r="B1679" s="696" t="s">
        <v>554</v>
      </c>
      <c r="C1679" s="696">
        <v>89301322</v>
      </c>
      <c r="D1679" s="697" t="s">
        <v>4685</v>
      </c>
      <c r="E1679" s="698" t="s">
        <v>3286</v>
      </c>
      <c r="F1679" s="696" t="s">
        <v>3257</v>
      </c>
      <c r="G1679" s="696" t="s">
        <v>3459</v>
      </c>
      <c r="H1679" s="696" t="s">
        <v>1626</v>
      </c>
      <c r="I1679" s="696" t="s">
        <v>1662</v>
      </c>
      <c r="J1679" s="696" t="s">
        <v>1663</v>
      </c>
      <c r="K1679" s="696" t="s">
        <v>1664</v>
      </c>
      <c r="L1679" s="699">
        <v>32.74</v>
      </c>
      <c r="M1679" s="699">
        <v>98.22</v>
      </c>
      <c r="N1679" s="696">
        <v>3</v>
      </c>
      <c r="O1679" s="700">
        <v>1</v>
      </c>
      <c r="P1679" s="699">
        <v>32.74</v>
      </c>
      <c r="Q1679" s="701">
        <v>0.33333333333333337</v>
      </c>
      <c r="R1679" s="696">
        <v>1</v>
      </c>
      <c r="S1679" s="701">
        <v>0.33333333333333331</v>
      </c>
      <c r="T1679" s="700">
        <v>0.5</v>
      </c>
      <c r="U1679" s="702">
        <v>0.5</v>
      </c>
    </row>
    <row r="1680" spans="1:21" ht="14.4" customHeight="1" x14ac:dyDescent="0.3">
      <c r="A1680" s="695">
        <v>32</v>
      </c>
      <c r="B1680" s="696" t="s">
        <v>554</v>
      </c>
      <c r="C1680" s="696">
        <v>89301322</v>
      </c>
      <c r="D1680" s="697" t="s">
        <v>4685</v>
      </c>
      <c r="E1680" s="698" t="s">
        <v>3286</v>
      </c>
      <c r="F1680" s="696" t="s">
        <v>3257</v>
      </c>
      <c r="G1680" s="696" t="s">
        <v>4210</v>
      </c>
      <c r="H1680" s="696" t="s">
        <v>555</v>
      </c>
      <c r="I1680" s="696" t="s">
        <v>4574</v>
      </c>
      <c r="J1680" s="696" t="s">
        <v>4212</v>
      </c>
      <c r="K1680" s="696" t="s">
        <v>693</v>
      </c>
      <c r="L1680" s="699">
        <v>0</v>
      </c>
      <c r="M1680" s="699">
        <v>0</v>
      </c>
      <c r="N1680" s="696">
        <v>1</v>
      </c>
      <c r="O1680" s="700">
        <v>1</v>
      </c>
      <c r="P1680" s="699"/>
      <c r="Q1680" s="701"/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32</v>
      </c>
      <c r="B1681" s="696" t="s">
        <v>554</v>
      </c>
      <c r="C1681" s="696">
        <v>89301322</v>
      </c>
      <c r="D1681" s="697" t="s">
        <v>4685</v>
      </c>
      <c r="E1681" s="698" t="s">
        <v>3286</v>
      </c>
      <c r="F1681" s="696" t="s">
        <v>3257</v>
      </c>
      <c r="G1681" s="696" t="s">
        <v>3867</v>
      </c>
      <c r="H1681" s="696" t="s">
        <v>555</v>
      </c>
      <c r="I1681" s="696" t="s">
        <v>2583</v>
      </c>
      <c r="J1681" s="696" t="s">
        <v>2584</v>
      </c>
      <c r="K1681" s="696" t="s">
        <v>3868</v>
      </c>
      <c r="L1681" s="699">
        <v>5598.35</v>
      </c>
      <c r="M1681" s="699">
        <v>11196.7</v>
      </c>
      <c r="N1681" s="696">
        <v>2</v>
      </c>
      <c r="O1681" s="700">
        <v>1</v>
      </c>
      <c r="P1681" s="699">
        <v>11196.7</v>
      </c>
      <c r="Q1681" s="701">
        <v>1</v>
      </c>
      <c r="R1681" s="696">
        <v>2</v>
      </c>
      <c r="S1681" s="701">
        <v>1</v>
      </c>
      <c r="T1681" s="700">
        <v>1</v>
      </c>
      <c r="U1681" s="702">
        <v>1</v>
      </c>
    </row>
    <row r="1682" spans="1:21" ht="14.4" customHeight="1" x14ac:dyDescent="0.3">
      <c r="A1682" s="695">
        <v>32</v>
      </c>
      <c r="B1682" s="696" t="s">
        <v>554</v>
      </c>
      <c r="C1682" s="696">
        <v>89301322</v>
      </c>
      <c r="D1682" s="697" t="s">
        <v>4685</v>
      </c>
      <c r="E1682" s="698" t="s">
        <v>3286</v>
      </c>
      <c r="F1682" s="696" t="s">
        <v>3257</v>
      </c>
      <c r="G1682" s="696" t="s">
        <v>3678</v>
      </c>
      <c r="H1682" s="696" t="s">
        <v>1626</v>
      </c>
      <c r="I1682" s="696" t="s">
        <v>1807</v>
      </c>
      <c r="J1682" s="696" t="s">
        <v>1808</v>
      </c>
      <c r="K1682" s="696" t="s">
        <v>3159</v>
      </c>
      <c r="L1682" s="699">
        <v>1492.11</v>
      </c>
      <c r="M1682" s="699">
        <v>1492.11</v>
      </c>
      <c r="N1682" s="696">
        <v>1</v>
      </c>
      <c r="O1682" s="700">
        <v>0.5</v>
      </c>
      <c r="P1682" s="699">
        <v>1492.11</v>
      </c>
      <c r="Q1682" s="701">
        <v>1</v>
      </c>
      <c r="R1682" s="696">
        <v>1</v>
      </c>
      <c r="S1682" s="701">
        <v>1</v>
      </c>
      <c r="T1682" s="700">
        <v>0.5</v>
      </c>
      <c r="U1682" s="702">
        <v>1</v>
      </c>
    </row>
    <row r="1683" spans="1:21" ht="14.4" customHeight="1" x14ac:dyDescent="0.3">
      <c r="A1683" s="695">
        <v>32</v>
      </c>
      <c r="B1683" s="696" t="s">
        <v>554</v>
      </c>
      <c r="C1683" s="696">
        <v>89301322</v>
      </c>
      <c r="D1683" s="697" t="s">
        <v>4685</v>
      </c>
      <c r="E1683" s="698" t="s">
        <v>3286</v>
      </c>
      <c r="F1683" s="696" t="s">
        <v>3257</v>
      </c>
      <c r="G1683" s="696" t="s">
        <v>3372</v>
      </c>
      <c r="H1683" s="696" t="s">
        <v>555</v>
      </c>
      <c r="I1683" s="696" t="s">
        <v>4401</v>
      </c>
      <c r="J1683" s="696" t="s">
        <v>3680</v>
      </c>
      <c r="K1683" s="696" t="s">
        <v>3806</v>
      </c>
      <c r="L1683" s="699">
        <v>0</v>
      </c>
      <c r="M1683" s="699">
        <v>0</v>
      </c>
      <c r="N1683" s="696">
        <v>2</v>
      </c>
      <c r="O1683" s="700">
        <v>0.5</v>
      </c>
      <c r="P1683" s="699"/>
      <c r="Q1683" s="701"/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32</v>
      </c>
      <c r="B1684" s="696" t="s">
        <v>554</v>
      </c>
      <c r="C1684" s="696">
        <v>89301322</v>
      </c>
      <c r="D1684" s="697" t="s">
        <v>4685</v>
      </c>
      <c r="E1684" s="698" t="s">
        <v>3286</v>
      </c>
      <c r="F1684" s="696" t="s">
        <v>3257</v>
      </c>
      <c r="G1684" s="696" t="s">
        <v>3427</v>
      </c>
      <c r="H1684" s="696" t="s">
        <v>555</v>
      </c>
      <c r="I1684" s="696" t="s">
        <v>4575</v>
      </c>
      <c r="J1684" s="696" t="s">
        <v>4358</v>
      </c>
      <c r="K1684" s="696" t="s">
        <v>1349</v>
      </c>
      <c r="L1684" s="699">
        <v>0</v>
      </c>
      <c r="M1684" s="699">
        <v>0</v>
      </c>
      <c r="N1684" s="696">
        <v>1</v>
      </c>
      <c r="O1684" s="700">
        <v>0.5</v>
      </c>
      <c r="P1684" s="699"/>
      <c r="Q1684" s="701"/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32</v>
      </c>
      <c r="B1685" s="696" t="s">
        <v>554</v>
      </c>
      <c r="C1685" s="696">
        <v>89301322</v>
      </c>
      <c r="D1685" s="697" t="s">
        <v>4685</v>
      </c>
      <c r="E1685" s="698" t="s">
        <v>3286</v>
      </c>
      <c r="F1685" s="696" t="s">
        <v>3257</v>
      </c>
      <c r="G1685" s="696" t="s">
        <v>3427</v>
      </c>
      <c r="H1685" s="696" t="s">
        <v>555</v>
      </c>
      <c r="I1685" s="696" t="s">
        <v>4576</v>
      </c>
      <c r="J1685" s="696" t="s">
        <v>891</v>
      </c>
      <c r="K1685" s="696" t="s">
        <v>3429</v>
      </c>
      <c r="L1685" s="699">
        <v>0</v>
      </c>
      <c r="M1685" s="699">
        <v>0</v>
      </c>
      <c r="N1685" s="696">
        <v>1</v>
      </c>
      <c r="O1685" s="700">
        <v>0.5</v>
      </c>
      <c r="P1685" s="699">
        <v>0</v>
      </c>
      <c r="Q1685" s="701"/>
      <c r="R1685" s="696">
        <v>1</v>
      </c>
      <c r="S1685" s="701">
        <v>1</v>
      </c>
      <c r="T1685" s="700">
        <v>0.5</v>
      </c>
      <c r="U1685" s="702">
        <v>1</v>
      </c>
    </row>
    <row r="1686" spans="1:21" ht="14.4" customHeight="1" x14ac:dyDescent="0.3">
      <c r="A1686" s="695">
        <v>32</v>
      </c>
      <c r="B1686" s="696" t="s">
        <v>554</v>
      </c>
      <c r="C1686" s="696">
        <v>89301322</v>
      </c>
      <c r="D1686" s="697" t="s">
        <v>4685</v>
      </c>
      <c r="E1686" s="698" t="s">
        <v>3287</v>
      </c>
      <c r="F1686" s="696" t="s">
        <v>3257</v>
      </c>
      <c r="G1686" s="696" t="s">
        <v>3300</v>
      </c>
      <c r="H1686" s="696" t="s">
        <v>555</v>
      </c>
      <c r="I1686" s="696" t="s">
        <v>1318</v>
      </c>
      <c r="J1686" s="696" t="s">
        <v>1319</v>
      </c>
      <c r="K1686" s="696" t="s">
        <v>3301</v>
      </c>
      <c r="L1686" s="699">
        <v>1354.54</v>
      </c>
      <c r="M1686" s="699">
        <v>12190.859999999999</v>
      </c>
      <c r="N1686" s="696">
        <v>9</v>
      </c>
      <c r="O1686" s="700">
        <v>5</v>
      </c>
      <c r="P1686" s="699">
        <v>9481.7799999999988</v>
      </c>
      <c r="Q1686" s="701">
        <v>0.77777777777777779</v>
      </c>
      <c r="R1686" s="696">
        <v>7</v>
      </c>
      <c r="S1686" s="701">
        <v>0.77777777777777779</v>
      </c>
      <c r="T1686" s="700">
        <v>4</v>
      </c>
      <c r="U1686" s="702">
        <v>0.8</v>
      </c>
    </row>
    <row r="1687" spans="1:21" ht="14.4" customHeight="1" x14ac:dyDescent="0.3">
      <c r="A1687" s="695">
        <v>32</v>
      </c>
      <c r="B1687" s="696" t="s">
        <v>554</v>
      </c>
      <c r="C1687" s="696">
        <v>89301322</v>
      </c>
      <c r="D1687" s="697" t="s">
        <v>4685</v>
      </c>
      <c r="E1687" s="698" t="s">
        <v>3287</v>
      </c>
      <c r="F1687" s="696" t="s">
        <v>3257</v>
      </c>
      <c r="G1687" s="696" t="s">
        <v>3300</v>
      </c>
      <c r="H1687" s="696" t="s">
        <v>555</v>
      </c>
      <c r="I1687" s="696" t="s">
        <v>3304</v>
      </c>
      <c r="J1687" s="696" t="s">
        <v>1172</v>
      </c>
      <c r="K1687" s="696" t="s">
        <v>3303</v>
      </c>
      <c r="L1687" s="699">
        <v>0</v>
      </c>
      <c r="M1687" s="699">
        <v>0</v>
      </c>
      <c r="N1687" s="696">
        <v>2</v>
      </c>
      <c r="O1687" s="700">
        <v>1</v>
      </c>
      <c r="P1687" s="699">
        <v>0</v>
      </c>
      <c r="Q1687" s="701"/>
      <c r="R1687" s="696">
        <v>2</v>
      </c>
      <c r="S1687" s="701">
        <v>1</v>
      </c>
      <c r="T1687" s="700">
        <v>1</v>
      </c>
      <c r="U1687" s="702">
        <v>1</v>
      </c>
    </row>
    <row r="1688" spans="1:21" ht="14.4" customHeight="1" x14ac:dyDescent="0.3">
      <c r="A1688" s="695">
        <v>32</v>
      </c>
      <c r="B1688" s="696" t="s">
        <v>554</v>
      </c>
      <c r="C1688" s="696">
        <v>89301322</v>
      </c>
      <c r="D1688" s="697" t="s">
        <v>4685</v>
      </c>
      <c r="E1688" s="698" t="s">
        <v>3287</v>
      </c>
      <c r="F1688" s="696" t="s">
        <v>3257</v>
      </c>
      <c r="G1688" s="696" t="s">
        <v>3305</v>
      </c>
      <c r="H1688" s="696" t="s">
        <v>555</v>
      </c>
      <c r="I1688" s="696" t="s">
        <v>979</v>
      </c>
      <c r="J1688" s="696" t="s">
        <v>980</v>
      </c>
      <c r="K1688" s="696" t="s">
        <v>981</v>
      </c>
      <c r="L1688" s="699">
        <v>95.25</v>
      </c>
      <c r="M1688" s="699">
        <v>666.75</v>
      </c>
      <c r="N1688" s="696">
        <v>7</v>
      </c>
      <c r="O1688" s="700">
        <v>5</v>
      </c>
      <c r="P1688" s="699">
        <v>285.75</v>
      </c>
      <c r="Q1688" s="701">
        <v>0.42857142857142855</v>
      </c>
      <c r="R1688" s="696">
        <v>3</v>
      </c>
      <c r="S1688" s="701">
        <v>0.42857142857142855</v>
      </c>
      <c r="T1688" s="700">
        <v>2.5</v>
      </c>
      <c r="U1688" s="702">
        <v>0.5</v>
      </c>
    </row>
    <row r="1689" spans="1:21" ht="14.4" customHeight="1" x14ac:dyDescent="0.3">
      <c r="A1689" s="695">
        <v>32</v>
      </c>
      <c r="B1689" s="696" t="s">
        <v>554</v>
      </c>
      <c r="C1689" s="696">
        <v>89301322</v>
      </c>
      <c r="D1689" s="697" t="s">
        <v>4685</v>
      </c>
      <c r="E1689" s="698" t="s">
        <v>3287</v>
      </c>
      <c r="F1689" s="696" t="s">
        <v>3257</v>
      </c>
      <c r="G1689" s="696" t="s">
        <v>3305</v>
      </c>
      <c r="H1689" s="696" t="s">
        <v>555</v>
      </c>
      <c r="I1689" s="696" t="s">
        <v>650</v>
      </c>
      <c r="J1689" s="696" t="s">
        <v>651</v>
      </c>
      <c r="K1689" s="696" t="s">
        <v>3306</v>
      </c>
      <c r="L1689" s="699">
        <v>85.72</v>
      </c>
      <c r="M1689" s="699">
        <v>171.44</v>
      </c>
      <c r="N1689" s="696">
        <v>2</v>
      </c>
      <c r="O1689" s="700">
        <v>1.5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32</v>
      </c>
      <c r="B1690" s="696" t="s">
        <v>554</v>
      </c>
      <c r="C1690" s="696">
        <v>89301322</v>
      </c>
      <c r="D1690" s="697" t="s">
        <v>4685</v>
      </c>
      <c r="E1690" s="698" t="s">
        <v>3287</v>
      </c>
      <c r="F1690" s="696" t="s">
        <v>3257</v>
      </c>
      <c r="G1690" s="696" t="s">
        <v>3305</v>
      </c>
      <c r="H1690" s="696" t="s">
        <v>555</v>
      </c>
      <c r="I1690" s="696" t="s">
        <v>3307</v>
      </c>
      <c r="J1690" s="696" t="s">
        <v>651</v>
      </c>
      <c r="K1690" s="696" t="s">
        <v>3308</v>
      </c>
      <c r="L1690" s="699">
        <v>285.75</v>
      </c>
      <c r="M1690" s="699">
        <v>1143</v>
      </c>
      <c r="N1690" s="696">
        <v>4</v>
      </c>
      <c r="O1690" s="700">
        <v>3</v>
      </c>
      <c r="P1690" s="699">
        <v>571.5</v>
      </c>
      <c r="Q1690" s="701">
        <v>0.5</v>
      </c>
      <c r="R1690" s="696">
        <v>2</v>
      </c>
      <c r="S1690" s="701">
        <v>0.5</v>
      </c>
      <c r="T1690" s="700">
        <v>1</v>
      </c>
      <c r="U1690" s="702">
        <v>0.33333333333333331</v>
      </c>
    </row>
    <row r="1691" spans="1:21" ht="14.4" customHeight="1" x14ac:dyDescent="0.3">
      <c r="A1691" s="695">
        <v>32</v>
      </c>
      <c r="B1691" s="696" t="s">
        <v>554</v>
      </c>
      <c r="C1691" s="696">
        <v>89301322</v>
      </c>
      <c r="D1691" s="697" t="s">
        <v>4685</v>
      </c>
      <c r="E1691" s="698" t="s">
        <v>3287</v>
      </c>
      <c r="F1691" s="696" t="s">
        <v>3257</v>
      </c>
      <c r="G1691" s="696" t="s">
        <v>3384</v>
      </c>
      <c r="H1691" s="696" t="s">
        <v>555</v>
      </c>
      <c r="I1691" s="696" t="s">
        <v>4577</v>
      </c>
      <c r="J1691" s="696" t="s">
        <v>942</v>
      </c>
      <c r="K1691" s="696" t="s">
        <v>4578</v>
      </c>
      <c r="L1691" s="699">
        <v>0</v>
      </c>
      <c r="M1691" s="699">
        <v>0</v>
      </c>
      <c r="N1691" s="696">
        <v>1</v>
      </c>
      <c r="O1691" s="700">
        <v>0.5</v>
      </c>
      <c r="P1691" s="699">
        <v>0</v>
      </c>
      <c r="Q1691" s="701"/>
      <c r="R1691" s="696">
        <v>1</v>
      </c>
      <c r="S1691" s="701">
        <v>1</v>
      </c>
      <c r="T1691" s="700">
        <v>0.5</v>
      </c>
      <c r="U1691" s="702">
        <v>1</v>
      </c>
    </row>
    <row r="1692" spans="1:21" ht="14.4" customHeight="1" x14ac:dyDescent="0.3">
      <c r="A1692" s="695">
        <v>32</v>
      </c>
      <c r="B1692" s="696" t="s">
        <v>554</v>
      </c>
      <c r="C1692" s="696">
        <v>89301322</v>
      </c>
      <c r="D1692" s="697" t="s">
        <v>4685</v>
      </c>
      <c r="E1692" s="698" t="s">
        <v>3287</v>
      </c>
      <c r="F1692" s="696" t="s">
        <v>3257</v>
      </c>
      <c r="G1692" s="696" t="s">
        <v>3310</v>
      </c>
      <c r="H1692" s="696" t="s">
        <v>1626</v>
      </c>
      <c r="I1692" s="696" t="s">
        <v>1998</v>
      </c>
      <c r="J1692" s="696" t="s">
        <v>3125</v>
      </c>
      <c r="K1692" s="696" t="s">
        <v>3126</v>
      </c>
      <c r="L1692" s="699">
        <v>333.31</v>
      </c>
      <c r="M1692" s="699">
        <v>3666.4100000000003</v>
      </c>
      <c r="N1692" s="696">
        <v>11</v>
      </c>
      <c r="O1692" s="700">
        <v>4</v>
      </c>
      <c r="P1692" s="699">
        <v>1666.5500000000002</v>
      </c>
      <c r="Q1692" s="701">
        <v>0.45454545454545453</v>
      </c>
      <c r="R1692" s="696">
        <v>5</v>
      </c>
      <c r="S1692" s="701">
        <v>0.45454545454545453</v>
      </c>
      <c r="T1692" s="700">
        <v>2.5</v>
      </c>
      <c r="U1692" s="702">
        <v>0.625</v>
      </c>
    </row>
    <row r="1693" spans="1:21" ht="14.4" customHeight="1" x14ac:dyDescent="0.3">
      <c r="A1693" s="695">
        <v>32</v>
      </c>
      <c r="B1693" s="696" t="s">
        <v>554</v>
      </c>
      <c r="C1693" s="696">
        <v>89301322</v>
      </c>
      <c r="D1693" s="697" t="s">
        <v>4685</v>
      </c>
      <c r="E1693" s="698" t="s">
        <v>3287</v>
      </c>
      <c r="F1693" s="696" t="s">
        <v>3257</v>
      </c>
      <c r="G1693" s="696" t="s">
        <v>3310</v>
      </c>
      <c r="H1693" s="696" t="s">
        <v>1626</v>
      </c>
      <c r="I1693" s="696" t="s">
        <v>3706</v>
      </c>
      <c r="J1693" s="696" t="s">
        <v>3707</v>
      </c>
      <c r="K1693" s="696" t="s">
        <v>3708</v>
      </c>
      <c r="L1693" s="699">
        <v>333.31</v>
      </c>
      <c r="M1693" s="699">
        <v>1333.24</v>
      </c>
      <c r="N1693" s="696">
        <v>4</v>
      </c>
      <c r="O1693" s="700">
        <v>0.5</v>
      </c>
      <c r="P1693" s="699"/>
      <c r="Q1693" s="701">
        <v>0</v>
      </c>
      <c r="R1693" s="696"/>
      <c r="S1693" s="701">
        <v>0</v>
      </c>
      <c r="T1693" s="700"/>
      <c r="U1693" s="702">
        <v>0</v>
      </c>
    </row>
    <row r="1694" spans="1:21" ht="14.4" customHeight="1" x14ac:dyDescent="0.3">
      <c r="A1694" s="695">
        <v>32</v>
      </c>
      <c r="B1694" s="696" t="s">
        <v>554</v>
      </c>
      <c r="C1694" s="696">
        <v>89301322</v>
      </c>
      <c r="D1694" s="697" t="s">
        <v>4685</v>
      </c>
      <c r="E1694" s="698" t="s">
        <v>3287</v>
      </c>
      <c r="F1694" s="696" t="s">
        <v>3257</v>
      </c>
      <c r="G1694" s="696" t="s">
        <v>3310</v>
      </c>
      <c r="H1694" s="696" t="s">
        <v>1626</v>
      </c>
      <c r="I1694" s="696" t="s">
        <v>4579</v>
      </c>
      <c r="J1694" s="696" t="s">
        <v>4580</v>
      </c>
      <c r="K1694" s="696" t="s">
        <v>4581</v>
      </c>
      <c r="L1694" s="699">
        <v>152.36000000000001</v>
      </c>
      <c r="M1694" s="699">
        <v>152.36000000000001</v>
      </c>
      <c r="N1694" s="696">
        <v>1</v>
      </c>
      <c r="O1694" s="700">
        <v>1</v>
      </c>
      <c r="P1694" s="699">
        <v>152.36000000000001</v>
      </c>
      <c r="Q1694" s="701">
        <v>1</v>
      </c>
      <c r="R1694" s="696">
        <v>1</v>
      </c>
      <c r="S1694" s="701">
        <v>1</v>
      </c>
      <c r="T1694" s="700">
        <v>1</v>
      </c>
      <c r="U1694" s="702">
        <v>1</v>
      </c>
    </row>
    <row r="1695" spans="1:21" ht="14.4" customHeight="1" x14ac:dyDescent="0.3">
      <c r="A1695" s="695">
        <v>32</v>
      </c>
      <c r="B1695" s="696" t="s">
        <v>554</v>
      </c>
      <c r="C1695" s="696">
        <v>89301322</v>
      </c>
      <c r="D1695" s="697" t="s">
        <v>4685</v>
      </c>
      <c r="E1695" s="698" t="s">
        <v>3287</v>
      </c>
      <c r="F1695" s="696" t="s">
        <v>3257</v>
      </c>
      <c r="G1695" s="696" t="s">
        <v>3386</v>
      </c>
      <c r="H1695" s="696" t="s">
        <v>555</v>
      </c>
      <c r="I1695" s="696" t="s">
        <v>4582</v>
      </c>
      <c r="J1695" s="696" t="s">
        <v>4583</v>
      </c>
      <c r="K1695" s="696" t="s">
        <v>4584</v>
      </c>
      <c r="L1695" s="699">
        <v>0</v>
      </c>
      <c r="M1695" s="699">
        <v>0</v>
      </c>
      <c r="N1695" s="696">
        <v>1</v>
      </c>
      <c r="O1695" s="700">
        <v>0.5</v>
      </c>
      <c r="P1695" s="699">
        <v>0</v>
      </c>
      <c r="Q1695" s="701"/>
      <c r="R1695" s="696">
        <v>1</v>
      </c>
      <c r="S1695" s="701">
        <v>1</v>
      </c>
      <c r="T1695" s="700">
        <v>0.5</v>
      </c>
      <c r="U1695" s="702">
        <v>1</v>
      </c>
    </row>
    <row r="1696" spans="1:21" ht="14.4" customHeight="1" x14ac:dyDescent="0.3">
      <c r="A1696" s="695">
        <v>32</v>
      </c>
      <c r="B1696" s="696" t="s">
        <v>554</v>
      </c>
      <c r="C1696" s="696">
        <v>89301322</v>
      </c>
      <c r="D1696" s="697" t="s">
        <v>4685</v>
      </c>
      <c r="E1696" s="698" t="s">
        <v>3287</v>
      </c>
      <c r="F1696" s="696" t="s">
        <v>3257</v>
      </c>
      <c r="G1696" s="696" t="s">
        <v>3386</v>
      </c>
      <c r="H1696" s="696" t="s">
        <v>555</v>
      </c>
      <c r="I1696" s="696" t="s">
        <v>4585</v>
      </c>
      <c r="J1696" s="696" t="s">
        <v>4586</v>
      </c>
      <c r="K1696" s="696" t="s">
        <v>4587</v>
      </c>
      <c r="L1696" s="699">
        <v>0</v>
      </c>
      <c r="M1696" s="699">
        <v>0</v>
      </c>
      <c r="N1696" s="696">
        <v>1</v>
      </c>
      <c r="O1696" s="700">
        <v>0.5</v>
      </c>
      <c r="P1696" s="699">
        <v>0</v>
      </c>
      <c r="Q1696" s="701"/>
      <c r="R1696" s="696">
        <v>1</v>
      </c>
      <c r="S1696" s="701">
        <v>1</v>
      </c>
      <c r="T1696" s="700">
        <v>0.5</v>
      </c>
      <c r="U1696" s="702">
        <v>1</v>
      </c>
    </row>
    <row r="1697" spans="1:21" ht="14.4" customHeight="1" x14ac:dyDescent="0.3">
      <c r="A1697" s="695">
        <v>32</v>
      </c>
      <c r="B1697" s="696" t="s">
        <v>554</v>
      </c>
      <c r="C1697" s="696">
        <v>89301322</v>
      </c>
      <c r="D1697" s="697" t="s">
        <v>4685</v>
      </c>
      <c r="E1697" s="698" t="s">
        <v>3287</v>
      </c>
      <c r="F1697" s="696" t="s">
        <v>3257</v>
      </c>
      <c r="G1697" s="696" t="s">
        <v>3545</v>
      </c>
      <c r="H1697" s="696" t="s">
        <v>1626</v>
      </c>
      <c r="I1697" s="696" t="s">
        <v>2049</v>
      </c>
      <c r="J1697" s="696" t="s">
        <v>2050</v>
      </c>
      <c r="K1697" s="696" t="s">
        <v>2051</v>
      </c>
      <c r="L1697" s="699">
        <v>222.25</v>
      </c>
      <c r="M1697" s="699">
        <v>222.25</v>
      </c>
      <c r="N1697" s="696">
        <v>1</v>
      </c>
      <c r="O1697" s="700">
        <v>1</v>
      </c>
      <c r="P1697" s="699">
        <v>222.25</v>
      </c>
      <c r="Q1697" s="701">
        <v>1</v>
      </c>
      <c r="R1697" s="696">
        <v>1</v>
      </c>
      <c r="S1697" s="701">
        <v>1</v>
      </c>
      <c r="T1697" s="700">
        <v>1</v>
      </c>
      <c r="U1697" s="702">
        <v>1</v>
      </c>
    </row>
    <row r="1698" spans="1:21" ht="14.4" customHeight="1" x14ac:dyDescent="0.3">
      <c r="A1698" s="695">
        <v>32</v>
      </c>
      <c r="B1698" s="696" t="s">
        <v>554</v>
      </c>
      <c r="C1698" s="696">
        <v>89301322</v>
      </c>
      <c r="D1698" s="697" t="s">
        <v>4685</v>
      </c>
      <c r="E1698" s="698" t="s">
        <v>3287</v>
      </c>
      <c r="F1698" s="696" t="s">
        <v>3257</v>
      </c>
      <c r="G1698" s="696" t="s">
        <v>3311</v>
      </c>
      <c r="H1698" s="696" t="s">
        <v>1626</v>
      </c>
      <c r="I1698" s="696" t="s">
        <v>2674</v>
      </c>
      <c r="J1698" s="696" t="s">
        <v>2675</v>
      </c>
      <c r="K1698" s="696" t="s">
        <v>2676</v>
      </c>
      <c r="L1698" s="699">
        <v>146.63</v>
      </c>
      <c r="M1698" s="699">
        <v>146.63</v>
      </c>
      <c r="N1698" s="696">
        <v>1</v>
      </c>
      <c r="O1698" s="700">
        <v>0.5</v>
      </c>
      <c r="P1698" s="699">
        <v>146.63</v>
      </c>
      <c r="Q1698" s="701">
        <v>1</v>
      </c>
      <c r="R1698" s="696">
        <v>1</v>
      </c>
      <c r="S1698" s="701">
        <v>1</v>
      </c>
      <c r="T1698" s="700">
        <v>0.5</v>
      </c>
      <c r="U1698" s="702">
        <v>1</v>
      </c>
    </row>
    <row r="1699" spans="1:21" ht="14.4" customHeight="1" x14ac:dyDescent="0.3">
      <c r="A1699" s="695">
        <v>32</v>
      </c>
      <c r="B1699" s="696" t="s">
        <v>554</v>
      </c>
      <c r="C1699" s="696">
        <v>89301322</v>
      </c>
      <c r="D1699" s="697" t="s">
        <v>4685</v>
      </c>
      <c r="E1699" s="698" t="s">
        <v>3287</v>
      </c>
      <c r="F1699" s="696" t="s">
        <v>3257</v>
      </c>
      <c r="G1699" s="696" t="s">
        <v>3499</v>
      </c>
      <c r="H1699" s="696" t="s">
        <v>1626</v>
      </c>
      <c r="I1699" s="696" t="s">
        <v>2667</v>
      </c>
      <c r="J1699" s="696" t="s">
        <v>2668</v>
      </c>
      <c r="K1699" s="696" t="s">
        <v>953</v>
      </c>
      <c r="L1699" s="699">
        <v>44.89</v>
      </c>
      <c r="M1699" s="699">
        <v>89.78</v>
      </c>
      <c r="N1699" s="696">
        <v>2</v>
      </c>
      <c r="O1699" s="700">
        <v>1.5</v>
      </c>
      <c r="P1699" s="699">
        <v>89.78</v>
      </c>
      <c r="Q1699" s="701">
        <v>1</v>
      </c>
      <c r="R1699" s="696">
        <v>2</v>
      </c>
      <c r="S1699" s="701">
        <v>1</v>
      </c>
      <c r="T1699" s="700">
        <v>1.5</v>
      </c>
      <c r="U1699" s="702">
        <v>1</v>
      </c>
    </row>
    <row r="1700" spans="1:21" ht="14.4" customHeight="1" x14ac:dyDescent="0.3">
      <c r="A1700" s="695">
        <v>32</v>
      </c>
      <c r="B1700" s="696" t="s">
        <v>554</v>
      </c>
      <c r="C1700" s="696">
        <v>89301322</v>
      </c>
      <c r="D1700" s="697" t="s">
        <v>4685</v>
      </c>
      <c r="E1700" s="698" t="s">
        <v>3287</v>
      </c>
      <c r="F1700" s="696" t="s">
        <v>3257</v>
      </c>
      <c r="G1700" s="696" t="s">
        <v>3316</v>
      </c>
      <c r="H1700" s="696" t="s">
        <v>1626</v>
      </c>
      <c r="I1700" s="696" t="s">
        <v>2006</v>
      </c>
      <c r="J1700" s="696" t="s">
        <v>2007</v>
      </c>
      <c r="K1700" s="696" t="s">
        <v>3131</v>
      </c>
      <c r="L1700" s="699">
        <v>184.22</v>
      </c>
      <c r="M1700" s="699">
        <v>921.09999999999991</v>
      </c>
      <c r="N1700" s="696">
        <v>5</v>
      </c>
      <c r="O1700" s="700">
        <v>2</v>
      </c>
      <c r="P1700" s="699"/>
      <c r="Q1700" s="701">
        <v>0</v>
      </c>
      <c r="R1700" s="696"/>
      <c r="S1700" s="701">
        <v>0</v>
      </c>
      <c r="T1700" s="700"/>
      <c r="U1700" s="702">
        <v>0</v>
      </c>
    </row>
    <row r="1701" spans="1:21" ht="14.4" customHeight="1" x14ac:dyDescent="0.3">
      <c r="A1701" s="695">
        <v>32</v>
      </c>
      <c r="B1701" s="696" t="s">
        <v>554</v>
      </c>
      <c r="C1701" s="696">
        <v>89301322</v>
      </c>
      <c r="D1701" s="697" t="s">
        <v>4685</v>
      </c>
      <c r="E1701" s="698" t="s">
        <v>3287</v>
      </c>
      <c r="F1701" s="696" t="s">
        <v>3257</v>
      </c>
      <c r="G1701" s="696" t="s">
        <v>3393</v>
      </c>
      <c r="H1701" s="696" t="s">
        <v>1626</v>
      </c>
      <c r="I1701" s="696" t="s">
        <v>1705</v>
      </c>
      <c r="J1701" s="696" t="s">
        <v>1636</v>
      </c>
      <c r="K1701" s="696" t="s">
        <v>2672</v>
      </c>
      <c r="L1701" s="699">
        <v>137.74</v>
      </c>
      <c r="M1701" s="699">
        <v>137.74</v>
      </c>
      <c r="N1701" s="696">
        <v>1</v>
      </c>
      <c r="O1701" s="700">
        <v>0.5</v>
      </c>
      <c r="P1701" s="699">
        <v>137.74</v>
      </c>
      <c r="Q1701" s="701">
        <v>1</v>
      </c>
      <c r="R1701" s="696">
        <v>1</v>
      </c>
      <c r="S1701" s="701">
        <v>1</v>
      </c>
      <c r="T1701" s="700">
        <v>0.5</v>
      </c>
      <c r="U1701" s="702">
        <v>1</v>
      </c>
    </row>
    <row r="1702" spans="1:21" ht="14.4" customHeight="1" x14ac:dyDescent="0.3">
      <c r="A1702" s="695">
        <v>32</v>
      </c>
      <c r="B1702" s="696" t="s">
        <v>554</v>
      </c>
      <c r="C1702" s="696">
        <v>89301322</v>
      </c>
      <c r="D1702" s="697" t="s">
        <v>4685</v>
      </c>
      <c r="E1702" s="698" t="s">
        <v>3287</v>
      </c>
      <c r="F1702" s="696" t="s">
        <v>3257</v>
      </c>
      <c r="G1702" s="696" t="s">
        <v>4039</v>
      </c>
      <c r="H1702" s="696" t="s">
        <v>555</v>
      </c>
      <c r="I1702" s="696" t="s">
        <v>2250</v>
      </c>
      <c r="J1702" s="696" t="s">
        <v>1072</v>
      </c>
      <c r="K1702" s="696" t="s">
        <v>2251</v>
      </c>
      <c r="L1702" s="699">
        <v>0</v>
      </c>
      <c r="M1702" s="699">
        <v>0</v>
      </c>
      <c r="N1702" s="696">
        <v>1</v>
      </c>
      <c r="O1702" s="700">
        <v>0.5</v>
      </c>
      <c r="P1702" s="699">
        <v>0</v>
      </c>
      <c r="Q1702" s="701"/>
      <c r="R1702" s="696">
        <v>1</v>
      </c>
      <c r="S1702" s="701">
        <v>1</v>
      </c>
      <c r="T1702" s="700">
        <v>0.5</v>
      </c>
      <c r="U1702" s="702">
        <v>1</v>
      </c>
    </row>
    <row r="1703" spans="1:21" ht="14.4" customHeight="1" x14ac:dyDescent="0.3">
      <c r="A1703" s="695">
        <v>32</v>
      </c>
      <c r="B1703" s="696" t="s">
        <v>554</v>
      </c>
      <c r="C1703" s="696">
        <v>89301322</v>
      </c>
      <c r="D1703" s="697" t="s">
        <v>4685</v>
      </c>
      <c r="E1703" s="698" t="s">
        <v>3287</v>
      </c>
      <c r="F1703" s="696" t="s">
        <v>3257</v>
      </c>
      <c r="G1703" s="696" t="s">
        <v>3394</v>
      </c>
      <c r="H1703" s="696" t="s">
        <v>1626</v>
      </c>
      <c r="I1703" s="696" t="s">
        <v>2010</v>
      </c>
      <c r="J1703" s="696" t="s">
        <v>2011</v>
      </c>
      <c r="K1703" s="696" t="s">
        <v>3131</v>
      </c>
      <c r="L1703" s="699">
        <v>69.86</v>
      </c>
      <c r="M1703" s="699">
        <v>628.74</v>
      </c>
      <c r="N1703" s="696">
        <v>9</v>
      </c>
      <c r="O1703" s="700">
        <v>2</v>
      </c>
      <c r="P1703" s="699">
        <v>419.15999999999997</v>
      </c>
      <c r="Q1703" s="701">
        <v>0.66666666666666663</v>
      </c>
      <c r="R1703" s="696">
        <v>6</v>
      </c>
      <c r="S1703" s="701">
        <v>0.66666666666666663</v>
      </c>
      <c r="T1703" s="700">
        <v>1.5</v>
      </c>
      <c r="U1703" s="702">
        <v>0.75</v>
      </c>
    </row>
    <row r="1704" spans="1:21" ht="14.4" customHeight="1" x14ac:dyDescent="0.3">
      <c r="A1704" s="695">
        <v>32</v>
      </c>
      <c r="B1704" s="696" t="s">
        <v>554</v>
      </c>
      <c r="C1704" s="696">
        <v>89301322</v>
      </c>
      <c r="D1704" s="697" t="s">
        <v>4685</v>
      </c>
      <c r="E1704" s="698" t="s">
        <v>3287</v>
      </c>
      <c r="F1704" s="696" t="s">
        <v>3257</v>
      </c>
      <c r="G1704" s="696" t="s">
        <v>3878</v>
      </c>
      <c r="H1704" s="696" t="s">
        <v>555</v>
      </c>
      <c r="I1704" s="696" t="s">
        <v>4367</v>
      </c>
      <c r="J1704" s="696" t="s">
        <v>4368</v>
      </c>
      <c r="K1704" s="696" t="s">
        <v>3881</v>
      </c>
      <c r="L1704" s="699">
        <v>0</v>
      </c>
      <c r="M1704" s="699">
        <v>0</v>
      </c>
      <c r="N1704" s="696">
        <v>4</v>
      </c>
      <c r="O1704" s="700">
        <v>1.5</v>
      </c>
      <c r="P1704" s="699">
        <v>0</v>
      </c>
      <c r="Q1704" s="701"/>
      <c r="R1704" s="696">
        <v>4</v>
      </c>
      <c r="S1704" s="701">
        <v>1</v>
      </c>
      <c r="T1704" s="700">
        <v>1.5</v>
      </c>
      <c r="U1704" s="702">
        <v>1</v>
      </c>
    </row>
    <row r="1705" spans="1:21" ht="14.4" customHeight="1" x14ac:dyDescent="0.3">
      <c r="A1705" s="695">
        <v>32</v>
      </c>
      <c r="B1705" s="696" t="s">
        <v>554</v>
      </c>
      <c r="C1705" s="696">
        <v>89301322</v>
      </c>
      <c r="D1705" s="697" t="s">
        <v>4685</v>
      </c>
      <c r="E1705" s="698" t="s">
        <v>3287</v>
      </c>
      <c r="F1705" s="696" t="s">
        <v>3257</v>
      </c>
      <c r="G1705" s="696" t="s">
        <v>3318</v>
      </c>
      <c r="H1705" s="696" t="s">
        <v>555</v>
      </c>
      <c r="I1705" s="696" t="s">
        <v>3715</v>
      </c>
      <c r="J1705" s="696" t="s">
        <v>3716</v>
      </c>
      <c r="K1705" s="696" t="s">
        <v>3717</v>
      </c>
      <c r="L1705" s="699">
        <v>2025.92</v>
      </c>
      <c r="M1705" s="699">
        <v>2025.92</v>
      </c>
      <c r="N1705" s="696">
        <v>1</v>
      </c>
      <c r="O1705" s="700">
        <v>1</v>
      </c>
      <c r="P1705" s="699">
        <v>2025.92</v>
      </c>
      <c r="Q1705" s="701">
        <v>1</v>
      </c>
      <c r="R1705" s="696">
        <v>1</v>
      </c>
      <c r="S1705" s="701">
        <v>1</v>
      </c>
      <c r="T1705" s="700">
        <v>1</v>
      </c>
      <c r="U1705" s="702">
        <v>1</v>
      </c>
    </row>
    <row r="1706" spans="1:21" ht="14.4" customHeight="1" x14ac:dyDescent="0.3">
      <c r="A1706" s="695">
        <v>32</v>
      </c>
      <c r="B1706" s="696" t="s">
        <v>554</v>
      </c>
      <c r="C1706" s="696">
        <v>89301322</v>
      </c>
      <c r="D1706" s="697" t="s">
        <v>4685</v>
      </c>
      <c r="E1706" s="698" t="s">
        <v>3287</v>
      </c>
      <c r="F1706" s="696" t="s">
        <v>3257</v>
      </c>
      <c r="G1706" s="696" t="s">
        <v>3318</v>
      </c>
      <c r="H1706" s="696" t="s">
        <v>555</v>
      </c>
      <c r="I1706" s="696" t="s">
        <v>1361</v>
      </c>
      <c r="J1706" s="696" t="s">
        <v>1362</v>
      </c>
      <c r="K1706" s="696" t="s">
        <v>3550</v>
      </c>
      <c r="L1706" s="699">
        <v>2025.92</v>
      </c>
      <c r="M1706" s="699">
        <v>4051.84</v>
      </c>
      <c r="N1706" s="696">
        <v>2</v>
      </c>
      <c r="O1706" s="700">
        <v>1</v>
      </c>
      <c r="P1706" s="699">
        <v>4051.84</v>
      </c>
      <c r="Q1706" s="701">
        <v>1</v>
      </c>
      <c r="R1706" s="696">
        <v>2</v>
      </c>
      <c r="S1706" s="701">
        <v>1</v>
      </c>
      <c r="T1706" s="700">
        <v>1</v>
      </c>
      <c r="U1706" s="702">
        <v>1</v>
      </c>
    </row>
    <row r="1707" spans="1:21" ht="14.4" customHeight="1" x14ac:dyDescent="0.3">
      <c r="A1707" s="695">
        <v>32</v>
      </c>
      <c r="B1707" s="696" t="s">
        <v>554</v>
      </c>
      <c r="C1707" s="696">
        <v>89301322</v>
      </c>
      <c r="D1707" s="697" t="s">
        <v>4685</v>
      </c>
      <c r="E1707" s="698" t="s">
        <v>3287</v>
      </c>
      <c r="F1707" s="696" t="s">
        <v>3257</v>
      </c>
      <c r="G1707" s="696" t="s">
        <v>3827</v>
      </c>
      <c r="H1707" s="696" t="s">
        <v>555</v>
      </c>
      <c r="I1707" s="696" t="s">
        <v>1168</v>
      </c>
      <c r="J1707" s="696" t="s">
        <v>1169</v>
      </c>
      <c r="K1707" s="696" t="s">
        <v>1170</v>
      </c>
      <c r="L1707" s="699">
        <v>400.21</v>
      </c>
      <c r="M1707" s="699">
        <v>800.42</v>
      </c>
      <c r="N1707" s="696">
        <v>2</v>
      </c>
      <c r="O1707" s="700">
        <v>0.5</v>
      </c>
      <c r="P1707" s="699">
        <v>800.42</v>
      </c>
      <c r="Q1707" s="701">
        <v>1</v>
      </c>
      <c r="R1707" s="696">
        <v>2</v>
      </c>
      <c r="S1707" s="701">
        <v>1</v>
      </c>
      <c r="T1707" s="700">
        <v>0.5</v>
      </c>
      <c r="U1707" s="702">
        <v>1</v>
      </c>
    </row>
    <row r="1708" spans="1:21" ht="14.4" customHeight="1" x14ac:dyDescent="0.3">
      <c r="A1708" s="695">
        <v>32</v>
      </c>
      <c r="B1708" s="696" t="s">
        <v>554</v>
      </c>
      <c r="C1708" s="696">
        <v>89301322</v>
      </c>
      <c r="D1708" s="697" t="s">
        <v>4685</v>
      </c>
      <c r="E1708" s="698" t="s">
        <v>3287</v>
      </c>
      <c r="F1708" s="696" t="s">
        <v>3257</v>
      </c>
      <c r="G1708" s="696" t="s">
        <v>3827</v>
      </c>
      <c r="H1708" s="696" t="s">
        <v>555</v>
      </c>
      <c r="I1708" s="696" t="s">
        <v>1168</v>
      </c>
      <c r="J1708" s="696" t="s">
        <v>1169</v>
      </c>
      <c r="K1708" s="696" t="s">
        <v>1170</v>
      </c>
      <c r="L1708" s="699">
        <v>359.63</v>
      </c>
      <c r="M1708" s="699">
        <v>359.63</v>
      </c>
      <c r="N1708" s="696">
        <v>1</v>
      </c>
      <c r="O1708" s="700">
        <v>0.5</v>
      </c>
      <c r="P1708" s="699"/>
      <c r="Q1708" s="701">
        <v>0</v>
      </c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32</v>
      </c>
      <c r="B1709" s="696" t="s">
        <v>554</v>
      </c>
      <c r="C1709" s="696">
        <v>89301322</v>
      </c>
      <c r="D1709" s="697" t="s">
        <v>4685</v>
      </c>
      <c r="E1709" s="698" t="s">
        <v>3287</v>
      </c>
      <c r="F1709" s="696" t="s">
        <v>3257</v>
      </c>
      <c r="G1709" s="696" t="s">
        <v>3827</v>
      </c>
      <c r="H1709" s="696" t="s">
        <v>555</v>
      </c>
      <c r="I1709" s="696" t="s">
        <v>4253</v>
      </c>
      <c r="J1709" s="696" t="s">
        <v>1169</v>
      </c>
      <c r="K1709" s="696" t="s">
        <v>582</v>
      </c>
      <c r="L1709" s="699">
        <v>0</v>
      </c>
      <c r="M1709" s="699">
        <v>0</v>
      </c>
      <c r="N1709" s="696">
        <v>2</v>
      </c>
      <c r="O1709" s="700">
        <v>1.5</v>
      </c>
      <c r="P1709" s="699">
        <v>0</v>
      </c>
      <c r="Q1709" s="701"/>
      <c r="R1709" s="696">
        <v>1</v>
      </c>
      <c r="S1709" s="701">
        <v>0.5</v>
      </c>
      <c r="T1709" s="700">
        <v>1</v>
      </c>
      <c r="U1709" s="702">
        <v>0.66666666666666663</v>
      </c>
    </row>
    <row r="1710" spans="1:21" ht="14.4" customHeight="1" x14ac:dyDescent="0.3">
      <c r="A1710" s="695">
        <v>32</v>
      </c>
      <c r="B1710" s="696" t="s">
        <v>554</v>
      </c>
      <c r="C1710" s="696">
        <v>89301322</v>
      </c>
      <c r="D1710" s="697" t="s">
        <v>4685</v>
      </c>
      <c r="E1710" s="698" t="s">
        <v>3287</v>
      </c>
      <c r="F1710" s="696" t="s">
        <v>3257</v>
      </c>
      <c r="G1710" s="696" t="s">
        <v>3827</v>
      </c>
      <c r="H1710" s="696" t="s">
        <v>555</v>
      </c>
      <c r="I1710" s="696" t="s">
        <v>4588</v>
      </c>
      <c r="J1710" s="696" t="s">
        <v>1169</v>
      </c>
      <c r="K1710" s="696" t="s">
        <v>3752</v>
      </c>
      <c r="L1710" s="699">
        <v>0</v>
      </c>
      <c r="M1710" s="699">
        <v>0</v>
      </c>
      <c r="N1710" s="696">
        <v>2</v>
      </c>
      <c r="O1710" s="700">
        <v>1.5</v>
      </c>
      <c r="P1710" s="699"/>
      <c r="Q1710" s="701"/>
      <c r="R1710" s="696"/>
      <c r="S1710" s="701">
        <v>0</v>
      </c>
      <c r="T1710" s="700"/>
      <c r="U1710" s="702">
        <v>0</v>
      </c>
    </row>
    <row r="1711" spans="1:21" ht="14.4" customHeight="1" x14ac:dyDescent="0.3">
      <c r="A1711" s="695">
        <v>32</v>
      </c>
      <c r="B1711" s="696" t="s">
        <v>554</v>
      </c>
      <c r="C1711" s="696">
        <v>89301322</v>
      </c>
      <c r="D1711" s="697" t="s">
        <v>4685</v>
      </c>
      <c r="E1711" s="698" t="s">
        <v>3287</v>
      </c>
      <c r="F1711" s="696" t="s">
        <v>3257</v>
      </c>
      <c r="G1711" s="696" t="s">
        <v>4010</v>
      </c>
      <c r="H1711" s="696" t="s">
        <v>555</v>
      </c>
      <c r="I1711" s="696" t="s">
        <v>1248</v>
      </c>
      <c r="J1711" s="696" t="s">
        <v>1249</v>
      </c>
      <c r="K1711" s="696" t="s">
        <v>1250</v>
      </c>
      <c r="L1711" s="699">
        <v>75.36</v>
      </c>
      <c r="M1711" s="699">
        <v>75.36</v>
      </c>
      <c r="N1711" s="696">
        <v>1</v>
      </c>
      <c r="O1711" s="700">
        <v>1</v>
      </c>
      <c r="P1711" s="699"/>
      <c r="Q1711" s="701">
        <v>0</v>
      </c>
      <c r="R1711" s="696"/>
      <c r="S1711" s="701">
        <v>0</v>
      </c>
      <c r="T1711" s="700"/>
      <c r="U1711" s="702">
        <v>0</v>
      </c>
    </row>
    <row r="1712" spans="1:21" ht="14.4" customHeight="1" x14ac:dyDescent="0.3">
      <c r="A1712" s="695">
        <v>32</v>
      </c>
      <c r="B1712" s="696" t="s">
        <v>554</v>
      </c>
      <c r="C1712" s="696">
        <v>89301322</v>
      </c>
      <c r="D1712" s="697" t="s">
        <v>4685</v>
      </c>
      <c r="E1712" s="698" t="s">
        <v>3287</v>
      </c>
      <c r="F1712" s="696" t="s">
        <v>3257</v>
      </c>
      <c r="G1712" s="696" t="s">
        <v>4589</v>
      </c>
      <c r="H1712" s="696" t="s">
        <v>555</v>
      </c>
      <c r="I1712" s="696" t="s">
        <v>4590</v>
      </c>
      <c r="J1712" s="696" t="s">
        <v>796</v>
      </c>
      <c r="K1712" s="696" t="s">
        <v>4591</v>
      </c>
      <c r="L1712" s="699">
        <v>0</v>
      </c>
      <c r="M1712" s="699">
        <v>0</v>
      </c>
      <c r="N1712" s="696">
        <v>1</v>
      </c>
      <c r="O1712" s="700">
        <v>1</v>
      </c>
      <c r="P1712" s="699"/>
      <c r="Q1712" s="701"/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32</v>
      </c>
      <c r="B1713" s="696" t="s">
        <v>554</v>
      </c>
      <c r="C1713" s="696">
        <v>89301322</v>
      </c>
      <c r="D1713" s="697" t="s">
        <v>4685</v>
      </c>
      <c r="E1713" s="698" t="s">
        <v>3287</v>
      </c>
      <c r="F1713" s="696" t="s">
        <v>3257</v>
      </c>
      <c r="G1713" s="696" t="s">
        <v>4592</v>
      </c>
      <c r="H1713" s="696" t="s">
        <v>555</v>
      </c>
      <c r="I1713" s="696" t="s">
        <v>4593</v>
      </c>
      <c r="J1713" s="696" t="s">
        <v>2146</v>
      </c>
      <c r="K1713" s="696" t="s">
        <v>4594</v>
      </c>
      <c r="L1713" s="699">
        <v>0</v>
      </c>
      <c r="M1713" s="699">
        <v>0</v>
      </c>
      <c r="N1713" s="696">
        <v>2</v>
      </c>
      <c r="O1713" s="700">
        <v>0.5</v>
      </c>
      <c r="P1713" s="699">
        <v>0</v>
      </c>
      <c r="Q1713" s="701"/>
      <c r="R1713" s="696">
        <v>2</v>
      </c>
      <c r="S1713" s="701">
        <v>1</v>
      </c>
      <c r="T1713" s="700">
        <v>0.5</v>
      </c>
      <c r="U1713" s="702">
        <v>1</v>
      </c>
    </row>
    <row r="1714" spans="1:21" ht="14.4" customHeight="1" x14ac:dyDescent="0.3">
      <c r="A1714" s="695">
        <v>32</v>
      </c>
      <c r="B1714" s="696" t="s">
        <v>554</v>
      </c>
      <c r="C1714" s="696">
        <v>89301322</v>
      </c>
      <c r="D1714" s="697" t="s">
        <v>4685</v>
      </c>
      <c r="E1714" s="698" t="s">
        <v>3287</v>
      </c>
      <c r="F1714" s="696" t="s">
        <v>3257</v>
      </c>
      <c r="G1714" s="696" t="s">
        <v>3565</v>
      </c>
      <c r="H1714" s="696" t="s">
        <v>555</v>
      </c>
      <c r="I1714" s="696" t="s">
        <v>834</v>
      </c>
      <c r="J1714" s="696" t="s">
        <v>2296</v>
      </c>
      <c r="K1714" s="696" t="s">
        <v>3891</v>
      </c>
      <c r="L1714" s="699">
        <v>128.9</v>
      </c>
      <c r="M1714" s="699">
        <v>128.9</v>
      </c>
      <c r="N1714" s="696">
        <v>1</v>
      </c>
      <c r="O1714" s="700">
        <v>0.5</v>
      </c>
      <c r="P1714" s="699">
        <v>128.9</v>
      </c>
      <c r="Q1714" s="701">
        <v>1</v>
      </c>
      <c r="R1714" s="696">
        <v>1</v>
      </c>
      <c r="S1714" s="701">
        <v>1</v>
      </c>
      <c r="T1714" s="700">
        <v>0.5</v>
      </c>
      <c r="U1714" s="702">
        <v>1</v>
      </c>
    </row>
    <row r="1715" spans="1:21" ht="14.4" customHeight="1" x14ac:dyDescent="0.3">
      <c r="A1715" s="695">
        <v>32</v>
      </c>
      <c r="B1715" s="696" t="s">
        <v>554</v>
      </c>
      <c r="C1715" s="696">
        <v>89301322</v>
      </c>
      <c r="D1715" s="697" t="s">
        <v>4685</v>
      </c>
      <c r="E1715" s="698" t="s">
        <v>3287</v>
      </c>
      <c r="F1715" s="696" t="s">
        <v>3257</v>
      </c>
      <c r="G1715" s="696" t="s">
        <v>3565</v>
      </c>
      <c r="H1715" s="696" t="s">
        <v>555</v>
      </c>
      <c r="I1715" s="696" t="s">
        <v>3566</v>
      </c>
      <c r="J1715" s="696" t="s">
        <v>2296</v>
      </c>
      <c r="K1715" s="696" t="s">
        <v>3567</v>
      </c>
      <c r="L1715" s="699">
        <v>0</v>
      </c>
      <c r="M1715" s="699">
        <v>0</v>
      </c>
      <c r="N1715" s="696">
        <v>1</v>
      </c>
      <c r="O1715" s="700">
        <v>1</v>
      </c>
      <c r="P1715" s="699">
        <v>0</v>
      </c>
      <c r="Q1715" s="701"/>
      <c r="R1715" s="696">
        <v>1</v>
      </c>
      <c r="S1715" s="701">
        <v>1</v>
      </c>
      <c r="T1715" s="700">
        <v>1</v>
      </c>
      <c r="U1715" s="702">
        <v>1</v>
      </c>
    </row>
    <row r="1716" spans="1:21" ht="14.4" customHeight="1" x14ac:dyDescent="0.3">
      <c r="A1716" s="695">
        <v>32</v>
      </c>
      <c r="B1716" s="696" t="s">
        <v>554</v>
      </c>
      <c r="C1716" s="696">
        <v>89301322</v>
      </c>
      <c r="D1716" s="697" t="s">
        <v>4685</v>
      </c>
      <c r="E1716" s="698" t="s">
        <v>3287</v>
      </c>
      <c r="F1716" s="696" t="s">
        <v>3257</v>
      </c>
      <c r="G1716" s="696" t="s">
        <v>3565</v>
      </c>
      <c r="H1716" s="696" t="s">
        <v>555</v>
      </c>
      <c r="I1716" s="696" t="s">
        <v>2295</v>
      </c>
      <c r="J1716" s="696" t="s">
        <v>2296</v>
      </c>
      <c r="K1716" s="696" t="s">
        <v>2297</v>
      </c>
      <c r="L1716" s="699">
        <v>386.72</v>
      </c>
      <c r="M1716" s="699">
        <v>386.72</v>
      </c>
      <c r="N1716" s="696">
        <v>1</v>
      </c>
      <c r="O1716" s="700">
        <v>0.5</v>
      </c>
      <c r="P1716" s="699"/>
      <c r="Q1716" s="701">
        <v>0</v>
      </c>
      <c r="R1716" s="696"/>
      <c r="S1716" s="701">
        <v>0</v>
      </c>
      <c r="T1716" s="700"/>
      <c r="U1716" s="702">
        <v>0</v>
      </c>
    </row>
    <row r="1717" spans="1:21" ht="14.4" customHeight="1" x14ac:dyDescent="0.3">
      <c r="A1717" s="695">
        <v>32</v>
      </c>
      <c r="B1717" s="696" t="s">
        <v>554</v>
      </c>
      <c r="C1717" s="696">
        <v>89301322</v>
      </c>
      <c r="D1717" s="697" t="s">
        <v>4685</v>
      </c>
      <c r="E1717" s="698" t="s">
        <v>3287</v>
      </c>
      <c r="F1717" s="696" t="s">
        <v>3257</v>
      </c>
      <c r="G1717" s="696" t="s">
        <v>3436</v>
      </c>
      <c r="H1717" s="696" t="s">
        <v>555</v>
      </c>
      <c r="I1717" s="696" t="s">
        <v>3437</v>
      </c>
      <c r="J1717" s="696" t="s">
        <v>3438</v>
      </c>
      <c r="K1717" s="696" t="s">
        <v>895</v>
      </c>
      <c r="L1717" s="699">
        <v>13168.84</v>
      </c>
      <c r="M1717" s="699">
        <v>26337.68</v>
      </c>
      <c r="N1717" s="696">
        <v>2</v>
      </c>
      <c r="O1717" s="700">
        <v>1</v>
      </c>
      <c r="P1717" s="699">
        <v>26337.68</v>
      </c>
      <c r="Q1717" s="701">
        <v>1</v>
      </c>
      <c r="R1717" s="696">
        <v>2</v>
      </c>
      <c r="S1717" s="701">
        <v>1</v>
      </c>
      <c r="T1717" s="700">
        <v>1</v>
      </c>
      <c r="U1717" s="702">
        <v>1</v>
      </c>
    </row>
    <row r="1718" spans="1:21" ht="14.4" customHeight="1" x14ac:dyDescent="0.3">
      <c r="A1718" s="695">
        <v>32</v>
      </c>
      <c r="B1718" s="696" t="s">
        <v>554</v>
      </c>
      <c r="C1718" s="696">
        <v>89301322</v>
      </c>
      <c r="D1718" s="697" t="s">
        <v>4685</v>
      </c>
      <c r="E1718" s="698" t="s">
        <v>3287</v>
      </c>
      <c r="F1718" s="696" t="s">
        <v>3257</v>
      </c>
      <c r="G1718" s="696" t="s">
        <v>3321</v>
      </c>
      <c r="H1718" s="696" t="s">
        <v>1626</v>
      </c>
      <c r="I1718" s="696" t="s">
        <v>2085</v>
      </c>
      <c r="J1718" s="696" t="s">
        <v>2086</v>
      </c>
      <c r="K1718" s="696" t="s">
        <v>3155</v>
      </c>
      <c r="L1718" s="699">
        <v>3127.19</v>
      </c>
      <c r="M1718" s="699">
        <v>18763.14</v>
      </c>
      <c r="N1718" s="696">
        <v>6</v>
      </c>
      <c r="O1718" s="700">
        <v>3</v>
      </c>
      <c r="P1718" s="699">
        <v>12508.76</v>
      </c>
      <c r="Q1718" s="701">
        <v>0.66666666666666674</v>
      </c>
      <c r="R1718" s="696">
        <v>4</v>
      </c>
      <c r="S1718" s="701">
        <v>0.66666666666666663</v>
      </c>
      <c r="T1718" s="700">
        <v>1.5</v>
      </c>
      <c r="U1718" s="702">
        <v>0.5</v>
      </c>
    </row>
    <row r="1719" spans="1:21" ht="14.4" customHeight="1" x14ac:dyDescent="0.3">
      <c r="A1719" s="695">
        <v>32</v>
      </c>
      <c r="B1719" s="696" t="s">
        <v>554</v>
      </c>
      <c r="C1719" s="696">
        <v>89301322</v>
      </c>
      <c r="D1719" s="697" t="s">
        <v>4685</v>
      </c>
      <c r="E1719" s="698" t="s">
        <v>3287</v>
      </c>
      <c r="F1719" s="696" t="s">
        <v>3257</v>
      </c>
      <c r="G1719" s="696" t="s">
        <v>3321</v>
      </c>
      <c r="H1719" s="696" t="s">
        <v>1626</v>
      </c>
      <c r="I1719" s="696" t="s">
        <v>3472</v>
      </c>
      <c r="J1719" s="696" t="s">
        <v>2086</v>
      </c>
      <c r="K1719" s="696" t="s">
        <v>3473</v>
      </c>
      <c r="L1719" s="699">
        <v>782.22</v>
      </c>
      <c r="M1719" s="699">
        <v>3128.88</v>
      </c>
      <c r="N1719" s="696">
        <v>4</v>
      </c>
      <c r="O1719" s="700">
        <v>1.5</v>
      </c>
      <c r="P1719" s="699">
        <v>1564.44</v>
      </c>
      <c r="Q1719" s="701">
        <v>0.5</v>
      </c>
      <c r="R1719" s="696">
        <v>2</v>
      </c>
      <c r="S1719" s="701">
        <v>0.5</v>
      </c>
      <c r="T1719" s="700">
        <v>0.5</v>
      </c>
      <c r="U1719" s="702">
        <v>0.33333333333333331</v>
      </c>
    </row>
    <row r="1720" spans="1:21" ht="14.4" customHeight="1" x14ac:dyDescent="0.3">
      <c r="A1720" s="695">
        <v>32</v>
      </c>
      <c r="B1720" s="696" t="s">
        <v>554</v>
      </c>
      <c r="C1720" s="696">
        <v>89301322</v>
      </c>
      <c r="D1720" s="697" t="s">
        <v>4685</v>
      </c>
      <c r="E1720" s="698" t="s">
        <v>3287</v>
      </c>
      <c r="F1720" s="696" t="s">
        <v>3257</v>
      </c>
      <c r="G1720" s="696" t="s">
        <v>3322</v>
      </c>
      <c r="H1720" s="696" t="s">
        <v>1626</v>
      </c>
      <c r="I1720" s="696" t="s">
        <v>4413</v>
      </c>
      <c r="J1720" s="696" t="s">
        <v>3176</v>
      </c>
      <c r="K1720" s="696" t="s">
        <v>4414</v>
      </c>
      <c r="L1720" s="699">
        <v>887.05</v>
      </c>
      <c r="M1720" s="699">
        <v>887.05</v>
      </c>
      <c r="N1720" s="696">
        <v>1</v>
      </c>
      <c r="O1720" s="700">
        <v>1</v>
      </c>
      <c r="P1720" s="699">
        <v>887.05</v>
      </c>
      <c r="Q1720" s="701">
        <v>1</v>
      </c>
      <c r="R1720" s="696">
        <v>1</v>
      </c>
      <c r="S1720" s="701">
        <v>1</v>
      </c>
      <c r="T1720" s="700">
        <v>1</v>
      </c>
      <c r="U1720" s="702">
        <v>1</v>
      </c>
    </row>
    <row r="1721" spans="1:21" ht="14.4" customHeight="1" x14ac:dyDescent="0.3">
      <c r="A1721" s="695">
        <v>32</v>
      </c>
      <c r="B1721" s="696" t="s">
        <v>554</v>
      </c>
      <c r="C1721" s="696">
        <v>89301322</v>
      </c>
      <c r="D1721" s="697" t="s">
        <v>4685</v>
      </c>
      <c r="E1721" s="698" t="s">
        <v>3287</v>
      </c>
      <c r="F1721" s="696" t="s">
        <v>3257</v>
      </c>
      <c r="G1721" s="696" t="s">
        <v>3439</v>
      </c>
      <c r="H1721" s="696" t="s">
        <v>555</v>
      </c>
      <c r="I1721" s="696" t="s">
        <v>810</v>
      </c>
      <c r="J1721" s="696" t="s">
        <v>811</v>
      </c>
      <c r="K1721" s="696" t="s">
        <v>3440</v>
      </c>
      <c r="L1721" s="699">
        <v>163.9</v>
      </c>
      <c r="M1721" s="699">
        <v>1147.3000000000002</v>
      </c>
      <c r="N1721" s="696">
        <v>7</v>
      </c>
      <c r="O1721" s="700">
        <v>1.5</v>
      </c>
      <c r="P1721" s="699"/>
      <c r="Q1721" s="701">
        <v>0</v>
      </c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32</v>
      </c>
      <c r="B1722" s="696" t="s">
        <v>554</v>
      </c>
      <c r="C1722" s="696">
        <v>89301322</v>
      </c>
      <c r="D1722" s="697" t="s">
        <v>4685</v>
      </c>
      <c r="E1722" s="698" t="s">
        <v>3287</v>
      </c>
      <c r="F1722" s="696" t="s">
        <v>3257</v>
      </c>
      <c r="G1722" s="696" t="s">
        <v>3486</v>
      </c>
      <c r="H1722" s="696" t="s">
        <v>555</v>
      </c>
      <c r="I1722" s="696" t="s">
        <v>1042</v>
      </c>
      <c r="J1722" s="696" t="s">
        <v>1043</v>
      </c>
      <c r="K1722" s="696" t="s">
        <v>3487</v>
      </c>
      <c r="L1722" s="699">
        <v>1023.02</v>
      </c>
      <c r="M1722" s="699">
        <v>4092.08</v>
      </c>
      <c r="N1722" s="696">
        <v>4</v>
      </c>
      <c r="O1722" s="700">
        <v>3.5</v>
      </c>
      <c r="P1722" s="699">
        <v>1023.02</v>
      </c>
      <c r="Q1722" s="701">
        <v>0.25</v>
      </c>
      <c r="R1722" s="696">
        <v>1</v>
      </c>
      <c r="S1722" s="701">
        <v>0.25</v>
      </c>
      <c r="T1722" s="700">
        <v>1</v>
      </c>
      <c r="U1722" s="702">
        <v>0.2857142857142857</v>
      </c>
    </row>
    <row r="1723" spans="1:21" ht="14.4" customHeight="1" x14ac:dyDescent="0.3">
      <c r="A1723" s="695">
        <v>32</v>
      </c>
      <c r="B1723" s="696" t="s">
        <v>554</v>
      </c>
      <c r="C1723" s="696">
        <v>89301322</v>
      </c>
      <c r="D1723" s="697" t="s">
        <v>4685</v>
      </c>
      <c r="E1723" s="698" t="s">
        <v>3287</v>
      </c>
      <c r="F1723" s="696" t="s">
        <v>3257</v>
      </c>
      <c r="G1723" s="696" t="s">
        <v>3338</v>
      </c>
      <c r="H1723" s="696" t="s">
        <v>555</v>
      </c>
      <c r="I1723" s="696" t="s">
        <v>4595</v>
      </c>
      <c r="J1723" s="696" t="s">
        <v>2079</v>
      </c>
      <c r="K1723" s="696" t="s">
        <v>4596</v>
      </c>
      <c r="L1723" s="699">
        <v>307.38</v>
      </c>
      <c r="M1723" s="699">
        <v>614.76</v>
      </c>
      <c r="N1723" s="696">
        <v>2</v>
      </c>
      <c r="O1723" s="700">
        <v>1.5</v>
      </c>
      <c r="P1723" s="699">
        <v>614.76</v>
      </c>
      <c r="Q1723" s="701">
        <v>1</v>
      </c>
      <c r="R1723" s="696">
        <v>2</v>
      </c>
      <c r="S1723" s="701">
        <v>1</v>
      </c>
      <c r="T1723" s="700">
        <v>1.5</v>
      </c>
      <c r="U1723" s="702">
        <v>1</v>
      </c>
    </row>
    <row r="1724" spans="1:21" ht="14.4" customHeight="1" x14ac:dyDescent="0.3">
      <c r="A1724" s="695">
        <v>32</v>
      </c>
      <c r="B1724" s="696" t="s">
        <v>554</v>
      </c>
      <c r="C1724" s="696">
        <v>89301322</v>
      </c>
      <c r="D1724" s="697" t="s">
        <v>4685</v>
      </c>
      <c r="E1724" s="698" t="s">
        <v>3287</v>
      </c>
      <c r="F1724" s="696" t="s">
        <v>3257</v>
      </c>
      <c r="G1724" s="696" t="s">
        <v>3338</v>
      </c>
      <c r="H1724" s="696" t="s">
        <v>555</v>
      </c>
      <c r="I1724" s="696" t="s">
        <v>2078</v>
      </c>
      <c r="J1724" s="696" t="s">
        <v>2079</v>
      </c>
      <c r="K1724" s="696" t="s">
        <v>3155</v>
      </c>
      <c r="L1724" s="699">
        <v>614.78</v>
      </c>
      <c r="M1724" s="699">
        <v>4303.4599999999991</v>
      </c>
      <c r="N1724" s="696">
        <v>7</v>
      </c>
      <c r="O1724" s="700">
        <v>2</v>
      </c>
      <c r="P1724" s="699">
        <v>1229.56</v>
      </c>
      <c r="Q1724" s="701">
        <v>0.28571428571428575</v>
      </c>
      <c r="R1724" s="696">
        <v>2</v>
      </c>
      <c r="S1724" s="701">
        <v>0.2857142857142857</v>
      </c>
      <c r="T1724" s="700">
        <v>0.5</v>
      </c>
      <c r="U1724" s="702">
        <v>0.25</v>
      </c>
    </row>
    <row r="1725" spans="1:21" ht="14.4" customHeight="1" x14ac:dyDescent="0.3">
      <c r="A1725" s="695">
        <v>32</v>
      </c>
      <c r="B1725" s="696" t="s">
        <v>554</v>
      </c>
      <c r="C1725" s="696">
        <v>89301322</v>
      </c>
      <c r="D1725" s="697" t="s">
        <v>4685</v>
      </c>
      <c r="E1725" s="698" t="s">
        <v>3287</v>
      </c>
      <c r="F1725" s="696" t="s">
        <v>3257</v>
      </c>
      <c r="G1725" s="696" t="s">
        <v>3343</v>
      </c>
      <c r="H1725" s="696" t="s">
        <v>1626</v>
      </c>
      <c r="I1725" s="696" t="s">
        <v>2013</v>
      </c>
      <c r="J1725" s="696" t="s">
        <v>2014</v>
      </c>
      <c r="K1725" s="696" t="s">
        <v>3136</v>
      </c>
      <c r="L1725" s="699">
        <v>116.8</v>
      </c>
      <c r="M1725" s="699">
        <v>1051.2</v>
      </c>
      <c r="N1725" s="696">
        <v>9</v>
      </c>
      <c r="O1725" s="700">
        <v>3</v>
      </c>
      <c r="P1725" s="699">
        <v>116.8</v>
      </c>
      <c r="Q1725" s="701">
        <v>0.1111111111111111</v>
      </c>
      <c r="R1725" s="696">
        <v>1</v>
      </c>
      <c r="S1725" s="701">
        <v>0.1111111111111111</v>
      </c>
      <c r="T1725" s="700">
        <v>0.5</v>
      </c>
      <c r="U1725" s="702">
        <v>0.16666666666666666</v>
      </c>
    </row>
    <row r="1726" spans="1:21" ht="14.4" customHeight="1" x14ac:dyDescent="0.3">
      <c r="A1726" s="695">
        <v>32</v>
      </c>
      <c r="B1726" s="696" t="s">
        <v>554</v>
      </c>
      <c r="C1726" s="696">
        <v>89301322</v>
      </c>
      <c r="D1726" s="697" t="s">
        <v>4685</v>
      </c>
      <c r="E1726" s="698" t="s">
        <v>3287</v>
      </c>
      <c r="F1726" s="696" t="s">
        <v>3257</v>
      </c>
      <c r="G1726" s="696" t="s">
        <v>3476</v>
      </c>
      <c r="H1726" s="696" t="s">
        <v>1626</v>
      </c>
      <c r="I1726" s="696" t="s">
        <v>2037</v>
      </c>
      <c r="J1726" s="696" t="s">
        <v>2038</v>
      </c>
      <c r="K1726" s="696" t="s">
        <v>2039</v>
      </c>
      <c r="L1726" s="699">
        <v>154.01</v>
      </c>
      <c r="M1726" s="699">
        <v>308.02</v>
      </c>
      <c r="N1726" s="696">
        <v>2</v>
      </c>
      <c r="O1726" s="700">
        <v>1</v>
      </c>
      <c r="P1726" s="699">
        <v>308.02</v>
      </c>
      <c r="Q1726" s="701">
        <v>1</v>
      </c>
      <c r="R1726" s="696">
        <v>2</v>
      </c>
      <c r="S1726" s="701">
        <v>1</v>
      </c>
      <c r="T1726" s="700">
        <v>1</v>
      </c>
      <c r="U1726" s="702">
        <v>1</v>
      </c>
    </row>
    <row r="1727" spans="1:21" ht="14.4" customHeight="1" x14ac:dyDescent="0.3">
      <c r="A1727" s="695">
        <v>32</v>
      </c>
      <c r="B1727" s="696" t="s">
        <v>554</v>
      </c>
      <c r="C1727" s="696">
        <v>89301322</v>
      </c>
      <c r="D1727" s="697" t="s">
        <v>4685</v>
      </c>
      <c r="E1727" s="698" t="s">
        <v>3287</v>
      </c>
      <c r="F1727" s="696" t="s">
        <v>3257</v>
      </c>
      <c r="G1727" s="696" t="s">
        <v>3401</v>
      </c>
      <c r="H1727" s="696" t="s">
        <v>555</v>
      </c>
      <c r="I1727" s="696" t="s">
        <v>780</v>
      </c>
      <c r="J1727" s="696" t="s">
        <v>3606</v>
      </c>
      <c r="K1727" s="696" t="s">
        <v>3607</v>
      </c>
      <c r="L1727" s="699">
        <v>72.05</v>
      </c>
      <c r="M1727" s="699">
        <v>72.05</v>
      </c>
      <c r="N1727" s="696">
        <v>1</v>
      </c>
      <c r="O1727" s="700">
        <v>1</v>
      </c>
      <c r="P1727" s="699">
        <v>72.05</v>
      </c>
      <c r="Q1727" s="701">
        <v>1</v>
      </c>
      <c r="R1727" s="696">
        <v>1</v>
      </c>
      <c r="S1727" s="701">
        <v>1</v>
      </c>
      <c r="T1727" s="700">
        <v>1</v>
      </c>
      <c r="U1727" s="702">
        <v>1</v>
      </c>
    </row>
    <row r="1728" spans="1:21" ht="14.4" customHeight="1" x14ac:dyDescent="0.3">
      <c r="A1728" s="695">
        <v>32</v>
      </c>
      <c r="B1728" s="696" t="s">
        <v>554</v>
      </c>
      <c r="C1728" s="696">
        <v>89301322</v>
      </c>
      <c r="D1728" s="697" t="s">
        <v>4685</v>
      </c>
      <c r="E1728" s="698" t="s">
        <v>3287</v>
      </c>
      <c r="F1728" s="696" t="s">
        <v>3257</v>
      </c>
      <c r="G1728" s="696" t="s">
        <v>3346</v>
      </c>
      <c r="H1728" s="696" t="s">
        <v>555</v>
      </c>
      <c r="I1728" s="696" t="s">
        <v>3608</v>
      </c>
      <c r="J1728" s="696" t="s">
        <v>3609</v>
      </c>
      <c r="K1728" s="696" t="s">
        <v>3610</v>
      </c>
      <c r="L1728" s="699">
        <v>61.29</v>
      </c>
      <c r="M1728" s="699">
        <v>61.29</v>
      </c>
      <c r="N1728" s="696">
        <v>1</v>
      </c>
      <c r="O1728" s="700">
        <v>1</v>
      </c>
      <c r="P1728" s="699"/>
      <c r="Q1728" s="701">
        <v>0</v>
      </c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32</v>
      </c>
      <c r="B1729" s="696" t="s">
        <v>554</v>
      </c>
      <c r="C1729" s="696">
        <v>89301322</v>
      </c>
      <c r="D1729" s="697" t="s">
        <v>4685</v>
      </c>
      <c r="E1729" s="698" t="s">
        <v>3287</v>
      </c>
      <c r="F1729" s="696" t="s">
        <v>3257</v>
      </c>
      <c r="G1729" s="696" t="s">
        <v>3738</v>
      </c>
      <c r="H1729" s="696" t="s">
        <v>555</v>
      </c>
      <c r="I1729" s="696" t="s">
        <v>3739</v>
      </c>
      <c r="J1729" s="696" t="s">
        <v>1203</v>
      </c>
      <c r="K1729" s="696" t="s">
        <v>3740</v>
      </c>
      <c r="L1729" s="699">
        <v>0</v>
      </c>
      <c r="M1729" s="699">
        <v>0</v>
      </c>
      <c r="N1729" s="696">
        <v>3</v>
      </c>
      <c r="O1729" s="700">
        <v>1</v>
      </c>
      <c r="P1729" s="699">
        <v>0</v>
      </c>
      <c r="Q1729" s="701"/>
      <c r="R1729" s="696">
        <v>3</v>
      </c>
      <c r="S1729" s="701">
        <v>1</v>
      </c>
      <c r="T1729" s="700">
        <v>1</v>
      </c>
      <c r="U1729" s="702">
        <v>1</v>
      </c>
    </row>
    <row r="1730" spans="1:21" ht="14.4" customHeight="1" x14ac:dyDescent="0.3">
      <c r="A1730" s="695">
        <v>32</v>
      </c>
      <c r="B1730" s="696" t="s">
        <v>554</v>
      </c>
      <c r="C1730" s="696">
        <v>89301322</v>
      </c>
      <c r="D1730" s="697" t="s">
        <v>4685</v>
      </c>
      <c r="E1730" s="698" t="s">
        <v>3287</v>
      </c>
      <c r="F1730" s="696" t="s">
        <v>3257</v>
      </c>
      <c r="G1730" s="696" t="s">
        <v>3349</v>
      </c>
      <c r="H1730" s="696" t="s">
        <v>555</v>
      </c>
      <c r="I1730" s="696" t="s">
        <v>814</v>
      </c>
      <c r="J1730" s="696" t="s">
        <v>3350</v>
      </c>
      <c r="K1730" s="696" t="s">
        <v>3351</v>
      </c>
      <c r="L1730" s="699">
        <v>91.14</v>
      </c>
      <c r="M1730" s="699">
        <v>2096.2200000000003</v>
      </c>
      <c r="N1730" s="696">
        <v>23</v>
      </c>
      <c r="O1730" s="700">
        <v>9.5</v>
      </c>
      <c r="P1730" s="699">
        <v>1549.38</v>
      </c>
      <c r="Q1730" s="701">
        <v>0.73913043478260865</v>
      </c>
      <c r="R1730" s="696">
        <v>17</v>
      </c>
      <c r="S1730" s="701">
        <v>0.73913043478260865</v>
      </c>
      <c r="T1730" s="700">
        <v>6.5</v>
      </c>
      <c r="U1730" s="702">
        <v>0.68421052631578949</v>
      </c>
    </row>
    <row r="1731" spans="1:21" ht="14.4" customHeight="1" x14ac:dyDescent="0.3">
      <c r="A1731" s="695">
        <v>32</v>
      </c>
      <c r="B1731" s="696" t="s">
        <v>554</v>
      </c>
      <c r="C1731" s="696">
        <v>89301322</v>
      </c>
      <c r="D1731" s="697" t="s">
        <v>4685</v>
      </c>
      <c r="E1731" s="698" t="s">
        <v>3287</v>
      </c>
      <c r="F1731" s="696" t="s">
        <v>3257</v>
      </c>
      <c r="G1731" s="696" t="s">
        <v>3352</v>
      </c>
      <c r="H1731" s="696" t="s">
        <v>1626</v>
      </c>
      <c r="I1731" s="696" t="s">
        <v>4425</v>
      </c>
      <c r="J1731" s="696" t="s">
        <v>4426</v>
      </c>
      <c r="K1731" s="696" t="s">
        <v>4427</v>
      </c>
      <c r="L1731" s="699">
        <v>50.57</v>
      </c>
      <c r="M1731" s="699">
        <v>50.57</v>
      </c>
      <c r="N1731" s="696">
        <v>1</v>
      </c>
      <c r="O1731" s="700">
        <v>0.5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32</v>
      </c>
      <c r="B1732" s="696" t="s">
        <v>554</v>
      </c>
      <c r="C1732" s="696">
        <v>89301322</v>
      </c>
      <c r="D1732" s="697" t="s">
        <v>4685</v>
      </c>
      <c r="E1732" s="698" t="s">
        <v>3287</v>
      </c>
      <c r="F1732" s="696" t="s">
        <v>3257</v>
      </c>
      <c r="G1732" s="696" t="s">
        <v>3997</v>
      </c>
      <c r="H1732" s="696" t="s">
        <v>555</v>
      </c>
      <c r="I1732" s="696" t="s">
        <v>3998</v>
      </c>
      <c r="J1732" s="696" t="s">
        <v>3999</v>
      </c>
      <c r="K1732" s="696" t="s">
        <v>4000</v>
      </c>
      <c r="L1732" s="699">
        <v>242.93</v>
      </c>
      <c r="M1732" s="699">
        <v>242.93</v>
      </c>
      <c r="N1732" s="696">
        <v>1</v>
      </c>
      <c r="O1732" s="700">
        <v>1</v>
      </c>
      <c r="P1732" s="699"/>
      <c r="Q1732" s="701">
        <v>0</v>
      </c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32</v>
      </c>
      <c r="B1733" s="696" t="s">
        <v>554</v>
      </c>
      <c r="C1733" s="696">
        <v>89301322</v>
      </c>
      <c r="D1733" s="697" t="s">
        <v>4685</v>
      </c>
      <c r="E1733" s="698" t="s">
        <v>3287</v>
      </c>
      <c r="F1733" s="696" t="s">
        <v>3257</v>
      </c>
      <c r="G1733" s="696" t="s">
        <v>3293</v>
      </c>
      <c r="H1733" s="696" t="s">
        <v>1626</v>
      </c>
      <c r="I1733" s="696" t="s">
        <v>1755</v>
      </c>
      <c r="J1733" s="696" t="s">
        <v>1656</v>
      </c>
      <c r="K1733" s="696" t="s">
        <v>1756</v>
      </c>
      <c r="L1733" s="699">
        <v>468.96</v>
      </c>
      <c r="M1733" s="699">
        <v>468.96</v>
      </c>
      <c r="N1733" s="696">
        <v>1</v>
      </c>
      <c r="O1733" s="700">
        <v>1</v>
      </c>
      <c r="P1733" s="699">
        <v>468.96</v>
      </c>
      <c r="Q1733" s="701">
        <v>1</v>
      </c>
      <c r="R1733" s="696">
        <v>1</v>
      </c>
      <c r="S1733" s="701">
        <v>1</v>
      </c>
      <c r="T1733" s="700">
        <v>1</v>
      </c>
      <c r="U1733" s="702">
        <v>1</v>
      </c>
    </row>
    <row r="1734" spans="1:21" ht="14.4" customHeight="1" x14ac:dyDescent="0.3">
      <c r="A1734" s="695">
        <v>32</v>
      </c>
      <c r="B1734" s="696" t="s">
        <v>554</v>
      </c>
      <c r="C1734" s="696">
        <v>89301322</v>
      </c>
      <c r="D1734" s="697" t="s">
        <v>4685</v>
      </c>
      <c r="E1734" s="698" t="s">
        <v>3287</v>
      </c>
      <c r="F1734" s="696" t="s">
        <v>3257</v>
      </c>
      <c r="G1734" s="696" t="s">
        <v>3293</v>
      </c>
      <c r="H1734" s="696" t="s">
        <v>1626</v>
      </c>
      <c r="I1734" s="696" t="s">
        <v>1758</v>
      </c>
      <c r="J1734" s="696" t="s">
        <v>1656</v>
      </c>
      <c r="K1734" s="696" t="s">
        <v>1759</v>
      </c>
      <c r="L1734" s="699">
        <v>625.29</v>
      </c>
      <c r="M1734" s="699">
        <v>1875.87</v>
      </c>
      <c r="N1734" s="696">
        <v>3</v>
      </c>
      <c r="O1734" s="700">
        <v>1</v>
      </c>
      <c r="P1734" s="699">
        <v>1875.87</v>
      </c>
      <c r="Q1734" s="701">
        <v>1</v>
      </c>
      <c r="R1734" s="696">
        <v>3</v>
      </c>
      <c r="S1734" s="701">
        <v>1</v>
      </c>
      <c r="T1734" s="700">
        <v>1</v>
      </c>
      <c r="U1734" s="702">
        <v>1</v>
      </c>
    </row>
    <row r="1735" spans="1:21" ht="14.4" customHeight="1" x14ac:dyDescent="0.3">
      <c r="A1735" s="695">
        <v>32</v>
      </c>
      <c r="B1735" s="696" t="s">
        <v>554</v>
      </c>
      <c r="C1735" s="696">
        <v>89301322</v>
      </c>
      <c r="D1735" s="697" t="s">
        <v>4685</v>
      </c>
      <c r="E1735" s="698" t="s">
        <v>3287</v>
      </c>
      <c r="F1735" s="696" t="s">
        <v>3257</v>
      </c>
      <c r="G1735" s="696" t="s">
        <v>3635</v>
      </c>
      <c r="H1735" s="696" t="s">
        <v>555</v>
      </c>
      <c r="I1735" s="696" t="s">
        <v>4597</v>
      </c>
      <c r="J1735" s="696" t="s">
        <v>3637</v>
      </c>
      <c r="K1735" s="696" t="s">
        <v>3638</v>
      </c>
      <c r="L1735" s="699">
        <v>0</v>
      </c>
      <c r="M1735" s="699">
        <v>0</v>
      </c>
      <c r="N1735" s="696">
        <v>2</v>
      </c>
      <c r="O1735" s="700">
        <v>1</v>
      </c>
      <c r="P1735" s="699"/>
      <c r="Q1735" s="701"/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32</v>
      </c>
      <c r="B1736" s="696" t="s">
        <v>554</v>
      </c>
      <c r="C1736" s="696">
        <v>89301322</v>
      </c>
      <c r="D1736" s="697" t="s">
        <v>4685</v>
      </c>
      <c r="E1736" s="698" t="s">
        <v>3287</v>
      </c>
      <c r="F1736" s="696" t="s">
        <v>3257</v>
      </c>
      <c r="G1736" s="696" t="s">
        <v>4598</v>
      </c>
      <c r="H1736" s="696" t="s">
        <v>555</v>
      </c>
      <c r="I1736" s="696" t="s">
        <v>4599</v>
      </c>
      <c r="J1736" s="696" t="s">
        <v>4600</v>
      </c>
      <c r="K1736" s="696" t="s">
        <v>4601</v>
      </c>
      <c r="L1736" s="699">
        <v>152.6</v>
      </c>
      <c r="M1736" s="699">
        <v>305.2</v>
      </c>
      <c r="N1736" s="696">
        <v>2</v>
      </c>
      <c r="O1736" s="700">
        <v>2</v>
      </c>
      <c r="P1736" s="699">
        <v>152.6</v>
      </c>
      <c r="Q1736" s="701">
        <v>0.5</v>
      </c>
      <c r="R1736" s="696">
        <v>1</v>
      </c>
      <c r="S1736" s="701">
        <v>0.5</v>
      </c>
      <c r="T1736" s="700">
        <v>1</v>
      </c>
      <c r="U1736" s="702">
        <v>0.5</v>
      </c>
    </row>
    <row r="1737" spans="1:21" ht="14.4" customHeight="1" x14ac:dyDescent="0.3">
      <c r="A1737" s="695">
        <v>32</v>
      </c>
      <c r="B1737" s="696" t="s">
        <v>554</v>
      </c>
      <c r="C1737" s="696">
        <v>89301322</v>
      </c>
      <c r="D1737" s="697" t="s">
        <v>4685</v>
      </c>
      <c r="E1737" s="698" t="s">
        <v>3287</v>
      </c>
      <c r="F1737" s="696" t="s">
        <v>3257</v>
      </c>
      <c r="G1737" s="696" t="s">
        <v>3294</v>
      </c>
      <c r="H1737" s="696" t="s">
        <v>555</v>
      </c>
      <c r="I1737" s="696" t="s">
        <v>3407</v>
      </c>
      <c r="J1737" s="696" t="s">
        <v>3296</v>
      </c>
      <c r="K1737" s="696" t="s">
        <v>3408</v>
      </c>
      <c r="L1737" s="699">
        <v>97.97</v>
      </c>
      <c r="M1737" s="699">
        <v>391.88</v>
      </c>
      <c r="N1737" s="696">
        <v>4</v>
      </c>
      <c r="O1737" s="700">
        <v>2.5</v>
      </c>
      <c r="P1737" s="699">
        <v>195.94</v>
      </c>
      <c r="Q1737" s="701">
        <v>0.5</v>
      </c>
      <c r="R1737" s="696">
        <v>2</v>
      </c>
      <c r="S1737" s="701">
        <v>0.5</v>
      </c>
      <c r="T1737" s="700">
        <v>1.5</v>
      </c>
      <c r="U1737" s="702">
        <v>0.6</v>
      </c>
    </row>
    <row r="1738" spans="1:21" ht="14.4" customHeight="1" x14ac:dyDescent="0.3">
      <c r="A1738" s="695">
        <v>32</v>
      </c>
      <c r="B1738" s="696" t="s">
        <v>554</v>
      </c>
      <c r="C1738" s="696">
        <v>89301322</v>
      </c>
      <c r="D1738" s="697" t="s">
        <v>4685</v>
      </c>
      <c r="E1738" s="698" t="s">
        <v>3287</v>
      </c>
      <c r="F1738" s="696" t="s">
        <v>3257</v>
      </c>
      <c r="G1738" s="696" t="s">
        <v>3294</v>
      </c>
      <c r="H1738" s="696" t="s">
        <v>555</v>
      </c>
      <c r="I1738" s="696" t="s">
        <v>3295</v>
      </c>
      <c r="J1738" s="696" t="s">
        <v>3296</v>
      </c>
      <c r="K1738" s="696" t="s">
        <v>720</v>
      </c>
      <c r="L1738" s="699">
        <v>314.89999999999998</v>
      </c>
      <c r="M1738" s="699">
        <v>314.89999999999998</v>
      </c>
      <c r="N1738" s="696">
        <v>1</v>
      </c>
      <c r="O1738" s="700">
        <v>0.5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32</v>
      </c>
      <c r="B1739" s="696" t="s">
        <v>554</v>
      </c>
      <c r="C1739" s="696">
        <v>89301322</v>
      </c>
      <c r="D1739" s="697" t="s">
        <v>4685</v>
      </c>
      <c r="E1739" s="698" t="s">
        <v>3287</v>
      </c>
      <c r="F1739" s="696" t="s">
        <v>3257</v>
      </c>
      <c r="G1739" s="696" t="s">
        <v>3294</v>
      </c>
      <c r="H1739" s="696" t="s">
        <v>555</v>
      </c>
      <c r="I1739" s="696" t="s">
        <v>718</v>
      </c>
      <c r="J1739" s="696" t="s">
        <v>719</v>
      </c>
      <c r="K1739" s="696" t="s">
        <v>3362</v>
      </c>
      <c r="L1739" s="699">
        <v>314.89999999999998</v>
      </c>
      <c r="M1739" s="699">
        <v>314.89999999999998</v>
      </c>
      <c r="N1739" s="696">
        <v>1</v>
      </c>
      <c r="O1739" s="700">
        <v>1</v>
      </c>
      <c r="P1739" s="699"/>
      <c r="Q1739" s="701">
        <v>0</v>
      </c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32</v>
      </c>
      <c r="B1740" s="696" t="s">
        <v>554</v>
      </c>
      <c r="C1740" s="696">
        <v>89301322</v>
      </c>
      <c r="D1740" s="697" t="s">
        <v>4685</v>
      </c>
      <c r="E1740" s="698" t="s">
        <v>3287</v>
      </c>
      <c r="F1740" s="696" t="s">
        <v>3257</v>
      </c>
      <c r="G1740" s="696" t="s">
        <v>3294</v>
      </c>
      <c r="H1740" s="696" t="s">
        <v>555</v>
      </c>
      <c r="I1740" s="696" t="s">
        <v>4602</v>
      </c>
      <c r="J1740" s="696" t="s">
        <v>719</v>
      </c>
      <c r="K1740" s="696" t="s">
        <v>4603</v>
      </c>
      <c r="L1740" s="699">
        <v>0</v>
      </c>
      <c r="M1740" s="699">
        <v>0</v>
      </c>
      <c r="N1740" s="696">
        <v>1</v>
      </c>
      <c r="O1740" s="700">
        <v>1</v>
      </c>
      <c r="P1740" s="699"/>
      <c r="Q1740" s="701"/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32</v>
      </c>
      <c r="B1741" s="696" t="s">
        <v>554</v>
      </c>
      <c r="C1741" s="696">
        <v>89301322</v>
      </c>
      <c r="D1741" s="697" t="s">
        <v>4685</v>
      </c>
      <c r="E1741" s="698" t="s">
        <v>3287</v>
      </c>
      <c r="F1741" s="696" t="s">
        <v>3257</v>
      </c>
      <c r="G1741" s="696" t="s">
        <v>3409</v>
      </c>
      <c r="H1741" s="696" t="s">
        <v>1626</v>
      </c>
      <c r="I1741" s="696" t="s">
        <v>1803</v>
      </c>
      <c r="J1741" s="696" t="s">
        <v>1804</v>
      </c>
      <c r="K1741" s="696" t="s">
        <v>3094</v>
      </c>
      <c r="L1741" s="699">
        <v>1359.61</v>
      </c>
      <c r="M1741" s="699">
        <v>1359.61</v>
      </c>
      <c r="N1741" s="696">
        <v>1</v>
      </c>
      <c r="O1741" s="700">
        <v>0.5</v>
      </c>
      <c r="P1741" s="699">
        <v>1359.61</v>
      </c>
      <c r="Q1741" s="701">
        <v>1</v>
      </c>
      <c r="R1741" s="696">
        <v>1</v>
      </c>
      <c r="S1741" s="701">
        <v>1</v>
      </c>
      <c r="T1741" s="700">
        <v>0.5</v>
      </c>
      <c r="U1741" s="702">
        <v>1</v>
      </c>
    </row>
    <row r="1742" spans="1:21" ht="14.4" customHeight="1" x14ac:dyDescent="0.3">
      <c r="A1742" s="695">
        <v>32</v>
      </c>
      <c r="B1742" s="696" t="s">
        <v>554</v>
      </c>
      <c r="C1742" s="696">
        <v>89301322</v>
      </c>
      <c r="D1742" s="697" t="s">
        <v>4685</v>
      </c>
      <c r="E1742" s="698" t="s">
        <v>3287</v>
      </c>
      <c r="F1742" s="696" t="s">
        <v>3257</v>
      </c>
      <c r="G1742" s="696" t="s">
        <v>3455</v>
      </c>
      <c r="H1742" s="696" t="s">
        <v>555</v>
      </c>
      <c r="I1742" s="696" t="s">
        <v>951</v>
      </c>
      <c r="J1742" s="696" t="s">
        <v>952</v>
      </c>
      <c r="K1742" s="696" t="s">
        <v>953</v>
      </c>
      <c r="L1742" s="699">
        <v>67.42</v>
      </c>
      <c r="M1742" s="699">
        <v>67.42</v>
      </c>
      <c r="N1742" s="696">
        <v>1</v>
      </c>
      <c r="O1742" s="700">
        <v>0.5</v>
      </c>
      <c r="P1742" s="699">
        <v>67.42</v>
      </c>
      <c r="Q1742" s="701">
        <v>1</v>
      </c>
      <c r="R1742" s="696">
        <v>1</v>
      </c>
      <c r="S1742" s="701">
        <v>1</v>
      </c>
      <c r="T1742" s="700">
        <v>0.5</v>
      </c>
      <c r="U1742" s="702">
        <v>1</v>
      </c>
    </row>
    <row r="1743" spans="1:21" ht="14.4" customHeight="1" x14ac:dyDescent="0.3">
      <c r="A1743" s="695">
        <v>32</v>
      </c>
      <c r="B1743" s="696" t="s">
        <v>554</v>
      </c>
      <c r="C1743" s="696">
        <v>89301322</v>
      </c>
      <c r="D1743" s="697" t="s">
        <v>4685</v>
      </c>
      <c r="E1743" s="698" t="s">
        <v>3287</v>
      </c>
      <c r="F1743" s="696" t="s">
        <v>3257</v>
      </c>
      <c r="G1743" s="696" t="s">
        <v>3455</v>
      </c>
      <c r="H1743" s="696" t="s">
        <v>555</v>
      </c>
      <c r="I1743" s="696" t="s">
        <v>2301</v>
      </c>
      <c r="J1743" s="696" t="s">
        <v>952</v>
      </c>
      <c r="K1743" s="696" t="s">
        <v>2302</v>
      </c>
      <c r="L1743" s="699">
        <v>202.25</v>
      </c>
      <c r="M1743" s="699">
        <v>202.25</v>
      </c>
      <c r="N1743" s="696">
        <v>1</v>
      </c>
      <c r="O1743" s="700">
        <v>1</v>
      </c>
      <c r="P1743" s="699"/>
      <c r="Q1743" s="701">
        <v>0</v>
      </c>
      <c r="R1743" s="696"/>
      <c r="S1743" s="701">
        <v>0</v>
      </c>
      <c r="T1743" s="700"/>
      <c r="U1743" s="702">
        <v>0</v>
      </c>
    </row>
    <row r="1744" spans="1:21" ht="14.4" customHeight="1" x14ac:dyDescent="0.3">
      <c r="A1744" s="695">
        <v>32</v>
      </c>
      <c r="B1744" s="696" t="s">
        <v>554</v>
      </c>
      <c r="C1744" s="696">
        <v>89301322</v>
      </c>
      <c r="D1744" s="697" t="s">
        <v>4685</v>
      </c>
      <c r="E1744" s="698" t="s">
        <v>3287</v>
      </c>
      <c r="F1744" s="696" t="s">
        <v>3257</v>
      </c>
      <c r="G1744" s="696" t="s">
        <v>3297</v>
      </c>
      <c r="H1744" s="696" t="s">
        <v>555</v>
      </c>
      <c r="I1744" s="696" t="s">
        <v>611</v>
      </c>
      <c r="J1744" s="696" t="s">
        <v>3777</v>
      </c>
      <c r="K1744" s="696" t="s">
        <v>3557</v>
      </c>
      <c r="L1744" s="699">
        <v>22.88</v>
      </c>
      <c r="M1744" s="699">
        <v>205.92000000000002</v>
      </c>
      <c r="N1744" s="696">
        <v>9</v>
      </c>
      <c r="O1744" s="700">
        <v>2</v>
      </c>
      <c r="P1744" s="699">
        <v>68.64</v>
      </c>
      <c r="Q1744" s="701">
        <v>0.33333333333333331</v>
      </c>
      <c r="R1744" s="696">
        <v>3</v>
      </c>
      <c r="S1744" s="701">
        <v>0.33333333333333331</v>
      </c>
      <c r="T1744" s="700">
        <v>1</v>
      </c>
      <c r="U1744" s="702">
        <v>0.5</v>
      </c>
    </row>
    <row r="1745" spans="1:21" ht="14.4" customHeight="1" x14ac:dyDescent="0.3">
      <c r="A1745" s="695">
        <v>32</v>
      </c>
      <c r="B1745" s="696" t="s">
        <v>554</v>
      </c>
      <c r="C1745" s="696">
        <v>89301322</v>
      </c>
      <c r="D1745" s="697" t="s">
        <v>4685</v>
      </c>
      <c r="E1745" s="698" t="s">
        <v>3287</v>
      </c>
      <c r="F1745" s="696" t="s">
        <v>3257</v>
      </c>
      <c r="G1745" s="696" t="s">
        <v>3297</v>
      </c>
      <c r="H1745" s="696" t="s">
        <v>555</v>
      </c>
      <c r="I1745" s="696" t="s">
        <v>1137</v>
      </c>
      <c r="J1745" s="696" t="s">
        <v>3298</v>
      </c>
      <c r="K1745" s="696" t="s">
        <v>3299</v>
      </c>
      <c r="L1745" s="699">
        <v>91.52</v>
      </c>
      <c r="M1745" s="699">
        <v>1464.32</v>
      </c>
      <c r="N1745" s="696">
        <v>16</v>
      </c>
      <c r="O1745" s="700">
        <v>5</v>
      </c>
      <c r="P1745" s="699">
        <v>732.16</v>
      </c>
      <c r="Q1745" s="701">
        <v>0.5</v>
      </c>
      <c r="R1745" s="696">
        <v>8</v>
      </c>
      <c r="S1745" s="701">
        <v>0.5</v>
      </c>
      <c r="T1745" s="700">
        <v>2.5</v>
      </c>
      <c r="U1745" s="702">
        <v>0.5</v>
      </c>
    </row>
    <row r="1746" spans="1:21" ht="14.4" customHeight="1" x14ac:dyDescent="0.3">
      <c r="A1746" s="695">
        <v>32</v>
      </c>
      <c r="B1746" s="696" t="s">
        <v>554</v>
      </c>
      <c r="C1746" s="696">
        <v>89301322</v>
      </c>
      <c r="D1746" s="697" t="s">
        <v>4685</v>
      </c>
      <c r="E1746" s="698" t="s">
        <v>3287</v>
      </c>
      <c r="F1746" s="696" t="s">
        <v>3257</v>
      </c>
      <c r="G1746" s="696" t="s">
        <v>3365</v>
      </c>
      <c r="H1746" s="696" t="s">
        <v>555</v>
      </c>
      <c r="I1746" s="696" t="s">
        <v>1962</v>
      </c>
      <c r="J1746" s="696" t="s">
        <v>1963</v>
      </c>
      <c r="K1746" s="696" t="s">
        <v>3366</v>
      </c>
      <c r="L1746" s="699">
        <v>53.54</v>
      </c>
      <c r="M1746" s="699">
        <v>1659.74</v>
      </c>
      <c r="N1746" s="696">
        <v>31</v>
      </c>
      <c r="O1746" s="700">
        <v>8</v>
      </c>
      <c r="P1746" s="699">
        <v>1284.96</v>
      </c>
      <c r="Q1746" s="701">
        <v>0.77419354838709675</v>
      </c>
      <c r="R1746" s="696">
        <v>24</v>
      </c>
      <c r="S1746" s="701">
        <v>0.77419354838709675</v>
      </c>
      <c r="T1746" s="700">
        <v>6</v>
      </c>
      <c r="U1746" s="702">
        <v>0.75</v>
      </c>
    </row>
    <row r="1747" spans="1:21" ht="14.4" customHeight="1" x14ac:dyDescent="0.3">
      <c r="A1747" s="695">
        <v>32</v>
      </c>
      <c r="B1747" s="696" t="s">
        <v>554</v>
      </c>
      <c r="C1747" s="696">
        <v>89301322</v>
      </c>
      <c r="D1747" s="697" t="s">
        <v>4685</v>
      </c>
      <c r="E1747" s="698" t="s">
        <v>3287</v>
      </c>
      <c r="F1747" s="696" t="s">
        <v>3257</v>
      </c>
      <c r="G1747" s="696" t="s">
        <v>4343</v>
      </c>
      <c r="H1747" s="696" t="s">
        <v>1626</v>
      </c>
      <c r="I1747" s="696" t="s">
        <v>4604</v>
      </c>
      <c r="J1747" s="696" t="s">
        <v>4605</v>
      </c>
      <c r="K1747" s="696" t="s">
        <v>4606</v>
      </c>
      <c r="L1747" s="699">
        <v>104.19</v>
      </c>
      <c r="M1747" s="699">
        <v>104.19</v>
      </c>
      <c r="N1747" s="696">
        <v>1</v>
      </c>
      <c r="O1747" s="700">
        <v>0.5</v>
      </c>
      <c r="P1747" s="699">
        <v>104.19</v>
      </c>
      <c r="Q1747" s="701">
        <v>1</v>
      </c>
      <c r="R1747" s="696">
        <v>1</v>
      </c>
      <c r="S1747" s="701">
        <v>1</v>
      </c>
      <c r="T1747" s="700">
        <v>0.5</v>
      </c>
      <c r="U1747" s="702">
        <v>1</v>
      </c>
    </row>
    <row r="1748" spans="1:21" ht="14.4" customHeight="1" x14ac:dyDescent="0.3">
      <c r="A1748" s="695">
        <v>32</v>
      </c>
      <c r="B1748" s="696" t="s">
        <v>554</v>
      </c>
      <c r="C1748" s="696">
        <v>89301322</v>
      </c>
      <c r="D1748" s="697" t="s">
        <v>4685</v>
      </c>
      <c r="E1748" s="698" t="s">
        <v>3287</v>
      </c>
      <c r="F1748" s="696" t="s">
        <v>3257</v>
      </c>
      <c r="G1748" s="696" t="s">
        <v>4607</v>
      </c>
      <c r="H1748" s="696" t="s">
        <v>555</v>
      </c>
      <c r="I1748" s="696" t="s">
        <v>4608</v>
      </c>
      <c r="J1748" s="696" t="s">
        <v>4609</v>
      </c>
      <c r="K1748" s="696" t="s">
        <v>4610</v>
      </c>
      <c r="L1748" s="699">
        <v>17.53</v>
      </c>
      <c r="M1748" s="699">
        <v>17.53</v>
      </c>
      <c r="N1748" s="696">
        <v>1</v>
      </c>
      <c r="O1748" s="700">
        <v>1</v>
      </c>
      <c r="P1748" s="699"/>
      <c r="Q1748" s="701">
        <v>0</v>
      </c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32</v>
      </c>
      <c r="B1749" s="696" t="s">
        <v>554</v>
      </c>
      <c r="C1749" s="696">
        <v>89301322</v>
      </c>
      <c r="D1749" s="697" t="s">
        <v>4685</v>
      </c>
      <c r="E1749" s="698" t="s">
        <v>3287</v>
      </c>
      <c r="F1749" s="696" t="s">
        <v>3257</v>
      </c>
      <c r="G1749" s="696" t="s">
        <v>3678</v>
      </c>
      <c r="H1749" s="696" t="s">
        <v>1626</v>
      </c>
      <c r="I1749" s="696" t="s">
        <v>1807</v>
      </c>
      <c r="J1749" s="696" t="s">
        <v>1808</v>
      </c>
      <c r="K1749" s="696" t="s">
        <v>3159</v>
      </c>
      <c r="L1749" s="699">
        <v>1492.11</v>
      </c>
      <c r="M1749" s="699">
        <v>13428.99</v>
      </c>
      <c r="N1749" s="696">
        <v>9</v>
      </c>
      <c r="O1749" s="700">
        <v>4.5</v>
      </c>
      <c r="P1749" s="699">
        <v>10444.77</v>
      </c>
      <c r="Q1749" s="701">
        <v>0.77777777777777779</v>
      </c>
      <c r="R1749" s="696">
        <v>7</v>
      </c>
      <c r="S1749" s="701">
        <v>0.77777777777777779</v>
      </c>
      <c r="T1749" s="700">
        <v>4</v>
      </c>
      <c r="U1749" s="702">
        <v>0.88888888888888884</v>
      </c>
    </row>
    <row r="1750" spans="1:21" ht="14.4" customHeight="1" x14ac:dyDescent="0.3">
      <c r="A1750" s="695">
        <v>32</v>
      </c>
      <c r="B1750" s="696" t="s">
        <v>554</v>
      </c>
      <c r="C1750" s="696">
        <v>89301322</v>
      </c>
      <c r="D1750" s="697" t="s">
        <v>4685</v>
      </c>
      <c r="E1750" s="698" t="s">
        <v>3287</v>
      </c>
      <c r="F1750" s="696" t="s">
        <v>3257</v>
      </c>
      <c r="G1750" s="696" t="s">
        <v>3427</v>
      </c>
      <c r="H1750" s="696" t="s">
        <v>555</v>
      </c>
      <c r="I1750" s="696" t="s">
        <v>4611</v>
      </c>
      <c r="J1750" s="696" t="s">
        <v>1519</v>
      </c>
      <c r="K1750" s="696" t="s">
        <v>892</v>
      </c>
      <c r="L1750" s="699">
        <v>0</v>
      </c>
      <c r="M1750" s="699">
        <v>0</v>
      </c>
      <c r="N1750" s="696">
        <v>1</v>
      </c>
      <c r="O1750" s="700">
        <v>1</v>
      </c>
      <c r="P1750" s="699"/>
      <c r="Q1750" s="701"/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32</v>
      </c>
      <c r="B1751" s="696" t="s">
        <v>554</v>
      </c>
      <c r="C1751" s="696">
        <v>89301322</v>
      </c>
      <c r="D1751" s="697" t="s">
        <v>4685</v>
      </c>
      <c r="E1751" s="698" t="s">
        <v>3287</v>
      </c>
      <c r="F1751" s="696" t="s">
        <v>3257</v>
      </c>
      <c r="G1751" s="696" t="s">
        <v>3427</v>
      </c>
      <c r="H1751" s="696" t="s">
        <v>555</v>
      </c>
      <c r="I1751" s="696" t="s">
        <v>3428</v>
      </c>
      <c r="J1751" s="696" t="s">
        <v>1519</v>
      </c>
      <c r="K1751" s="696" t="s">
        <v>3429</v>
      </c>
      <c r="L1751" s="699">
        <v>0</v>
      </c>
      <c r="M1751" s="699">
        <v>0</v>
      </c>
      <c r="N1751" s="696">
        <v>1</v>
      </c>
      <c r="O1751" s="700">
        <v>0.5</v>
      </c>
      <c r="P1751" s="699">
        <v>0</v>
      </c>
      <c r="Q1751" s="701"/>
      <c r="R1751" s="696">
        <v>1</v>
      </c>
      <c r="S1751" s="701">
        <v>1</v>
      </c>
      <c r="T1751" s="700">
        <v>0.5</v>
      </c>
      <c r="U1751" s="702">
        <v>1</v>
      </c>
    </row>
    <row r="1752" spans="1:21" ht="14.4" customHeight="1" x14ac:dyDescent="0.3">
      <c r="A1752" s="695">
        <v>32</v>
      </c>
      <c r="B1752" s="696" t="s">
        <v>554</v>
      </c>
      <c r="C1752" s="696">
        <v>89301322</v>
      </c>
      <c r="D1752" s="697" t="s">
        <v>4685</v>
      </c>
      <c r="E1752" s="698" t="s">
        <v>3288</v>
      </c>
      <c r="F1752" s="696" t="s">
        <v>3257</v>
      </c>
      <c r="G1752" s="696" t="s">
        <v>3300</v>
      </c>
      <c r="H1752" s="696" t="s">
        <v>555</v>
      </c>
      <c r="I1752" s="696" t="s">
        <v>3697</v>
      </c>
      <c r="J1752" s="696" t="s">
        <v>3698</v>
      </c>
      <c r="K1752" s="696" t="s">
        <v>1245</v>
      </c>
      <c r="L1752" s="699">
        <v>275.23</v>
      </c>
      <c r="M1752" s="699">
        <v>275.23</v>
      </c>
      <c r="N1752" s="696">
        <v>1</v>
      </c>
      <c r="O1752" s="700">
        <v>1</v>
      </c>
      <c r="P1752" s="699"/>
      <c r="Q1752" s="701">
        <v>0</v>
      </c>
      <c r="R1752" s="696"/>
      <c r="S1752" s="701">
        <v>0</v>
      </c>
      <c r="T1752" s="700"/>
      <c r="U1752" s="702">
        <v>0</v>
      </c>
    </row>
    <row r="1753" spans="1:21" ht="14.4" customHeight="1" x14ac:dyDescent="0.3">
      <c r="A1753" s="695">
        <v>32</v>
      </c>
      <c r="B1753" s="696" t="s">
        <v>554</v>
      </c>
      <c r="C1753" s="696">
        <v>89301322</v>
      </c>
      <c r="D1753" s="697" t="s">
        <v>4685</v>
      </c>
      <c r="E1753" s="698" t="s">
        <v>3288</v>
      </c>
      <c r="F1753" s="696" t="s">
        <v>3257</v>
      </c>
      <c r="G1753" s="696" t="s">
        <v>3300</v>
      </c>
      <c r="H1753" s="696" t="s">
        <v>555</v>
      </c>
      <c r="I1753" s="696" t="s">
        <v>1318</v>
      </c>
      <c r="J1753" s="696" t="s">
        <v>1319</v>
      </c>
      <c r="K1753" s="696" t="s">
        <v>3301</v>
      </c>
      <c r="L1753" s="699">
        <v>1354.54</v>
      </c>
      <c r="M1753" s="699">
        <v>6772.7</v>
      </c>
      <c r="N1753" s="696">
        <v>5</v>
      </c>
      <c r="O1753" s="700">
        <v>4</v>
      </c>
      <c r="P1753" s="699">
        <v>1354.54</v>
      </c>
      <c r="Q1753" s="701">
        <v>0.2</v>
      </c>
      <c r="R1753" s="696">
        <v>1</v>
      </c>
      <c r="S1753" s="701">
        <v>0.2</v>
      </c>
      <c r="T1753" s="700">
        <v>1</v>
      </c>
      <c r="U1753" s="702">
        <v>0.25</v>
      </c>
    </row>
    <row r="1754" spans="1:21" ht="14.4" customHeight="1" x14ac:dyDescent="0.3">
      <c r="A1754" s="695">
        <v>32</v>
      </c>
      <c r="B1754" s="696" t="s">
        <v>554</v>
      </c>
      <c r="C1754" s="696">
        <v>89301322</v>
      </c>
      <c r="D1754" s="697" t="s">
        <v>4685</v>
      </c>
      <c r="E1754" s="698" t="s">
        <v>3288</v>
      </c>
      <c r="F1754" s="696" t="s">
        <v>3257</v>
      </c>
      <c r="G1754" s="696" t="s">
        <v>3300</v>
      </c>
      <c r="H1754" s="696" t="s">
        <v>555</v>
      </c>
      <c r="I1754" s="696" t="s">
        <v>1171</v>
      </c>
      <c r="J1754" s="696" t="s">
        <v>1172</v>
      </c>
      <c r="K1754" s="696" t="s">
        <v>1173</v>
      </c>
      <c r="L1754" s="699">
        <v>483.76</v>
      </c>
      <c r="M1754" s="699">
        <v>483.76</v>
      </c>
      <c r="N1754" s="696">
        <v>1</v>
      </c>
      <c r="O1754" s="700">
        <v>0.5</v>
      </c>
      <c r="P1754" s="699"/>
      <c r="Q1754" s="701">
        <v>0</v>
      </c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32</v>
      </c>
      <c r="B1755" s="696" t="s">
        <v>554</v>
      </c>
      <c r="C1755" s="696">
        <v>89301322</v>
      </c>
      <c r="D1755" s="697" t="s">
        <v>4685</v>
      </c>
      <c r="E1755" s="698" t="s">
        <v>3288</v>
      </c>
      <c r="F1755" s="696" t="s">
        <v>3257</v>
      </c>
      <c r="G1755" s="696" t="s">
        <v>3305</v>
      </c>
      <c r="H1755" s="696" t="s">
        <v>555</v>
      </c>
      <c r="I1755" s="696" t="s">
        <v>3379</v>
      </c>
      <c r="J1755" s="696" t="s">
        <v>980</v>
      </c>
      <c r="K1755" s="696" t="s">
        <v>3380</v>
      </c>
      <c r="L1755" s="699">
        <v>0</v>
      </c>
      <c r="M1755" s="699">
        <v>0</v>
      </c>
      <c r="N1755" s="696">
        <v>1</v>
      </c>
      <c r="O1755" s="700">
        <v>0.5</v>
      </c>
      <c r="P1755" s="699">
        <v>0</v>
      </c>
      <c r="Q1755" s="701"/>
      <c r="R1755" s="696">
        <v>1</v>
      </c>
      <c r="S1755" s="701">
        <v>1</v>
      </c>
      <c r="T1755" s="700">
        <v>0.5</v>
      </c>
      <c r="U1755" s="702">
        <v>1</v>
      </c>
    </row>
    <row r="1756" spans="1:21" ht="14.4" customHeight="1" x14ac:dyDescent="0.3">
      <c r="A1756" s="695">
        <v>32</v>
      </c>
      <c r="B1756" s="696" t="s">
        <v>554</v>
      </c>
      <c r="C1756" s="696">
        <v>89301322</v>
      </c>
      <c r="D1756" s="697" t="s">
        <v>4685</v>
      </c>
      <c r="E1756" s="698" t="s">
        <v>3288</v>
      </c>
      <c r="F1756" s="696" t="s">
        <v>3257</v>
      </c>
      <c r="G1756" s="696" t="s">
        <v>3305</v>
      </c>
      <c r="H1756" s="696" t="s">
        <v>555</v>
      </c>
      <c r="I1756" s="696" t="s">
        <v>979</v>
      </c>
      <c r="J1756" s="696" t="s">
        <v>980</v>
      </c>
      <c r="K1756" s="696" t="s">
        <v>981</v>
      </c>
      <c r="L1756" s="699">
        <v>95.25</v>
      </c>
      <c r="M1756" s="699">
        <v>190.5</v>
      </c>
      <c r="N1756" s="696">
        <v>2</v>
      </c>
      <c r="O1756" s="700">
        <v>1.5</v>
      </c>
      <c r="P1756" s="699">
        <v>95.25</v>
      </c>
      <c r="Q1756" s="701">
        <v>0.5</v>
      </c>
      <c r="R1756" s="696">
        <v>1</v>
      </c>
      <c r="S1756" s="701">
        <v>0.5</v>
      </c>
      <c r="T1756" s="700">
        <v>1</v>
      </c>
      <c r="U1756" s="702">
        <v>0.66666666666666663</v>
      </c>
    </row>
    <row r="1757" spans="1:21" ht="14.4" customHeight="1" x14ac:dyDescent="0.3">
      <c r="A1757" s="695">
        <v>32</v>
      </c>
      <c r="B1757" s="696" t="s">
        <v>554</v>
      </c>
      <c r="C1757" s="696">
        <v>89301322</v>
      </c>
      <c r="D1757" s="697" t="s">
        <v>4685</v>
      </c>
      <c r="E1757" s="698" t="s">
        <v>3288</v>
      </c>
      <c r="F1757" s="696" t="s">
        <v>3257</v>
      </c>
      <c r="G1757" s="696" t="s">
        <v>3305</v>
      </c>
      <c r="H1757" s="696" t="s">
        <v>555</v>
      </c>
      <c r="I1757" s="696" t="s">
        <v>650</v>
      </c>
      <c r="J1757" s="696" t="s">
        <v>651</v>
      </c>
      <c r="K1757" s="696" t="s">
        <v>3306</v>
      </c>
      <c r="L1757" s="699">
        <v>85.72</v>
      </c>
      <c r="M1757" s="699">
        <v>257.15999999999997</v>
      </c>
      <c r="N1757" s="696">
        <v>3</v>
      </c>
      <c r="O1757" s="700">
        <v>2</v>
      </c>
      <c r="P1757" s="699">
        <v>171.44</v>
      </c>
      <c r="Q1757" s="701">
        <v>0.66666666666666674</v>
      </c>
      <c r="R1757" s="696">
        <v>2</v>
      </c>
      <c r="S1757" s="701">
        <v>0.66666666666666663</v>
      </c>
      <c r="T1757" s="700">
        <v>1.5</v>
      </c>
      <c r="U1757" s="702">
        <v>0.75</v>
      </c>
    </row>
    <row r="1758" spans="1:21" ht="14.4" customHeight="1" x14ac:dyDescent="0.3">
      <c r="A1758" s="695">
        <v>32</v>
      </c>
      <c r="B1758" s="696" t="s">
        <v>554</v>
      </c>
      <c r="C1758" s="696">
        <v>89301322</v>
      </c>
      <c r="D1758" s="697" t="s">
        <v>4685</v>
      </c>
      <c r="E1758" s="698" t="s">
        <v>3288</v>
      </c>
      <c r="F1758" s="696" t="s">
        <v>3257</v>
      </c>
      <c r="G1758" s="696" t="s">
        <v>3384</v>
      </c>
      <c r="H1758" s="696" t="s">
        <v>555</v>
      </c>
      <c r="I1758" s="696" t="s">
        <v>4577</v>
      </c>
      <c r="J1758" s="696" t="s">
        <v>942</v>
      </c>
      <c r="K1758" s="696" t="s">
        <v>4578</v>
      </c>
      <c r="L1758" s="699">
        <v>0</v>
      </c>
      <c r="M1758" s="699">
        <v>0</v>
      </c>
      <c r="N1758" s="696">
        <v>1</v>
      </c>
      <c r="O1758" s="700">
        <v>0.5</v>
      </c>
      <c r="P1758" s="699"/>
      <c r="Q1758" s="701"/>
      <c r="R1758" s="696"/>
      <c r="S1758" s="701">
        <v>0</v>
      </c>
      <c r="T1758" s="700"/>
      <c r="U1758" s="702">
        <v>0</v>
      </c>
    </row>
    <row r="1759" spans="1:21" ht="14.4" customHeight="1" x14ac:dyDescent="0.3">
      <c r="A1759" s="695">
        <v>32</v>
      </c>
      <c r="B1759" s="696" t="s">
        <v>554</v>
      </c>
      <c r="C1759" s="696">
        <v>89301322</v>
      </c>
      <c r="D1759" s="697" t="s">
        <v>4685</v>
      </c>
      <c r="E1759" s="698" t="s">
        <v>3288</v>
      </c>
      <c r="F1759" s="696" t="s">
        <v>3257</v>
      </c>
      <c r="G1759" s="696" t="s">
        <v>3470</v>
      </c>
      <c r="H1759" s="696" t="s">
        <v>555</v>
      </c>
      <c r="I1759" s="696" t="s">
        <v>4465</v>
      </c>
      <c r="J1759" s="696" t="s">
        <v>2833</v>
      </c>
      <c r="K1759" s="696" t="s">
        <v>3684</v>
      </c>
      <c r="L1759" s="699">
        <v>203.07</v>
      </c>
      <c r="M1759" s="699">
        <v>203.07</v>
      </c>
      <c r="N1759" s="696">
        <v>1</v>
      </c>
      <c r="O1759" s="700">
        <v>0.5</v>
      </c>
      <c r="P1759" s="699">
        <v>203.07</v>
      </c>
      <c r="Q1759" s="701">
        <v>1</v>
      </c>
      <c r="R1759" s="696">
        <v>1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32</v>
      </c>
      <c r="B1760" s="696" t="s">
        <v>554</v>
      </c>
      <c r="C1760" s="696">
        <v>89301322</v>
      </c>
      <c r="D1760" s="697" t="s">
        <v>4685</v>
      </c>
      <c r="E1760" s="698" t="s">
        <v>3288</v>
      </c>
      <c r="F1760" s="696" t="s">
        <v>3257</v>
      </c>
      <c r="G1760" s="696" t="s">
        <v>3310</v>
      </c>
      <c r="H1760" s="696" t="s">
        <v>1626</v>
      </c>
      <c r="I1760" s="696" t="s">
        <v>1998</v>
      </c>
      <c r="J1760" s="696" t="s">
        <v>3125</v>
      </c>
      <c r="K1760" s="696" t="s">
        <v>3126</v>
      </c>
      <c r="L1760" s="699">
        <v>333.31</v>
      </c>
      <c r="M1760" s="699">
        <v>1999.8600000000001</v>
      </c>
      <c r="N1760" s="696">
        <v>6</v>
      </c>
      <c r="O1760" s="700">
        <v>2</v>
      </c>
      <c r="P1760" s="699">
        <v>333.31</v>
      </c>
      <c r="Q1760" s="701">
        <v>0.16666666666666666</v>
      </c>
      <c r="R1760" s="696">
        <v>1</v>
      </c>
      <c r="S1760" s="701">
        <v>0.16666666666666666</v>
      </c>
      <c r="T1760" s="700">
        <v>0.5</v>
      </c>
      <c r="U1760" s="702">
        <v>0.25</v>
      </c>
    </row>
    <row r="1761" spans="1:21" ht="14.4" customHeight="1" x14ac:dyDescent="0.3">
      <c r="A1761" s="695">
        <v>32</v>
      </c>
      <c r="B1761" s="696" t="s">
        <v>554</v>
      </c>
      <c r="C1761" s="696">
        <v>89301322</v>
      </c>
      <c r="D1761" s="697" t="s">
        <v>4685</v>
      </c>
      <c r="E1761" s="698" t="s">
        <v>3288</v>
      </c>
      <c r="F1761" s="696" t="s">
        <v>3257</v>
      </c>
      <c r="G1761" s="696" t="s">
        <v>3545</v>
      </c>
      <c r="H1761" s="696" t="s">
        <v>555</v>
      </c>
      <c r="I1761" s="696" t="s">
        <v>4612</v>
      </c>
      <c r="J1761" s="696" t="s">
        <v>4613</v>
      </c>
      <c r="K1761" s="696" t="s">
        <v>2051</v>
      </c>
      <c r="L1761" s="699">
        <v>222.25</v>
      </c>
      <c r="M1761" s="699">
        <v>666.75</v>
      </c>
      <c r="N1761" s="696">
        <v>3</v>
      </c>
      <c r="O1761" s="700">
        <v>2</v>
      </c>
      <c r="P1761" s="699">
        <v>444.5</v>
      </c>
      <c r="Q1761" s="701">
        <v>0.66666666666666663</v>
      </c>
      <c r="R1761" s="696">
        <v>2</v>
      </c>
      <c r="S1761" s="701">
        <v>0.66666666666666663</v>
      </c>
      <c r="T1761" s="700">
        <v>1.5</v>
      </c>
      <c r="U1761" s="702">
        <v>0.75</v>
      </c>
    </row>
    <row r="1762" spans="1:21" ht="14.4" customHeight="1" x14ac:dyDescent="0.3">
      <c r="A1762" s="695">
        <v>32</v>
      </c>
      <c r="B1762" s="696" t="s">
        <v>554</v>
      </c>
      <c r="C1762" s="696">
        <v>89301322</v>
      </c>
      <c r="D1762" s="697" t="s">
        <v>4685</v>
      </c>
      <c r="E1762" s="698" t="s">
        <v>3288</v>
      </c>
      <c r="F1762" s="696" t="s">
        <v>3257</v>
      </c>
      <c r="G1762" s="696" t="s">
        <v>4614</v>
      </c>
      <c r="H1762" s="696" t="s">
        <v>555</v>
      </c>
      <c r="I1762" s="696" t="s">
        <v>4615</v>
      </c>
      <c r="J1762" s="696" t="s">
        <v>4616</v>
      </c>
      <c r="K1762" s="696" t="s">
        <v>4617</v>
      </c>
      <c r="L1762" s="699">
        <v>0</v>
      </c>
      <c r="M1762" s="699">
        <v>0</v>
      </c>
      <c r="N1762" s="696">
        <v>1</v>
      </c>
      <c r="O1762" s="700">
        <v>0.5</v>
      </c>
      <c r="P1762" s="699"/>
      <c r="Q1762" s="701"/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32</v>
      </c>
      <c r="B1763" s="696" t="s">
        <v>554</v>
      </c>
      <c r="C1763" s="696">
        <v>89301322</v>
      </c>
      <c r="D1763" s="697" t="s">
        <v>4685</v>
      </c>
      <c r="E1763" s="698" t="s">
        <v>3288</v>
      </c>
      <c r="F1763" s="696" t="s">
        <v>3257</v>
      </c>
      <c r="G1763" s="696" t="s">
        <v>3316</v>
      </c>
      <c r="H1763" s="696" t="s">
        <v>1626</v>
      </c>
      <c r="I1763" s="696" t="s">
        <v>2006</v>
      </c>
      <c r="J1763" s="696" t="s">
        <v>2007</v>
      </c>
      <c r="K1763" s="696" t="s">
        <v>3131</v>
      </c>
      <c r="L1763" s="699">
        <v>184.22</v>
      </c>
      <c r="M1763" s="699">
        <v>368.44</v>
      </c>
      <c r="N1763" s="696">
        <v>2</v>
      </c>
      <c r="O1763" s="700">
        <v>0.5</v>
      </c>
      <c r="P1763" s="699">
        <v>368.44</v>
      </c>
      <c r="Q1763" s="701">
        <v>1</v>
      </c>
      <c r="R1763" s="696">
        <v>2</v>
      </c>
      <c r="S1763" s="701">
        <v>1</v>
      </c>
      <c r="T1763" s="700">
        <v>0.5</v>
      </c>
      <c r="U1763" s="702">
        <v>1</v>
      </c>
    </row>
    <row r="1764" spans="1:21" ht="14.4" customHeight="1" x14ac:dyDescent="0.3">
      <c r="A1764" s="695">
        <v>32</v>
      </c>
      <c r="B1764" s="696" t="s">
        <v>554</v>
      </c>
      <c r="C1764" s="696">
        <v>89301322</v>
      </c>
      <c r="D1764" s="697" t="s">
        <v>4685</v>
      </c>
      <c r="E1764" s="698" t="s">
        <v>3288</v>
      </c>
      <c r="F1764" s="696" t="s">
        <v>3257</v>
      </c>
      <c r="G1764" s="696" t="s">
        <v>3316</v>
      </c>
      <c r="H1764" s="696" t="s">
        <v>555</v>
      </c>
      <c r="I1764" s="696" t="s">
        <v>4618</v>
      </c>
      <c r="J1764" s="696" t="s">
        <v>2007</v>
      </c>
      <c r="K1764" s="696" t="s">
        <v>3131</v>
      </c>
      <c r="L1764" s="699">
        <v>0</v>
      </c>
      <c r="M1764" s="699">
        <v>0</v>
      </c>
      <c r="N1764" s="696">
        <v>1</v>
      </c>
      <c r="O1764" s="700">
        <v>0.5</v>
      </c>
      <c r="P1764" s="699">
        <v>0</v>
      </c>
      <c r="Q1764" s="701"/>
      <c r="R1764" s="696">
        <v>1</v>
      </c>
      <c r="S1764" s="701">
        <v>1</v>
      </c>
      <c r="T1764" s="700">
        <v>0.5</v>
      </c>
      <c r="U1764" s="702">
        <v>1</v>
      </c>
    </row>
    <row r="1765" spans="1:21" ht="14.4" customHeight="1" x14ac:dyDescent="0.3">
      <c r="A1765" s="695">
        <v>32</v>
      </c>
      <c r="B1765" s="696" t="s">
        <v>554</v>
      </c>
      <c r="C1765" s="696">
        <v>89301322</v>
      </c>
      <c r="D1765" s="697" t="s">
        <v>4685</v>
      </c>
      <c r="E1765" s="698" t="s">
        <v>3288</v>
      </c>
      <c r="F1765" s="696" t="s">
        <v>3257</v>
      </c>
      <c r="G1765" s="696" t="s">
        <v>3393</v>
      </c>
      <c r="H1765" s="696" t="s">
        <v>1626</v>
      </c>
      <c r="I1765" s="696" t="s">
        <v>4365</v>
      </c>
      <c r="J1765" s="696" t="s">
        <v>1636</v>
      </c>
      <c r="K1765" s="696" t="s">
        <v>4366</v>
      </c>
      <c r="L1765" s="699">
        <v>0</v>
      </c>
      <c r="M1765" s="699">
        <v>0</v>
      </c>
      <c r="N1765" s="696">
        <v>1</v>
      </c>
      <c r="O1765" s="700">
        <v>0.5</v>
      </c>
      <c r="P1765" s="699">
        <v>0</v>
      </c>
      <c r="Q1765" s="701"/>
      <c r="R1765" s="696">
        <v>1</v>
      </c>
      <c r="S1765" s="701">
        <v>1</v>
      </c>
      <c r="T1765" s="700">
        <v>0.5</v>
      </c>
      <c r="U1765" s="702">
        <v>1</v>
      </c>
    </row>
    <row r="1766" spans="1:21" ht="14.4" customHeight="1" x14ac:dyDescent="0.3">
      <c r="A1766" s="695">
        <v>32</v>
      </c>
      <c r="B1766" s="696" t="s">
        <v>554</v>
      </c>
      <c r="C1766" s="696">
        <v>89301322</v>
      </c>
      <c r="D1766" s="697" t="s">
        <v>4685</v>
      </c>
      <c r="E1766" s="698" t="s">
        <v>3288</v>
      </c>
      <c r="F1766" s="696" t="s">
        <v>3257</v>
      </c>
      <c r="G1766" s="696" t="s">
        <v>3393</v>
      </c>
      <c r="H1766" s="696" t="s">
        <v>1626</v>
      </c>
      <c r="I1766" s="696" t="s">
        <v>3714</v>
      </c>
      <c r="J1766" s="696" t="s">
        <v>1636</v>
      </c>
      <c r="K1766" s="696" t="s">
        <v>892</v>
      </c>
      <c r="L1766" s="699">
        <v>0</v>
      </c>
      <c r="M1766" s="699">
        <v>0</v>
      </c>
      <c r="N1766" s="696">
        <v>1</v>
      </c>
      <c r="O1766" s="700">
        <v>0.5</v>
      </c>
      <c r="P1766" s="699"/>
      <c r="Q1766" s="701"/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32</v>
      </c>
      <c r="B1767" s="696" t="s">
        <v>554</v>
      </c>
      <c r="C1767" s="696">
        <v>89301322</v>
      </c>
      <c r="D1767" s="697" t="s">
        <v>4685</v>
      </c>
      <c r="E1767" s="698" t="s">
        <v>3288</v>
      </c>
      <c r="F1767" s="696" t="s">
        <v>3257</v>
      </c>
      <c r="G1767" s="696" t="s">
        <v>3393</v>
      </c>
      <c r="H1767" s="696" t="s">
        <v>1626</v>
      </c>
      <c r="I1767" s="696" t="s">
        <v>1705</v>
      </c>
      <c r="J1767" s="696" t="s">
        <v>1636</v>
      </c>
      <c r="K1767" s="696" t="s">
        <v>2672</v>
      </c>
      <c r="L1767" s="699">
        <v>137.74</v>
      </c>
      <c r="M1767" s="699">
        <v>137.74</v>
      </c>
      <c r="N1767" s="696">
        <v>1</v>
      </c>
      <c r="O1767" s="700">
        <v>0.5</v>
      </c>
      <c r="P1767" s="699">
        <v>137.74</v>
      </c>
      <c r="Q1767" s="701">
        <v>1</v>
      </c>
      <c r="R1767" s="696">
        <v>1</v>
      </c>
      <c r="S1767" s="701">
        <v>1</v>
      </c>
      <c r="T1767" s="700">
        <v>0.5</v>
      </c>
      <c r="U1767" s="702">
        <v>1</v>
      </c>
    </row>
    <row r="1768" spans="1:21" ht="14.4" customHeight="1" x14ac:dyDescent="0.3">
      <c r="A1768" s="695">
        <v>32</v>
      </c>
      <c r="B1768" s="696" t="s">
        <v>554</v>
      </c>
      <c r="C1768" s="696">
        <v>89301322</v>
      </c>
      <c r="D1768" s="697" t="s">
        <v>4685</v>
      </c>
      <c r="E1768" s="698" t="s">
        <v>3288</v>
      </c>
      <c r="F1768" s="696" t="s">
        <v>3257</v>
      </c>
      <c r="G1768" s="696" t="s">
        <v>3317</v>
      </c>
      <c r="H1768" s="696" t="s">
        <v>1626</v>
      </c>
      <c r="I1768" s="696" t="s">
        <v>1651</v>
      </c>
      <c r="J1768" s="696" t="s">
        <v>1652</v>
      </c>
      <c r="K1768" s="696" t="s">
        <v>3185</v>
      </c>
      <c r="L1768" s="699">
        <v>432.32</v>
      </c>
      <c r="M1768" s="699">
        <v>432.32</v>
      </c>
      <c r="N1768" s="696">
        <v>1</v>
      </c>
      <c r="O1768" s="700">
        <v>0.5</v>
      </c>
      <c r="P1768" s="699"/>
      <c r="Q1768" s="701">
        <v>0</v>
      </c>
      <c r="R1768" s="696"/>
      <c r="S1768" s="701">
        <v>0</v>
      </c>
      <c r="T1768" s="700"/>
      <c r="U1768" s="702">
        <v>0</v>
      </c>
    </row>
    <row r="1769" spans="1:21" ht="14.4" customHeight="1" x14ac:dyDescent="0.3">
      <c r="A1769" s="695">
        <v>32</v>
      </c>
      <c r="B1769" s="696" t="s">
        <v>554</v>
      </c>
      <c r="C1769" s="696">
        <v>89301322</v>
      </c>
      <c r="D1769" s="697" t="s">
        <v>4685</v>
      </c>
      <c r="E1769" s="698" t="s">
        <v>3288</v>
      </c>
      <c r="F1769" s="696" t="s">
        <v>3257</v>
      </c>
      <c r="G1769" s="696" t="s">
        <v>3551</v>
      </c>
      <c r="H1769" s="696" t="s">
        <v>555</v>
      </c>
      <c r="I1769" s="696" t="s">
        <v>3552</v>
      </c>
      <c r="J1769" s="696" t="s">
        <v>3553</v>
      </c>
      <c r="K1769" s="696" t="s">
        <v>3554</v>
      </c>
      <c r="L1769" s="699">
        <v>6492.48</v>
      </c>
      <c r="M1769" s="699">
        <v>19477.439999999999</v>
      </c>
      <c r="N1769" s="696">
        <v>3</v>
      </c>
      <c r="O1769" s="700">
        <v>1</v>
      </c>
      <c r="P1769" s="699">
        <v>19477.439999999999</v>
      </c>
      <c r="Q1769" s="701">
        <v>1</v>
      </c>
      <c r="R1769" s="696">
        <v>3</v>
      </c>
      <c r="S1769" s="701">
        <v>1</v>
      </c>
      <c r="T1769" s="700">
        <v>1</v>
      </c>
      <c r="U1769" s="702">
        <v>1</v>
      </c>
    </row>
    <row r="1770" spans="1:21" ht="14.4" customHeight="1" x14ac:dyDescent="0.3">
      <c r="A1770" s="695">
        <v>32</v>
      </c>
      <c r="B1770" s="696" t="s">
        <v>554</v>
      </c>
      <c r="C1770" s="696">
        <v>89301322</v>
      </c>
      <c r="D1770" s="697" t="s">
        <v>4685</v>
      </c>
      <c r="E1770" s="698" t="s">
        <v>3288</v>
      </c>
      <c r="F1770" s="696" t="s">
        <v>3257</v>
      </c>
      <c r="G1770" s="696" t="s">
        <v>3827</v>
      </c>
      <c r="H1770" s="696" t="s">
        <v>555</v>
      </c>
      <c r="I1770" s="696" t="s">
        <v>1168</v>
      </c>
      <c r="J1770" s="696" t="s">
        <v>1169</v>
      </c>
      <c r="K1770" s="696" t="s">
        <v>1170</v>
      </c>
      <c r="L1770" s="699">
        <v>400.21</v>
      </c>
      <c r="M1770" s="699">
        <v>400.21</v>
      </c>
      <c r="N1770" s="696">
        <v>1</v>
      </c>
      <c r="O1770" s="700">
        <v>1</v>
      </c>
      <c r="P1770" s="699">
        <v>400.21</v>
      </c>
      <c r="Q1770" s="701">
        <v>1</v>
      </c>
      <c r="R1770" s="696">
        <v>1</v>
      </c>
      <c r="S1770" s="701">
        <v>1</v>
      </c>
      <c r="T1770" s="700">
        <v>1</v>
      </c>
      <c r="U1770" s="702">
        <v>1</v>
      </c>
    </row>
    <row r="1771" spans="1:21" ht="14.4" customHeight="1" x14ac:dyDescent="0.3">
      <c r="A1771" s="695">
        <v>32</v>
      </c>
      <c r="B1771" s="696" t="s">
        <v>554</v>
      </c>
      <c r="C1771" s="696">
        <v>89301322</v>
      </c>
      <c r="D1771" s="697" t="s">
        <v>4685</v>
      </c>
      <c r="E1771" s="698" t="s">
        <v>3288</v>
      </c>
      <c r="F1771" s="696" t="s">
        <v>3257</v>
      </c>
      <c r="G1771" s="696" t="s">
        <v>3827</v>
      </c>
      <c r="H1771" s="696" t="s">
        <v>555</v>
      </c>
      <c r="I1771" s="696" t="s">
        <v>1168</v>
      </c>
      <c r="J1771" s="696" t="s">
        <v>1169</v>
      </c>
      <c r="K1771" s="696" t="s">
        <v>1170</v>
      </c>
      <c r="L1771" s="699">
        <v>359.63</v>
      </c>
      <c r="M1771" s="699">
        <v>719.26</v>
      </c>
      <c r="N1771" s="696">
        <v>2</v>
      </c>
      <c r="O1771" s="700">
        <v>2</v>
      </c>
      <c r="P1771" s="699"/>
      <c r="Q1771" s="701">
        <v>0</v>
      </c>
      <c r="R1771" s="696"/>
      <c r="S1771" s="701">
        <v>0</v>
      </c>
      <c r="T1771" s="700"/>
      <c r="U1771" s="702">
        <v>0</v>
      </c>
    </row>
    <row r="1772" spans="1:21" ht="14.4" customHeight="1" x14ac:dyDescent="0.3">
      <c r="A1772" s="695">
        <v>32</v>
      </c>
      <c r="B1772" s="696" t="s">
        <v>554</v>
      </c>
      <c r="C1772" s="696">
        <v>89301322</v>
      </c>
      <c r="D1772" s="697" t="s">
        <v>4685</v>
      </c>
      <c r="E1772" s="698" t="s">
        <v>3288</v>
      </c>
      <c r="F1772" s="696" t="s">
        <v>3257</v>
      </c>
      <c r="G1772" s="696" t="s">
        <v>3827</v>
      </c>
      <c r="H1772" s="696" t="s">
        <v>555</v>
      </c>
      <c r="I1772" s="696" t="s">
        <v>4253</v>
      </c>
      <c r="J1772" s="696" t="s">
        <v>1169</v>
      </c>
      <c r="K1772" s="696" t="s">
        <v>582</v>
      </c>
      <c r="L1772" s="699">
        <v>0</v>
      </c>
      <c r="M1772" s="699">
        <v>0</v>
      </c>
      <c r="N1772" s="696">
        <v>1</v>
      </c>
      <c r="O1772" s="700">
        <v>1</v>
      </c>
      <c r="P1772" s="699">
        <v>0</v>
      </c>
      <c r="Q1772" s="701"/>
      <c r="R1772" s="696">
        <v>1</v>
      </c>
      <c r="S1772" s="701">
        <v>1</v>
      </c>
      <c r="T1772" s="700">
        <v>1</v>
      </c>
      <c r="U1772" s="702">
        <v>1</v>
      </c>
    </row>
    <row r="1773" spans="1:21" ht="14.4" customHeight="1" x14ac:dyDescent="0.3">
      <c r="A1773" s="695">
        <v>32</v>
      </c>
      <c r="B1773" s="696" t="s">
        <v>554</v>
      </c>
      <c r="C1773" s="696">
        <v>89301322</v>
      </c>
      <c r="D1773" s="697" t="s">
        <v>4685</v>
      </c>
      <c r="E1773" s="698" t="s">
        <v>3288</v>
      </c>
      <c r="F1773" s="696" t="s">
        <v>3257</v>
      </c>
      <c r="G1773" s="696" t="s">
        <v>4619</v>
      </c>
      <c r="H1773" s="696" t="s">
        <v>555</v>
      </c>
      <c r="I1773" s="696" t="s">
        <v>4620</v>
      </c>
      <c r="J1773" s="696" t="s">
        <v>4621</v>
      </c>
      <c r="K1773" s="696" t="s">
        <v>4622</v>
      </c>
      <c r="L1773" s="699">
        <v>41.55</v>
      </c>
      <c r="M1773" s="699">
        <v>166.2</v>
      </c>
      <c r="N1773" s="696">
        <v>4</v>
      </c>
      <c r="O1773" s="700">
        <v>1</v>
      </c>
      <c r="P1773" s="699"/>
      <c r="Q1773" s="701">
        <v>0</v>
      </c>
      <c r="R1773" s="696"/>
      <c r="S1773" s="701">
        <v>0</v>
      </c>
      <c r="T1773" s="700"/>
      <c r="U1773" s="702">
        <v>0</v>
      </c>
    </row>
    <row r="1774" spans="1:21" ht="14.4" customHeight="1" x14ac:dyDescent="0.3">
      <c r="A1774" s="695">
        <v>32</v>
      </c>
      <c r="B1774" s="696" t="s">
        <v>554</v>
      </c>
      <c r="C1774" s="696">
        <v>89301322</v>
      </c>
      <c r="D1774" s="697" t="s">
        <v>4685</v>
      </c>
      <c r="E1774" s="698" t="s">
        <v>3288</v>
      </c>
      <c r="F1774" s="696" t="s">
        <v>3257</v>
      </c>
      <c r="G1774" s="696" t="s">
        <v>3436</v>
      </c>
      <c r="H1774" s="696" t="s">
        <v>555</v>
      </c>
      <c r="I1774" s="696" t="s">
        <v>3437</v>
      </c>
      <c r="J1774" s="696" t="s">
        <v>3438</v>
      </c>
      <c r="K1774" s="696" t="s">
        <v>895</v>
      </c>
      <c r="L1774" s="699">
        <v>13168.84</v>
      </c>
      <c r="M1774" s="699">
        <v>39506.520000000004</v>
      </c>
      <c r="N1774" s="696">
        <v>3</v>
      </c>
      <c r="O1774" s="700">
        <v>1</v>
      </c>
      <c r="P1774" s="699">
        <v>39506.520000000004</v>
      </c>
      <c r="Q1774" s="701">
        <v>1</v>
      </c>
      <c r="R1774" s="696">
        <v>3</v>
      </c>
      <c r="S1774" s="701">
        <v>1</v>
      </c>
      <c r="T1774" s="700">
        <v>1</v>
      </c>
      <c r="U1774" s="702">
        <v>1</v>
      </c>
    </row>
    <row r="1775" spans="1:21" ht="14.4" customHeight="1" x14ac:dyDescent="0.3">
      <c r="A1775" s="695">
        <v>32</v>
      </c>
      <c r="B1775" s="696" t="s">
        <v>554</v>
      </c>
      <c r="C1775" s="696">
        <v>89301322</v>
      </c>
      <c r="D1775" s="697" t="s">
        <v>4685</v>
      </c>
      <c r="E1775" s="698" t="s">
        <v>3288</v>
      </c>
      <c r="F1775" s="696" t="s">
        <v>3257</v>
      </c>
      <c r="G1775" s="696" t="s">
        <v>3436</v>
      </c>
      <c r="H1775" s="696" t="s">
        <v>555</v>
      </c>
      <c r="I1775" s="696" t="s">
        <v>4623</v>
      </c>
      <c r="J1775" s="696" t="s">
        <v>3438</v>
      </c>
      <c r="K1775" s="696" t="s">
        <v>4406</v>
      </c>
      <c r="L1775" s="699">
        <v>0</v>
      </c>
      <c r="M1775" s="699">
        <v>0</v>
      </c>
      <c r="N1775" s="696">
        <v>1</v>
      </c>
      <c r="O1775" s="700">
        <v>1</v>
      </c>
      <c r="P1775" s="699">
        <v>0</v>
      </c>
      <c r="Q1775" s="701"/>
      <c r="R1775" s="696">
        <v>1</v>
      </c>
      <c r="S1775" s="701">
        <v>1</v>
      </c>
      <c r="T1775" s="700">
        <v>1</v>
      </c>
      <c r="U1775" s="702">
        <v>1</v>
      </c>
    </row>
    <row r="1776" spans="1:21" ht="14.4" customHeight="1" x14ac:dyDescent="0.3">
      <c r="A1776" s="695">
        <v>32</v>
      </c>
      <c r="B1776" s="696" t="s">
        <v>554</v>
      </c>
      <c r="C1776" s="696">
        <v>89301322</v>
      </c>
      <c r="D1776" s="697" t="s">
        <v>4685</v>
      </c>
      <c r="E1776" s="698" t="s">
        <v>3288</v>
      </c>
      <c r="F1776" s="696" t="s">
        <v>3257</v>
      </c>
      <c r="G1776" s="696" t="s">
        <v>3321</v>
      </c>
      <c r="H1776" s="696" t="s">
        <v>1626</v>
      </c>
      <c r="I1776" s="696" t="s">
        <v>2085</v>
      </c>
      <c r="J1776" s="696" t="s">
        <v>2086</v>
      </c>
      <c r="K1776" s="696" t="s">
        <v>3155</v>
      </c>
      <c r="L1776" s="699">
        <v>3127.19</v>
      </c>
      <c r="M1776" s="699">
        <v>28144.71</v>
      </c>
      <c r="N1776" s="696">
        <v>9</v>
      </c>
      <c r="O1776" s="700">
        <v>4.5</v>
      </c>
      <c r="P1776" s="699">
        <v>12508.76</v>
      </c>
      <c r="Q1776" s="701">
        <v>0.44444444444444448</v>
      </c>
      <c r="R1776" s="696">
        <v>4</v>
      </c>
      <c r="S1776" s="701">
        <v>0.44444444444444442</v>
      </c>
      <c r="T1776" s="700">
        <v>2</v>
      </c>
      <c r="U1776" s="702">
        <v>0.44444444444444442</v>
      </c>
    </row>
    <row r="1777" spans="1:21" ht="14.4" customHeight="1" x14ac:dyDescent="0.3">
      <c r="A1777" s="695">
        <v>32</v>
      </c>
      <c r="B1777" s="696" t="s">
        <v>554</v>
      </c>
      <c r="C1777" s="696">
        <v>89301322</v>
      </c>
      <c r="D1777" s="697" t="s">
        <v>4685</v>
      </c>
      <c r="E1777" s="698" t="s">
        <v>3288</v>
      </c>
      <c r="F1777" s="696" t="s">
        <v>3257</v>
      </c>
      <c r="G1777" s="696" t="s">
        <v>3501</v>
      </c>
      <c r="H1777" s="696" t="s">
        <v>555</v>
      </c>
      <c r="I1777" s="696" t="s">
        <v>3508</v>
      </c>
      <c r="J1777" s="696" t="s">
        <v>3509</v>
      </c>
      <c r="K1777" s="696" t="s">
        <v>3504</v>
      </c>
      <c r="L1777" s="699">
        <v>0</v>
      </c>
      <c r="M1777" s="699">
        <v>0</v>
      </c>
      <c r="N1777" s="696">
        <v>1</v>
      </c>
      <c r="O1777" s="700">
        <v>0.5</v>
      </c>
      <c r="P1777" s="699">
        <v>0</v>
      </c>
      <c r="Q1777" s="701"/>
      <c r="R1777" s="696">
        <v>1</v>
      </c>
      <c r="S1777" s="701">
        <v>1</v>
      </c>
      <c r="T1777" s="700">
        <v>0.5</v>
      </c>
      <c r="U1777" s="702">
        <v>1</v>
      </c>
    </row>
    <row r="1778" spans="1:21" ht="14.4" customHeight="1" x14ac:dyDescent="0.3">
      <c r="A1778" s="695">
        <v>32</v>
      </c>
      <c r="B1778" s="696" t="s">
        <v>554</v>
      </c>
      <c r="C1778" s="696">
        <v>89301322</v>
      </c>
      <c r="D1778" s="697" t="s">
        <v>4685</v>
      </c>
      <c r="E1778" s="698" t="s">
        <v>3288</v>
      </c>
      <c r="F1778" s="696" t="s">
        <v>3257</v>
      </c>
      <c r="G1778" s="696" t="s">
        <v>3439</v>
      </c>
      <c r="H1778" s="696" t="s">
        <v>555</v>
      </c>
      <c r="I1778" s="696" t="s">
        <v>810</v>
      </c>
      <c r="J1778" s="696" t="s">
        <v>811</v>
      </c>
      <c r="K1778" s="696" t="s">
        <v>3440</v>
      </c>
      <c r="L1778" s="699">
        <v>163.9</v>
      </c>
      <c r="M1778" s="699">
        <v>327.8</v>
      </c>
      <c r="N1778" s="696">
        <v>2</v>
      </c>
      <c r="O1778" s="700">
        <v>1</v>
      </c>
      <c r="P1778" s="699"/>
      <c r="Q1778" s="701">
        <v>0</v>
      </c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32</v>
      </c>
      <c r="B1779" s="696" t="s">
        <v>554</v>
      </c>
      <c r="C1779" s="696">
        <v>89301322</v>
      </c>
      <c r="D1779" s="697" t="s">
        <v>4685</v>
      </c>
      <c r="E1779" s="698" t="s">
        <v>3288</v>
      </c>
      <c r="F1779" s="696" t="s">
        <v>3257</v>
      </c>
      <c r="G1779" s="696" t="s">
        <v>3486</v>
      </c>
      <c r="H1779" s="696" t="s">
        <v>555</v>
      </c>
      <c r="I1779" s="696" t="s">
        <v>1042</v>
      </c>
      <c r="J1779" s="696" t="s">
        <v>1043</v>
      </c>
      <c r="K1779" s="696" t="s">
        <v>3487</v>
      </c>
      <c r="L1779" s="699">
        <v>1023.02</v>
      </c>
      <c r="M1779" s="699">
        <v>7161.1399999999994</v>
      </c>
      <c r="N1779" s="696">
        <v>7</v>
      </c>
      <c r="O1779" s="700">
        <v>5</v>
      </c>
      <c r="P1779" s="699">
        <v>3069.06</v>
      </c>
      <c r="Q1779" s="701">
        <v>0.4285714285714286</v>
      </c>
      <c r="R1779" s="696">
        <v>3</v>
      </c>
      <c r="S1779" s="701">
        <v>0.42857142857142855</v>
      </c>
      <c r="T1779" s="700">
        <v>1.5</v>
      </c>
      <c r="U1779" s="702">
        <v>0.3</v>
      </c>
    </row>
    <row r="1780" spans="1:21" ht="14.4" customHeight="1" x14ac:dyDescent="0.3">
      <c r="A1780" s="695">
        <v>32</v>
      </c>
      <c r="B1780" s="696" t="s">
        <v>554</v>
      </c>
      <c r="C1780" s="696">
        <v>89301322</v>
      </c>
      <c r="D1780" s="697" t="s">
        <v>4685</v>
      </c>
      <c r="E1780" s="698" t="s">
        <v>3288</v>
      </c>
      <c r="F1780" s="696" t="s">
        <v>3257</v>
      </c>
      <c r="G1780" s="696" t="s">
        <v>3441</v>
      </c>
      <c r="H1780" s="696" t="s">
        <v>555</v>
      </c>
      <c r="I1780" s="696" t="s">
        <v>2304</v>
      </c>
      <c r="J1780" s="696" t="s">
        <v>2305</v>
      </c>
      <c r="K1780" s="696" t="s">
        <v>2306</v>
      </c>
      <c r="L1780" s="699">
        <v>24.22</v>
      </c>
      <c r="M1780" s="699">
        <v>24.22</v>
      </c>
      <c r="N1780" s="696">
        <v>1</v>
      </c>
      <c r="O1780" s="700">
        <v>1</v>
      </c>
      <c r="P1780" s="699">
        <v>24.22</v>
      </c>
      <c r="Q1780" s="701">
        <v>1</v>
      </c>
      <c r="R1780" s="696">
        <v>1</v>
      </c>
      <c r="S1780" s="701">
        <v>1</v>
      </c>
      <c r="T1780" s="700">
        <v>1</v>
      </c>
      <c r="U1780" s="702">
        <v>1</v>
      </c>
    </row>
    <row r="1781" spans="1:21" ht="14.4" customHeight="1" x14ac:dyDescent="0.3">
      <c r="A1781" s="695">
        <v>32</v>
      </c>
      <c r="B1781" s="696" t="s">
        <v>554</v>
      </c>
      <c r="C1781" s="696">
        <v>89301322</v>
      </c>
      <c r="D1781" s="697" t="s">
        <v>4685</v>
      </c>
      <c r="E1781" s="698" t="s">
        <v>3288</v>
      </c>
      <c r="F1781" s="696" t="s">
        <v>3257</v>
      </c>
      <c r="G1781" s="696" t="s">
        <v>3599</v>
      </c>
      <c r="H1781" s="696" t="s">
        <v>555</v>
      </c>
      <c r="I1781" s="696" t="s">
        <v>4624</v>
      </c>
      <c r="J1781" s="696" t="s">
        <v>4500</v>
      </c>
      <c r="K1781" s="696" t="s">
        <v>4501</v>
      </c>
      <c r="L1781" s="699">
        <v>41.07</v>
      </c>
      <c r="M1781" s="699">
        <v>41.07</v>
      </c>
      <c r="N1781" s="696">
        <v>1</v>
      </c>
      <c r="O1781" s="700">
        <v>1</v>
      </c>
      <c r="P1781" s="699">
        <v>41.07</v>
      </c>
      <c r="Q1781" s="701">
        <v>1</v>
      </c>
      <c r="R1781" s="696">
        <v>1</v>
      </c>
      <c r="S1781" s="701">
        <v>1</v>
      </c>
      <c r="T1781" s="700">
        <v>1</v>
      </c>
      <c r="U1781" s="702">
        <v>1</v>
      </c>
    </row>
    <row r="1782" spans="1:21" ht="14.4" customHeight="1" x14ac:dyDescent="0.3">
      <c r="A1782" s="695">
        <v>32</v>
      </c>
      <c r="B1782" s="696" t="s">
        <v>554</v>
      </c>
      <c r="C1782" s="696">
        <v>89301322</v>
      </c>
      <c r="D1782" s="697" t="s">
        <v>4685</v>
      </c>
      <c r="E1782" s="698" t="s">
        <v>3288</v>
      </c>
      <c r="F1782" s="696" t="s">
        <v>3257</v>
      </c>
      <c r="G1782" s="696" t="s">
        <v>3477</v>
      </c>
      <c r="H1782" s="696" t="s">
        <v>555</v>
      </c>
      <c r="I1782" s="696" t="s">
        <v>627</v>
      </c>
      <c r="J1782" s="696" t="s">
        <v>3478</v>
      </c>
      <c r="K1782" s="696" t="s">
        <v>3479</v>
      </c>
      <c r="L1782" s="699">
        <v>41.83</v>
      </c>
      <c r="M1782" s="699">
        <v>83.66</v>
      </c>
      <c r="N1782" s="696">
        <v>2</v>
      </c>
      <c r="O1782" s="700">
        <v>2</v>
      </c>
      <c r="P1782" s="699"/>
      <c r="Q1782" s="701">
        <v>0</v>
      </c>
      <c r="R1782" s="696"/>
      <c r="S1782" s="701">
        <v>0</v>
      </c>
      <c r="T1782" s="700"/>
      <c r="U1782" s="702">
        <v>0</v>
      </c>
    </row>
    <row r="1783" spans="1:21" ht="14.4" customHeight="1" x14ac:dyDescent="0.3">
      <c r="A1783" s="695">
        <v>32</v>
      </c>
      <c r="B1783" s="696" t="s">
        <v>554</v>
      </c>
      <c r="C1783" s="696">
        <v>89301322</v>
      </c>
      <c r="D1783" s="697" t="s">
        <v>4685</v>
      </c>
      <c r="E1783" s="698" t="s">
        <v>3288</v>
      </c>
      <c r="F1783" s="696" t="s">
        <v>3257</v>
      </c>
      <c r="G1783" s="696" t="s">
        <v>3346</v>
      </c>
      <c r="H1783" s="696" t="s">
        <v>555</v>
      </c>
      <c r="I1783" s="696" t="s">
        <v>3347</v>
      </c>
      <c r="J1783" s="696" t="s">
        <v>3348</v>
      </c>
      <c r="K1783" s="696" t="s">
        <v>3170</v>
      </c>
      <c r="L1783" s="699">
        <v>0</v>
      </c>
      <c r="M1783" s="699">
        <v>0</v>
      </c>
      <c r="N1783" s="696">
        <v>2</v>
      </c>
      <c r="O1783" s="700">
        <v>1</v>
      </c>
      <c r="P1783" s="699"/>
      <c r="Q1783" s="701"/>
      <c r="R1783" s="696"/>
      <c r="S1783" s="701">
        <v>0</v>
      </c>
      <c r="T1783" s="700"/>
      <c r="U1783" s="702">
        <v>0</v>
      </c>
    </row>
    <row r="1784" spans="1:21" ht="14.4" customHeight="1" x14ac:dyDescent="0.3">
      <c r="A1784" s="695">
        <v>32</v>
      </c>
      <c r="B1784" s="696" t="s">
        <v>554</v>
      </c>
      <c r="C1784" s="696">
        <v>89301322</v>
      </c>
      <c r="D1784" s="697" t="s">
        <v>4685</v>
      </c>
      <c r="E1784" s="698" t="s">
        <v>3288</v>
      </c>
      <c r="F1784" s="696" t="s">
        <v>3257</v>
      </c>
      <c r="G1784" s="696" t="s">
        <v>3349</v>
      </c>
      <c r="H1784" s="696" t="s">
        <v>555</v>
      </c>
      <c r="I1784" s="696" t="s">
        <v>814</v>
      </c>
      <c r="J1784" s="696" t="s">
        <v>3350</v>
      </c>
      <c r="K1784" s="696" t="s">
        <v>3351</v>
      </c>
      <c r="L1784" s="699">
        <v>91.14</v>
      </c>
      <c r="M1784" s="699">
        <v>1002.54</v>
      </c>
      <c r="N1784" s="696">
        <v>11</v>
      </c>
      <c r="O1784" s="700">
        <v>5.5</v>
      </c>
      <c r="P1784" s="699">
        <v>546.84</v>
      </c>
      <c r="Q1784" s="701">
        <v>0.54545454545454553</v>
      </c>
      <c r="R1784" s="696">
        <v>6</v>
      </c>
      <c r="S1784" s="701">
        <v>0.54545454545454541</v>
      </c>
      <c r="T1784" s="700">
        <v>2.5</v>
      </c>
      <c r="U1784" s="702">
        <v>0.45454545454545453</v>
      </c>
    </row>
    <row r="1785" spans="1:21" ht="14.4" customHeight="1" x14ac:dyDescent="0.3">
      <c r="A1785" s="695">
        <v>32</v>
      </c>
      <c r="B1785" s="696" t="s">
        <v>554</v>
      </c>
      <c r="C1785" s="696">
        <v>89301322</v>
      </c>
      <c r="D1785" s="697" t="s">
        <v>4685</v>
      </c>
      <c r="E1785" s="698" t="s">
        <v>3288</v>
      </c>
      <c r="F1785" s="696" t="s">
        <v>3257</v>
      </c>
      <c r="G1785" s="696" t="s">
        <v>3451</v>
      </c>
      <c r="H1785" s="696" t="s">
        <v>555</v>
      </c>
      <c r="I1785" s="696" t="s">
        <v>4165</v>
      </c>
      <c r="J1785" s="696" t="s">
        <v>1104</v>
      </c>
      <c r="K1785" s="696" t="s">
        <v>4166</v>
      </c>
      <c r="L1785" s="699">
        <v>0</v>
      </c>
      <c r="M1785" s="699">
        <v>0</v>
      </c>
      <c r="N1785" s="696">
        <v>1</v>
      </c>
      <c r="O1785" s="700">
        <v>0.5</v>
      </c>
      <c r="P1785" s="699">
        <v>0</v>
      </c>
      <c r="Q1785" s="701"/>
      <c r="R1785" s="696">
        <v>1</v>
      </c>
      <c r="S1785" s="701">
        <v>1</v>
      </c>
      <c r="T1785" s="700">
        <v>0.5</v>
      </c>
      <c r="U1785" s="702">
        <v>1</v>
      </c>
    </row>
    <row r="1786" spans="1:21" ht="14.4" customHeight="1" x14ac:dyDescent="0.3">
      <c r="A1786" s="695">
        <v>32</v>
      </c>
      <c r="B1786" s="696" t="s">
        <v>554</v>
      </c>
      <c r="C1786" s="696">
        <v>89301322</v>
      </c>
      <c r="D1786" s="697" t="s">
        <v>4685</v>
      </c>
      <c r="E1786" s="698" t="s">
        <v>3288</v>
      </c>
      <c r="F1786" s="696" t="s">
        <v>3257</v>
      </c>
      <c r="G1786" s="696" t="s">
        <v>4001</v>
      </c>
      <c r="H1786" s="696" t="s">
        <v>555</v>
      </c>
      <c r="I1786" s="696" t="s">
        <v>1936</v>
      </c>
      <c r="J1786" s="696" t="s">
        <v>1937</v>
      </c>
      <c r="K1786" s="696" t="s">
        <v>1938</v>
      </c>
      <c r="L1786" s="699">
        <v>120.37</v>
      </c>
      <c r="M1786" s="699">
        <v>120.37</v>
      </c>
      <c r="N1786" s="696">
        <v>1</v>
      </c>
      <c r="O1786" s="700">
        <v>0.5</v>
      </c>
      <c r="P1786" s="699">
        <v>120.37</v>
      </c>
      <c r="Q1786" s="701">
        <v>1</v>
      </c>
      <c r="R1786" s="696">
        <v>1</v>
      </c>
      <c r="S1786" s="701">
        <v>1</v>
      </c>
      <c r="T1786" s="700">
        <v>0.5</v>
      </c>
      <c r="U1786" s="702">
        <v>1</v>
      </c>
    </row>
    <row r="1787" spans="1:21" ht="14.4" customHeight="1" x14ac:dyDescent="0.3">
      <c r="A1787" s="695">
        <v>32</v>
      </c>
      <c r="B1787" s="696" t="s">
        <v>554</v>
      </c>
      <c r="C1787" s="696">
        <v>89301322</v>
      </c>
      <c r="D1787" s="697" t="s">
        <v>4685</v>
      </c>
      <c r="E1787" s="698" t="s">
        <v>3288</v>
      </c>
      <c r="F1787" s="696" t="s">
        <v>3257</v>
      </c>
      <c r="G1787" s="696" t="s">
        <v>3293</v>
      </c>
      <c r="H1787" s="696" t="s">
        <v>1626</v>
      </c>
      <c r="I1787" s="696" t="s">
        <v>1755</v>
      </c>
      <c r="J1787" s="696" t="s">
        <v>1656</v>
      </c>
      <c r="K1787" s="696" t="s">
        <v>1756</v>
      </c>
      <c r="L1787" s="699">
        <v>468.96</v>
      </c>
      <c r="M1787" s="699">
        <v>468.96</v>
      </c>
      <c r="N1787" s="696">
        <v>1</v>
      </c>
      <c r="O1787" s="700">
        <v>1</v>
      </c>
      <c r="P1787" s="699"/>
      <c r="Q1787" s="701">
        <v>0</v>
      </c>
      <c r="R1787" s="696"/>
      <c r="S1787" s="701">
        <v>0</v>
      </c>
      <c r="T1787" s="700"/>
      <c r="U1787" s="702">
        <v>0</v>
      </c>
    </row>
    <row r="1788" spans="1:21" ht="14.4" customHeight="1" x14ac:dyDescent="0.3">
      <c r="A1788" s="695">
        <v>32</v>
      </c>
      <c r="B1788" s="696" t="s">
        <v>554</v>
      </c>
      <c r="C1788" s="696">
        <v>89301322</v>
      </c>
      <c r="D1788" s="697" t="s">
        <v>4685</v>
      </c>
      <c r="E1788" s="698" t="s">
        <v>3288</v>
      </c>
      <c r="F1788" s="696" t="s">
        <v>3257</v>
      </c>
      <c r="G1788" s="696" t="s">
        <v>3293</v>
      </c>
      <c r="H1788" s="696" t="s">
        <v>1626</v>
      </c>
      <c r="I1788" s="696" t="s">
        <v>1655</v>
      </c>
      <c r="J1788" s="696" t="s">
        <v>1656</v>
      </c>
      <c r="K1788" s="696" t="s">
        <v>1657</v>
      </c>
      <c r="L1788" s="699">
        <v>937.93</v>
      </c>
      <c r="M1788" s="699">
        <v>2813.79</v>
      </c>
      <c r="N1788" s="696">
        <v>3</v>
      </c>
      <c r="O1788" s="700">
        <v>2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32</v>
      </c>
      <c r="B1789" s="696" t="s">
        <v>554</v>
      </c>
      <c r="C1789" s="696">
        <v>89301322</v>
      </c>
      <c r="D1789" s="697" t="s">
        <v>4685</v>
      </c>
      <c r="E1789" s="698" t="s">
        <v>3288</v>
      </c>
      <c r="F1789" s="696" t="s">
        <v>3257</v>
      </c>
      <c r="G1789" s="696" t="s">
        <v>3359</v>
      </c>
      <c r="H1789" s="696" t="s">
        <v>1626</v>
      </c>
      <c r="I1789" s="696" t="s">
        <v>2021</v>
      </c>
      <c r="J1789" s="696" t="s">
        <v>2022</v>
      </c>
      <c r="K1789" s="696" t="s">
        <v>3143</v>
      </c>
      <c r="L1789" s="699">
        <v>69.86</v>
      </c>
      <c r="M1789" s="699">
        <v>69.86</v>
      </c>
      <c r="N1789" s="696">
        <v>1</v>
      </c>
      <c r="O1789" s="700">
        <v>0.5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32</v>
      </c>
      <c r="B1790" s="696" t="s">
        <v>554</v>
      </c>
      <c r="C1790" s="696">
        <v>89301322</v>
      </c>
      <c r="D1790" s="697" t="s">
        <v>4685</v>
      </c>
      <c r="E1790" s="698" t="s">
        <v>3288</v>
      </c>
      <c r="F1790" s="696" t="s">
        <v>3257</v>
      </c>
      <c r="G1790" s="696" t="s">
        <v>3294</v>
      </c>
      <c r="H1790" s="696" t="s">
        <v>555</v>
      </c>
      <c r="I1790" s="696" t="s">
        <v>4625</v>
      </c>
      <c r="J1790" s="696" t="s">
        <v>4626</v>
      </c>
      <c r="K1790" s="696" t="s">
        <v>2335</v>
      </c>
      <c r="L1790" s="699">
        <v>0</v>
      </c>
      <c r="M1790" s="699">
        <v>0</v>
      </c>
      <c r="N1790" s="696">
        <v>1</v>
      </c>
      <c r="O1790" s="700">
        <v>1</v>
      </c>
      <c r="P1790" s="699">
        <v>0</v>
      </c>
      <c r="Q1790" s="701"/>
      <c r="R1790" s="696">
        <v>1</v>
      </c>
      <c r="S1790" s="701">
        <v>1</v>
      </c>
      <c r="T1790" s="700">
        <v>1</v>
      </c>
      <c r="U1790" s="702">
        <v>1</v>
      </c>
    </row>
    <row r="1791" spans="1:21" ht="14.4" customHeight="1" x14ac:dyDescent="0.3">
      <c r="A1791" s="695">
        <v>32</v>
      </c>
      <c r="B1791" s="696" t="s">
        <v>554</v>
      </c>
      <c r="C1791" s="696">
        <v>89301322</v>
      </c>
      <c r="D1791" s="697" t="s">
        <v>4685</v>
      </c>
      <c r="E1791" s="698" t="s">
        <v>3288</v>
      </c>
      <c r="F1791" s="696" t="s">
        <v>3257</v>
      </c>
      <c r="G1791" s="696" t="s">
        <v>3294</v>
      </c>
      <c r="H1791" s="696" t="s">
        <v>555</v>
      </c>
      <c r="I1791" s="696" t="s">
        <v>3407</v>
      </c>
      <c r="J1791" s="696" t="s">
        <v>3296</v>
      </c>
      <c r="K1791" s="696" t="s">
        <v>3408</v>
      </c>
      <c r="L1791" s="699">
        <v>97.97</v>
      </c>
      <c r="M1791" s="699">
        <v>293.90999999999997</v>
      </c>
      <c r="N1791" s="696">
        <v>3</v>
      </c>
      <c r="O1791" s="700">
        <v>1.5</v>
      </c>
      <c r="P1791" s="699">
        <v>195.94</v>
      </c>
      <c r="Q1791" s="701">
        <v>0.66666666666666674</v>
      </c>
      <c r="R1791" s="696">
        <v>2</v>
      </c>
      <c r="S1791" s="701">
        <v>0.66666666666666663</v>
      </c>
      <c r="T1791" s="700">
        <v>1</v>
      </c>
      <c r="U1791" s="702">
        <v>0.66666666666666663</v>
      </c>
    </row>
    <row r="1792" spans="1:21" ht="14.4" customHeight="1" x14ac:dyDescent="0.3">
      <c r="A1792" s="695">
        <v>32</v>
      </c>
      <c r="B1792" s="696" t="s">
        <v>554</v>
      </c>
      <c r="C1792" s="696">
        <v>89301322</v>
      </c>
      <c r="D1792" s="697" t="s">
        <v>4685</v>
      </c>
      <c r="E1792" s="698" t="s">
        <v>3288</v>
      </c>
      <c r="F1792" s="696" t="s">
        <v>3257</v>
      </c>
      <c r="G1792" s="696" t="s">
        <v>3294</v>
      </c>
      <c r="H1792" s="696" t="s">
        <v>555</v>
      </c>
      <c r="I1792" s="696" t="s">
        <v>3295</v>
      </c>
      <c r="J1792" s="696" t="s">
        <v>3296</v>
      </c>
      <c r="K1792" s="696" t="s">
        <v>720</v>
      </c>
      <c r="L1792" s="699">
        <v>314.89999999999998</v>
      </c>
      <c r="M1792" s="699">
        <v>629.79999999999995</v>
      </c>
      <c r="N1792" s="696">
        <v>2</v>
      </c>
      <c r="O1792" s="700">
        <v>1.5</v>
      </c>
      <c r="P1792" s="699">
        <v>314.89999999999998</v>
      </c>
      <c r="Q1792" s="701">
        <v>0.5</v>
      </c>
      <c r="R1792" s="696">
        <v>1</v>
      </c>
      <c r="S1792" s="701">
        <v>0.5</v>
      </c>
      <c r="T1792" s="700">
        <v>1</v>
      </c>
      <c r="U1792" s="702">
        <v>0.66666666666666663</v>
      </c>
    </row>
    <row r="1793" spans="1:21" ht="14.4" customHeight="1" x14ac:dyDescent="0.3">
      <c r="A1793" s="695">
        <v>32</v>
      </c>
      <c r="B1793" s="696" t="s">
        <v>554</v>
      </c>
      <c r="C1793" s="696">
        <v>89301322</v>
      </c>
      <c r="D1793" s="697" t="s">
        <v>4685</v>
      </c>
      <c r="E1793" s="698" t="s">
        <v>3288</v>
      </c>
      <c r="F1793" s="696" t="s">
        <v>3257</v>
      </c>
      <c r="G1793" s="696" t="s">
        <v>3409</v>
      </c>
      <c r="H1793" s="696" t="s">
        <v>1626</v>
      </c>
      <c r="I1793" s="696" t="s">
        <v>1803</v>
      </c>
      <c r="J1793" s="696" t="s">
        <v>1804</v>
      </c>
      <c r="K1793" s="696" t="s">
        <v>3094</v>
      </c>
      <c r="L1793" s="699">
        <v>1359.61</v>
      </c>
      <c r="M1793" s="699">
        <v>2719.22</v>
      </c>
      <c r="N1793" s="696">
        <v>2</v>
      </c>
      <c r="O1793" s="700">
        <v>1.5</v>
      </c>
      <c r="P1793" s="699">
        <v>2719.22</v>
      </c>
      <c r="Q1793" s="701">
        <v>1</v>
      </c>
      <c r="R1793" s="696">
        <v>2</v>
      </c>
      <c r="S1793" s="701">
        <v>1</v>
      </c>
      <c r="T1793" s="700">
        <v>1.5</v>
      </c>
      <c r="U1793" s="702">
        <v>1</v>
      </c>
    </row>
    <row r="1794" spans="1:21" ht="14.4" customHeight="1" x14ac:dyDescent="0.3">
      <c r="A1794" s="695">
        <v>32</v>
      </c>
      <c r="B1794" s="696" t="s">
        <v>554</v>
      </c>
      <c r="C1794" s="696">
        <v>89301322</v>
      </c>
      <c r="D1794" s="697" t="s">
        <v>4685</v>
      </c>
      <c r="E1794" s="698" t="s">
        <v>3288</v>
      </c>
      <c r="F1794" s="696" t="s">
        <v>3257</v>
      </c>
      <c r="G1794" s="696" t="s">
        <v>3652</v>
      </c>
      <c r="H1794" s="696" t="s">
        <v>1626</v>
      </c>
      <c r="I1794" s="696" t="s">
        <v>4627</v>
      </c>
      <c r="J1794" s="696" t="s">
        <v>4628</v>
      </c>
      <c r="K1794" s="696" t="s">
        <v>1861</v>
      </c>
      <c r="L1794" s="699">
        <v>82.04</v>
      </c>
      <c r="M1794" s="699">
        <v>574.28000000000009</v>
      </c>
      <c r="N1794" s="696">
        <v>7</v>
      </c>
      <c r="O1794" s="700">
        <v>1</v>
      </c>
      <c r="P1794" s="699"/>
      <c r="Q1794" s="701">
        <v>0</v>
      </c>
      <c r="R1794" s="696"/>
      <c r="S1794" s="701">
        <v>0</v>
      </c>
      <c r="T1794" s="700"/>
      <c r="U1794" s="702">
        <v>0</v>
      </c>
    </row>
    <row r="1795" spans="1:21" ht="14.4" customHeight="1" x14ac:dyDescent="0.3">
      <c r="A1795" s="695">
        <v>32</v>
      </c>
      <c r="B1795" s="696" t="s">
        <v>554</v>
      </c>
      <c r="C1795" s="696">
        <v>89301322</v>
      </c>
      <c r="D1795" s="697" t="s">
        <v>4685</v>
      </c>
      <c r="E1795" s="698" t="s">
        <v>3288</v>
      </c>
      <c r="F1795" s="696" t="s">
        <v>3257</v>
      </c>
      <c r="G1795" s="696" t="s">
        <v>3652</v>
      </c>
      <c r="H1795" s="696" t="s">
        <v>1626</v>
      </c>
      <c r="I1795" s="696" t="s">
        <v>4441</v>
      </c>
      <c r="J1795" s="696" t="s">
        <v>4442</v>
      </c>
      <c r="K1795" s="696" t="s">
        <v>1861</v>
      </c>
      <c r="L1795" s="699">
        <v>82.04</v>
      </c>
      <c r="M1795" s="699">
        <v>574.28000000000009</v>
      </c>
      <c r="N1795" s="696">
        <v>7</v>
      </c>
      <c r="O1795" s="700">
        <v>0.5</v>
      </c>
      <c r="P1795" s="699"/>
      <c r="Q1795" s="701">
        <v>0</v>
      </c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32</v>
      </c>
      <c r="B1796" s="696" t="s">
        <v>554</v>
      </c>
      <c r="C1796" s="696">
        <v>89301322</v>
      </c>
      <c r="D1796" s="697" t="s">
        <v>4685</v>
      </c>
      <c r="E1796" s="698" t="s">
        <v>3288</v>
      </c>
      <c r="F1796" s="696" t="s">
        <v>3257</v>
      </c>
      <c r="G1796" s="696" t="s">
        <v>3652</v>
      </c>
      <c r="H1796" s="696" t="s">
        <v>1626</v>
      </c>
      <c r="I1796" s="696" t="s">
        <v>4443</v>
      </c>
      <c r="J1796" s="696" t="s">
        <v>4444</v>
      </c>
      <c r="K1796" s="696" t="s">
        <v>1861</v>
      </c>
      <c r="L1796" s="699">
        <v>82.04</v>
      </c>
      <c r="M1796" s="699">
        <v>574.28000000000009</v>
      </c>
      <c r="N1796" s="696">
        <v>7</v>
      </c>
      <c r="O1796" s="700">
        <v>0.5</v>
      </c>
      <c r="P1796" s="699"/>
      <c r="Q1796" s="701">
        <v>0</v>
      </c>
      <c r="R1796" s="696"/>
      <c r="S1796" s="701">
        <v>0</v>
      </c>
      <c r="T1796" s="700"/>
      <c r="U1796" s="702">
        <v>0</v>
      </c>
    </row>
    <row r="1797" spans="1:21" ht="14.4" customHeight="1" x14ac:dyDescent="0.3">
      <c r="A1797" s="695">
        <v>32</v>
      </c>
      <c r="B1797" s="696" t="s">
        <v>554</v>
      </c>
      <c r="C1797" s="696">
        <v>89301322</v>
      </c>
      <c r="D1797" s="697" t="s">
        <v>4685</v>
      </c>
      <c r="E1797" s="698" t="s">
        <v>3288</v>
      </c>
      <c r="F1797" s="696" t="s">
        <v>3257</v>
      </c>
      <c r="G1797" s="696" t="s">
        <v>3297</v>
      </c>
      <c r="H1797" s="696" t="s">
        <v>555</v>
      </c>
      <c r="I1797" s="696" t="s">
        <v>611</v>
      </c>
      <c r="J1797" s="696" t="s">
        <v>3777</v>
      </c>
      <c r="K1797" s="696" t="s">
        <v>3557</v>
      </c>
      <c r="L1797" s="699">
        <v>22.88</v>
      </c>
      <c r="M1797" s="699">
        <v>91.52</v>
      </c>
      <c r="N1797" s="696">
        <v>4</v>
      </c>
      <c r="O1797" s="700">
        <v>1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32</v>
      </c>
      <c r="B1798" s="696" t="s">
        <v>554</v>
      </c>
      <c r="C1798" s="696">
        <v>89301322</v>
      </c>
      <c r="D1798" s="697" t="s">
        <v>4685</v>
      </c>
      <c r="E1798" s="698" t="s">
        <v>3288</v>
      </c>
      <c r="F1798" s="696" t="s">
        <v>3257</v>
      </c>
      <c r="G1798" s="696" t="s">
        <v>3297</v>
      </c>
      <c r="H1798" s="696" t="s">
        <v>555</v>
      </c>
      <c r="I1798" s="696" t="s">
        <v>1137</v>
      </c>
      <c r="J1798" s="696" t="s">
        <v>3298</v>
      </c>
      <c r="K1798" s="696" t="s">
        <v>3299</v>
      </c>
      <c r="L1798" s="699">
        <v>91.52</v>
      </c>
      <c r="M1798" s="699">
        <v>274.56</v>
      </c>
      <c r="N1798" s="696">
        <v>3</v>
      </c>
      <c r="O1798" s="700">
        <v>1</v>
      </c>
      <c r="P1798" s="699">
        <v>274.56</v>
      </c>
      <c r="Q1798" s="701">
        <v>1</v>
      </c>
      <c r="R1798" s="696">
        <v>3</v>
      </c>
      <c r="S1798" s="701">
        <v>1</v>
      </c>
      <c r="T1798" s="700">
        <v>1</v>
      </c>
      <c r="U1798" s="702">
        <v>1</v>
      </c>
    </row>
    <row r="1799" spans="1:21" ht="14.4" customHeight="1" x14ac:dyDescent="0.3">
      <c r="A1799" s="695">
        <v>32</v>
      </c>
      <c r="B1799" s="696" t="s">
        <v>554</v>
      </c>
      <c r="C1799" s="696">
        <v>89301322</v>
      </c>
      <c r="D1799" s="697" t="s">
        <v>4685</v>
      </c>
      <c r="E1799" s="698" t="s">
        <v>3288</v>
      </c>
      <c r="F1799" s="696" t="s">
        <v>3257</v>
      </c>
      <c r="G1799" s="696" t="s">
        <v>3414</v>
      </c>
      <c r="H1799" s="696" t="s">
        <v>555</v>
      </c>
      <c r="I1799" s="696" t="s">
        <v>897</v>
      </c>
      <c r="J1799" s="696" t="s">
        <v>3415</v>
      </c>
      <c r="K1799" s="696" t="s">
        <v>3416</v>
      </c>
      <c r="L1799" s="699">
        <v>0</v>
      </c>
      <c r="M1799" s="699">
        <v>0</v>
      </c>
      <c r="N1799" s="696">
        <v>1</v>
      </c>
      <c r="O1799" s="700">
        <v>0.5</v>
      </c>
      <c r="P1799" s="699">
        <v>0</v>
      </c>
      <c r="Q1799" s="701"/>
      <c r="R1799" s="696">
        <v>1</v>
      </c>
      <c r="S1799" s="701">
        <v>1</v>
      </c>
      <c r="T1799" s="700">
        <v>0.5</v>
      </c>
      <c r="U1799" s="702">
        <v>1</v>
      </c>
    </row>
    <row r="1800" spans="1:21" ht="14.4" customHeight="1" x14ac:dyDescent="0.3">
      <c r="A1800" s="695">
        <v>32</v>
      </c>
      <c r="B1800" s="696" t="s">
        <v>554</v>
      </c>
      <c r="C1800" s="696">
        <v>89301322</v>
      </c>
      <c r="D1800" s="697" t="s">
        <v>4685</v>
      </c>
      <c r="E1800" s="698" t="s">
        <v>3288</v>
      </c>
      <c r="F1800" s="696" t="s">
        <v>3257</v>
      </c>
      <c r="G1800" s="696" t="s">
        <v>3417</v>
      </c>
      <c r="H1800" s="696" t="s">
        <v>555</v>
      </c>
      <c r="I1800" s="696" t="s">
        <v>3418</v>
      </c>
      <c r="J1800" s="696" t="s">
        <v>3419</v>
      </c>
      <c r="K1800" s="696" t="s">
        <v>3420</v>
      </c>
      <c r="L1800" s="699">
        <v>112.13</v>
      </c>
      <c r="M1800" s="699">
        <v>112.13</v>
      </c>
      <c r="N1800" s="696">
        <v>1</v>
      </c>
      <c r="O1800" s="700">
        <v>1</v>
      </c>
      <c r="P1800" s="699">
        <v>112.13</v>
      </c>
      <c r="Q1800" s="701">
        <v>1</v>
      </c>
      <c r="R1800" s="696">
        <v>1</v>
      </c>
      <c r="S1800" s="701">
        <v>1</v>
      </c>
      <c r="T1800" s="700">
        <v>1</v>
      </c>
      <c r="U1800" s="702">
        <v>1</v>
      </c>
    </row>
    <row r="1801" spans="1:21" ht="14.4" customHeight="1" x14ac:dyDescent="0.3">
      <c r="A1801" s="695">
        <v>32</v>
      </c>
      <c r="B1801" s="696" t="s">
        <v>554</v>
      </c>
      <c r="C1801" s="696">
        <v>89301322</v>
      </c>
      <c r="D1801" s="697" t="s">
        <v>4685</v>
      </c>
      <c r="E1801" s="698" t="s">
        <v>3288</v>
      </c>
      <c r="F1801" s="696" t="s">
        <v>3257</v>
      </c>
      <c r="G1801" s="696" t="s">
        <v>3365</v>
      </c>
      <c r="H1801" s="696" t="s">
        <v>555</v>
      </c>
      <c r="I1801" s="696" t="s">
        <v>1962</v>
      </c>
      <c r="J1801" s="696" t="s">
        <v>1963</v>
      </c>
      <c r="K1801" s="696" t="s">
        <v>3366</v>
      </c>
      <c r="L1801" s="699">
        <v>53.54</v>
      </c>
      <c r="M1801" s="699">
        <v>267.7</v>
      </c>
      <c r="N1801" s="696">
        <v>5</v>
      </c>
      <c r="O1801" s="700">
        <v>3</v>
      </c>
      <c r="P1801" s="699">
        <v>107.08</v>
      </c>
      <c r="Q1801" s="701">
        <v>0.4</v>
      </c>
      <c r="R1801" s="696">
        <v>2</v>
      </c>
      <c r="S1801" s="701">
        <v>0.4</v>
      </c>
      <c r="T1801" s="700">
        <v>1</v>
      </c>
      <c r="U1801" s="702">
        <v>0.33333333333333331</v>
      </c>
    </row>
    <row r="1802" spans="1:21" ht="14.4" customHeight="1" x14ac:dyDescent="0.3">
      <c r="A1802" s="695">
        <v>32</v>
      </c>
      <c r="B1802" s="696" t="s">
        <v>554</v>
      </c>
      <c r="C1802" s="696">
        <v>89301322</v>
      </c>
      <c r="D1802" s="697" t="s">
        <v>4685</v>
      </c>
      <c r="E1802" s="698" t="s">
        <v>3288</v>
      </c>
      <c r="F1802" s="696" t="s">
        <v>3257</v>
      </c>
      <c r="G1802" s="696" t="s">
        <v>3423</v>
      </c>
      <c r="H1802" s="696" t="s">
        <v>555</v>
      </c>
      <c r="I1802" s="696" t="s">
        <v>4629</v>
      </c>
      <c r="J1802" s="696" t="s">
        <v>3669</v>
      </c>
      <c r="K1802" s="696" t="s">
        <v>4630</v>
      </c>
      <c r="L1802" s="699">
        <v>0</v>
      </c>
      <c r="M1802" s="699">
        <v>0</v>
      </c>
      <c r="N1802" s="696">
        <v>1</v>
      </c>
      <c r="O1802" s="700">
        <v>0.5</v>
      </c>
      <c r="P1802" s="699"/>
      <c r="Q1802" s="701"/>
      <c r="R1802" s="696"/>
      <c r="S1802" s="701">
        <v>0</v>
      </c>
      <c r="T1802" s="700"/>
      <c r="U1802" s="702">
        <v>0</v>
      </c>
    </row>
    <row r="1803" spans="1:21" ht="14.4" customHeight="1" x14ac:dyDescent="0.3">
      <c r="A1803" s="695">
        <v>32</v>
      </c>
      <c r="B1803" s="696" t="s">
        <v>554</v>
      </c>
      <c r="C1803" s="696">
        <v>89301322</v>
      </c>
      <c r="D1803" s="697" t="s">
        <v>4685</v>
      </c>
      <c r="E1803" s="698" t="s">
        <v>3288</v>
      </c>
      <c r="F1803" s="696" t="s">
        <v>3257</v>
      </c>
      <c r="G1803" s="696" t="s">
        <v>3369</v>
      </c>
      <c r="H1803" s="696" t="s">
        <v>555</v>
      </c>
      <c r="I1803" s="696" t="s">
        <v>4631</v>
      </c>
      <c r="J1803" s="696" t="s">
        <v>1403</v>
      </c>
      <c r="K1803" s="696" t="s">
        <v>3729</v>
      </c>
      <c r="L1803" s="699">
        <v>0</v>
      </c>
      <c r="M1803" s="699">
        <v>0</v>
      </c>
      <c r="N1803" s="696">
        <v>2</v>
      </c>
      <c r="O1803" s="700">
        <v>1.5</v>
      </c>
      <c r="P1803" s="699">
        <v>0</v>
      </c>
      <c r="Q1803" s="701"/>
      <c r="R1803" s="696">
        <v>2</v>
      </c>
      <c r="S1803" s="701">
        <v>1</v>
      </c>
      <c r="T1803" s="700">
        <v>1.5</v>
      </c>
      <c r="U1803" s="702">
        <v>1</v>
      </c>
    </row>
    <row r="1804" spans="1:21" ht="14.4" customHeight="1" x14ac:dyDescent="0.3">
      <c r="A1804" s="695">
        <v>32</v>
      </c>
      <c r="B1804" s="696" t="s">
        <v>554</v>
      </c>
      <c r="C1804" s="696">
        <v>89301322</v>
      </c>
      <c r="D1804" s="697" t="s">
        <v>4685</v>
      </c>
      <c r="E1804" s="698" t="s">
        <v>3288</v>
      </c>
      <c r="F1804" s="696" t="s">
        <v>3257</v>
      </c>
      <c r="G1804" s="696" t="s">
        <v>3460</v>
      </c>
      <c r="H1804" s="696" t="s">
        <v>555</v>
      </c>
      <c r="I1804" s="696" t="s">
        <v>3461</v>
      </c>
      <c r="J1804" s="696" t="s">
        <v>3462</v>
      </c>
      <c r="K1804" s="696" t="s">
        <v>3463</v>
      </c>
      <c r="L1804" s="699">
        <v>162.13</v>
      </c>
      <c r="M1804" s="699">
        <v>162.13</v>
      </c>
      <c r="N1804" s="696">
        <v>1</v>
      </c>
      <c r="O1804" s="700">
        <v>0.5</v>
      </c>
      <c r="P1804" s="699"/>
      <c r="Q1804" s="701">
        <v>0</v>
      </c>
      <c r="R1804" s="696"/>
      <c r="S1804" s="701">
        <v>0</v>
      </c>
      <c r="T1804" s="700"/>
      <c r="U1804" s="702">
        <v>0</v>
      </c>
    </row>
    <row r="1805" spans="1:21" ht="14.4" customHeight="1" x14ac:dyDescent="0.3">
      <c r="A1805" s="695">
        <v>32</v>
      </c>
      <c r="B1805" s="696" t="s">
        <v>554</v>
      </c>
      <c r="C1805" s="696">
        <v>89301322</v>
      </c>
      <c r="D1805" s="697" t="s">
        <v>4685</v>
      </c>
      <c r="E1805" s="698" t="s">
        <v>3288</v>
      </c>
      <c r="F1805" s="696" t="s">
        <v>3257</v>
      </c>
      <c r="G1805" s="696" t="s">
        <v>3678</v>
      </c>
      <c r="H1805" s="696" t="s">
        <v>555</v>
      </c>
      <c r="I1805" s="696" t="s">
        <v>4632</v>
      </c>
      <c r="J1805" s="696" t="s">
        <v>1808</v>
      </c>
      <c r="K1805" s="696" t="s">
        <v>4633</v>
      </c>
      <c r="L1805" s="699">
        <v>0</v>
      </c>
      <c r="M1805" s="699">
        <v>0</v>
      </c>
      <c r="N1805" s="696">
        <v>1</v>
      </c>
      <c r="O1805" s="700">
        <v>0.5</v>
      </c>
      <c r="P1805" s="699">
        <v>0</v>
      </c>
      <c r="Q1805" s="701"/>
      <c r="R1805" s="696">
        <v>1</v>
      </c>
      <c r="S1805" s="701">
        <v>1</v>
      </c>
      <c r="T1805" s="700">
        <v>0.5</v>
      </c>
      <c r="U1805" s="702">
        <v>1</v>
      </c>
    </row>
    <row r="1806" spans="1:21" ht="14.4" customHeight="1" x14ac:dyDescent="0.3">
      <c r="A1806" s="695">
        <v>32</v>
      </c>
      <c r="B1806" s="696" t="s">
        <v>554</v>
      </c>
      <c r="C1806" s="696">
        <v>89301322</v>
      </c>
      <c r="D1806" s="697" t="s">
        <v>4685</v>
      </c>
      <c r="E1806" s="698" t="s">
        <v>3288</v>
      </c>
      <c r="F1806" s="696" t="s">
        <v>3257</v>
      </c>
      <c r="G1806" s="696" t="s">
        <v>3370</v>
      </c>
      <c r="H1806" s="696" t="s">
        <v>555</v>
      </c>
      <c r="I1806" s="696" t="s">
        <v>1328</v>
      </c>
      <c r="J1806" s="696" t="s">
        <v>1329</v>
      </c>
      <c r="K1806" s="696" t="s">
        <v>3371</v>
      </c>
      <c r="L1806" s="699">
        <v>34140.99</v>
      </c>
      <c r="M1806" s="699">
        <v>34140.99</v>
      </c>
      <c r="N1806" s="696">
        <v>1</v>
      </c>
      <c r="O1806" s="700">
        <v>1</v>
      </c>
      <c r="P1806" s="699">
        <v>34140.99</v>
      </c>
      <c r="Q1806" s="701">
        <v>1</v>
      </c>
      <c r="R1806" s="696">
        <v>1</v>
      </c>
      <c r="S1806" s="701">
        <v>1</v>
      </c>
      <c r="T1806" s="700">
        <v>1</v>
      </c>
      <c r="U1806" s="702">
        <v>1</v>
      </c>
    </row>
    <row r="1807" spans="1:21" ht="14.4" customHeight="1" x14ac:dyDescent="0.3">
      <c r="A1807" s="695">
        <v>32</v>
      </c>
      <c r="B1807" s="696" t="s">
        <v>554</v>
      </c>
      <c r="C1807" s="696">
        <v>89301322</v>
      </c>
      <c r="D1807" s="697" t="s">
        <v>4685</v>
      </c>
      <c r="E1807" s="698" t="s">
        <v>3288</v>
      </c>
      <c r="F1807" s="696" t="s">
        <v>3257</v>
      </c>
      <c r="G1807" s="696" t="s">
        <v>3372</v>
      </c>
      <c r="H1807" s="696" t="s">
        <v>555</v>
      </c>
      <c r="I1807" s="696" t="s">
        <v>1052</v>
      </c>
      <c r="J1807" s="696" t="s">
        <v>1053</v>
      </c>
      <c r="K1807" s="696" t="s">
        <v>1054</v>
      </c>
      <c r="L1807" s="699">
        <v>286.63</v>
      </c>
      <c r="M1807" s="699">
        <v>286.63</v>
      </c>
      <c r="N1807" s="696">
        <v>1</v>
      </c>
      <c r="O1807" s="700">
        <v>1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32</v>
      </c>
      <c r="B1808" s="696" t="s">
        <v>554</v>
      </c>
      <c r="C1808" s="696">
        <v>89301322</v>
      </c>
      <c r="D1808" s="697" t="s">
        <v>4685</v>
      </c>
      <c r="E1808" s="698" t="s">
        <v>3289</v>
      </c>
      <c r="F1808" s="696" t="s">
        <v>3257</v>
      </c>
      <c r="G1808" s="696" t="s">
        <v>3310</v>
      </c>
      <c r="H1808" s="696" t="s">
        <v>1626</v>
      </c>
      <c r="I1808" s="696" t="s">
        <v>1998</v>
      </c>
      <c r="J1808" s="696" t="s">
        <v>3125</v>
      </c>
      <c r="K1808" s="696" t="s">
        <v>3126</v>
      </c>
      <c r="L1808" s="699">
        <v>333.31</v>
      </c>
      <c r="M1808" s="699">
        <v>333.31</v>
      </c>
      <c r="N1808" s="696">
        <v>1</v>
      </c>
      <c r="O1808" s="700">
        <v>0.5</v>
      </c>
      <c r="P1808" s="699"/>
      <c r="Q1808" s="701">
        <v>0</v>
      </c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32</v>
      </c>
      <c r="B1809" s="696" t="s">
        <v>554</v>
      </c>
      <c r="C1809" s="696">
        <v>89301322</v>
      </c>
      <c r="D1809" s="697" t="s">
        <v>4685</v>
      </c>
      <c r="E1809" s="698" t="s">
        <v>3289</v>
      </c>
      <c r="F1809" s="696" t="s">
        <v>3257</v>
      </c>
      <c r="G1809" s="696" t="s">
        <v>3321</v>
      </c>
      <c r="H1809" s="696" t="s">
        <v>1626</v>
      </c>
      <c r="I1809" s="696" t="s">
        <v>2085</v>
      </c>
      <c r="J1809" s="696" t="s">
        <v>2086</v>
      </c>
      <c r="K1809" s="696" t="s">
        <v>3155</v>
      </c>
      <c r="L1809" s="699">
        <v>3127.19</v>
      </c>
      <c r="M1809" s="699">
        <v>3127.19</v>
      </c>
      <c r="N1809" s="696">
        <v>1</v>
      </c>
      <c r="O1809" s="700">
        <v>0.5</v>
      </c>
      <c r="P1809" s="699"/>
      <c r="Q1809" s="701">
        <v>0</v>
      </c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32</v>
      </c>
      <c r="B1810" s="696" t="s">
        <v>554</v>
      </c>
      <c r="C1810" s="696">
        <v>89301322</v>
      </c>
      <c r="D1810" s="697" t="s">
        <v>4685</v>
      </c>
      <c r="E1810" s="698" t="s">
        <v>3289</v>
      </c>
      <c r="F1810" s="696" t="s">
        <v>3257</v>
      </c>
      <c r="G1810" s="696" t="s">
        <v>4634</v>
      </c>
      <c r="H1810" s="696" t="s">
        <v>555</v>
      </c>
      <c r="I1810" s="696" t="s">
        <v>4635</v>
      </c>
      <c r="J1810" s="696" t="s">
        <v>4636</v>
      </c>
      <c r="K1810" s="696" t="s">
        <v>4637</v>
      </c>
      <c r="L1810" s="699">
        <v>0</v>
      </c>
      <c r="M1810" s="699">
        <v>0</v>
      </c>
      <c r="N1810" s="696">
        <v>1</v>
      </c>
      <c r="O1810" s="700">
        <v>1</v>
      </c>
      <c r="P1810" s="699">
        <v>0</v>
      </c>
      <c r="Q1810" s="701"/>
      <c r="R1810" s="696">
        <v>1</v>
      </c>
      <c r="S1810" s="701">
        <v>1</v>
      </c>
      <c r="T1810" s="700">
        <v>1</v>
      </c>
      <c r="U1810" s="702">
        <v>1</v>
      </c>
    </row>
    <row r="1811" spans="1:21" ht="14.4" customHeight="1" x14ac:dyDescent="0.3">
      <c r="A1811" s="695">
        <v>32</v>
      </c>
      <c r="B1811" s="696" t="s">
        <v>554</v>
      </c>
      <c r="C1811" s="696">
        <v>89301322</v>
      </c>
      <c r="D1811" s="697" t="s">
        <v>4685</v>
      </c>
      <c r="E1811" s="698" t="s">
        <v>3289</v>
      </c>
      <c r="F1811" s="696" t="s">
        <v>3257</v>
      </c>
      <c r="G1811" s="696" t="s">
        <v>4634</v>
      </c>
      <c r="H1811" s="696" t="s">
        <v>555</v>
      </c>
      <c r="I1811" s="696" t="s">
        <v>4638</v>
      </c>
      <c r="J1811" s="696" t="s">
        <v>4636</v>
      </c>
      <c r="K1811" s="696" t="s">
        <v>4639</v>
      </c>
      <c r="L1811" s="699">
        <v>0</v>
      </c>
      <c r="M1811" s="699">
        <v>0</v>
      </c>
      <c r="N1811" s="696">
        <v>1</v>
      </c>
      <c r="O1811" s="700">
        <v>1</v>
      </c>
      <c r="P1811" s="699">
        <v>0</v>
      </c>
      <c r="Q1811" s="701"/>
      <c r="R1811" s="696">
        <v>1</v>
      </c>
      <c r="S1811" s="701">
        <v>1</v>
      </c>
      <c r="T1811" s="700">
        <v>1</v>
      </c>
      <c r="U1811" s="702">
        <v>1</v>
      </c>
    </row>
    <row r="1812" spans="1:21" ht="14.4" customHeight="1" x14ac:dyDescent="0.3">
      <c r="A1812" s="695">
        <v>32</v>
      </c>
      <c r="B1812" s="696" t="s">
        <v>554</v>
      </c>
      <c r="C1812" s="696">
        <v>89301322</v>
      </c>
      <c r="D1812" s="697" t="s">
        <v>4685</v>
      </c>
      <c r="E1812" s="698" t="s">
        <v>3289</v>
      </c>
      <c r="F1812" s="696" t="s">
        <v>3257</v>
      </c>
      <c r="G1812" s="696" t="s">
        <v>3338</v>
      </c>
      <c r="H1812" s="696" t="s">
        <v>555</v>
      </c>
      <c r="I1812" s="696" t="s">
        <v>2078</v>
      </c>
      <c r="J1812" s="696" t="s">
        <v>2079</v>
      </c>
      <c r="K1812" s="696" t="s">
        <v>3155</v>
      </c>
      <c r="L1812" s="699">
        <v>614.78</v>
      </c>
      <c r="M1812" s="699">
        <v>614.78</v>
      </c>
      <c r="N1812" s="696">
        <v>1</v>
      </c>
      <c r="O1812" s="700">
        <v>1</v>
      </c>
      <c r="P1812" s="699">
        <v>614.78</v>
      </c>
      <c r="Q1812" s="701">
        <v>1</v>
      </c>
      <c r="R1812" s="696">
        <v>1</v>
      </c>
      <c r="S1812" s="701">
        <v>1</v>
      </c>
      <c r="T1812" s="700">
        <v>1</v>
      </c>
      <c r="U1812" s="702">
        <v>1</v>
      </c>
    </row>
    <row r="1813" spans="1:21" ht="14.4" customHeight="1" x14ac:dyDescent="0.3">
      <c r="A1813" s="695">
        <v>32</v>
      </c>
      <c r="B1813" s="696" t="s">
        <v>554</v>
      </c>
      <c r="C1813" s="696">
        <v>89301322</v>
      </c>
      <c r="D1813" s="697" t="s">
        <v>4685</v>
      </c>
      <c r="E1813" s="698" t="s">
        <v>3290</v>
      </c>
      <c r="F1813" s="696" t="s">
        <v>3257</v>
      </c>
      <c r="G1813" s="696" t="s">
        <v>3300</v>
      </c>
      <c r="H1813" s="696" t="s">
        <v>555</v>
      </c>
      <c r="I1813" s="696" t="s">
        <v>3697</v>
      </c>
      <c r="J1813" s="696" t="s">
        <v>3698</v>
      </c>
      <c r="K1813" s="696" t="s">
        <v>1245</v>
      </c>
      <c r="L1813" s="699">
        <v>275.23</v>
      </c>
      <c r="M1813" s="699">
        <v>550.46</v>
      </c>
      <c r="N1813" s="696">
        <v>2</v>
      </c>
      <c r="O1813" s="700">
        <v>0.5</v>
      </c>
      <c r="P1813" s="699"/>
      <c r="Q1813" s="701">
        <v>0</v>
      </c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32</v>
      </c>
      <c r="B1814" s="696" t="s">
        <v>554</v>
      </c>
      <c r="C1814" s="696">
        <v>89301322</v>
      </c>
      <c r="D1814" s="697" t="s">
        <v>4685</v>
      </c>
      <c r="E1814" s="698" t="s">
        <v>3290</v>
      </c>
      <c r="F1814" s="696" t="s">
        <v>3257</v>
      </c>
      <c r="G1814" s="696" t="s">
        <v>3300</v>
      </c>
      <c r="H1814" s="696" t="s">
        <v>555</v>
      </c>
      <c r="I1814" s="696" t="s">
        <v>1318</v>
      </c>
      <c r="J1814" s="696" t="s">
        <v>1319</v>
      </c>
      <c r="K1814" s="696" t="s">
        <v>3301</v>
      </c>
      <c r="L1814" s="699">
        <v>1354.54</v>
      </c>
      <c r="M1814" s="699">
        <v>9481.7799999999988</v>
      </c>
      <c r="N1814" s="696">
        <v>7</v>
      </c>
      <c r="O1814" s="700">
        <v>2</v>
      </c>
      <c r="P1814" s="699">
        <v>4063.62</v>
      </c>
      <c r="Q1814" s="701">
        <v>0.4285714285714286</v>
      </c>
      <c r="R1814" s="696">
        <v>3</v>
      </c>
      <c r="S1814" s="701">
        <v>0.42857142857142855</v>
      </c>
      <c r="T1814" s="700">
        <v>1</v>
      </c>
      <c r="U1814" s="702">
        <v>0.5</v>
      </c>
    </row>
    <row r="1815" spans="1:21" ht="14.4" customHeight="1" x14ac:dyDescent="0.3">
      <c r="A1815" s="695">
        <v>32</v>
      </c>
      <c r="B1815" s="696" t="s">
        <v>554</v>
      </c>
      <c r="C1815" s="696">
        <v>89301322</v>
      </c>
      <c r="D1815" s="697" t="s">
        <v>4685</v>
      </c>
      <c r="E1815" s="698" t="s">
        <v>3290</v>
      </c>
      <c r="F1815" s="696" t="s">
        <v>3257</v>
      </c>
      <c r="G1815" s="696" t="s">
        <v>3300</v>
      </c>
      <c r="H1815" s="696" t="s">
        <v>555</v>
      </c>
      <c r="I1815" s="696" t="s">
        <v>3302</v>
      </c>
      <c r="J1815" s="696" t="s">
        <v>1172</v>
      </c>
      <c r="K1815" s="696" t="s">
        <v>3303</v>
      </c>
      <c r="L1815" s="699">
        <v>0</v>
      </c>
      <c r="M1815" s="699">
        <v>0</v>
      </c>
      <c r="N1815" s="696">
        <v>3</v>
      </c>
      <c r="O1815" s="700">
        <v>1.5</v>
      </c>
      <c r="P1815" s="699">
        <v>0</v>
      </c>
      <c r="Q1815" s="701"/>
      <c r="R1815" s="696">
        <v>1</v>
      </c>
      <c r="S1815" s="701">
        <v>0.33333333333333331</v>
      </c>
      <c r="T1815" s="700">
        <v>1</v>
      </c>
      <c r="U1815" s="702">
        <v>0.66666666666666663</v>
      </c>
    </row>
    <row r="1816" spans="1:21" ht="14.4" customHeight="1" x14ac:dyDescent="0.3">
      <c r="A1816" s="695">
        <v>32</v>
      </c>
      <c r="B1816" s="696" t="s">
        <v>554</v>
      </c>
      <c r="C1816" s="696">
        <v>89301322</v>
      </c>
      <c r="D1816" s="697" t="s">
        <v>4685</v>
      </c>
      <c r="E1816" s="698" t="s">
        <v>3290</v>
      </c>
      <c r="F1816" s="696" t="s">
        <v>3257</v>
      </c>
      <c r="G1816" s="696" t="s">
        <v>3305</v>
      </c>
      <c r="H1816" s="696" t="s">
        <v>555</v>
      </c>
      <c r="I1816" s="696" t="s">
        <v>979</v>
      </c>
      <c r="J1816" s="696" t="s">
        <v>980</v>
      </c>
      <c r="K1816" s="696" t="s">
        <v>981</v>
      </c>
      <c r="L1816" s="699">
        <v>95.25</v>
      </c>
      <c r="M1816" s="699">
        <v>381</v>
      </c>
      <c r="N1816" s="696">
        <v>4</v>
      </c>
      <c r="O1816" s="700">
        <v>3.5</v>
      </c>
      <c r="P1816" s="699">
        <v>190.5</v>
      </c>
      <c r="Q1816" s="701">
        <v>0.5</v>
      </c>
      <c r="R1816" s="696">
        <v>2</v>
      </c>
      <c r="S1816" s="701">
        <v>0.5</v>
      </c>
      <c r="T1816" s="700">
        <v>2</v>
      </c>
      <c r="U1816" s="702">
        <v>0.5714285714285714</v>
      </c>
    </row>
    <row r="1817" spans="1:21" ht="14.4" customHeight="1" x14ac:dyDescent="0.3">
      <c r="A1817" s="695">
        <v>32</v>
      </c>
      <c r="B1817" s="696" t="s">
        <v>554</v>
      </c>
      <c r="C1817" s="696">
        <v>89301322</v>
      </c>
      <c r="D1817" s="697" t="s">
        <v>4685</v>
      </c>
      <c r="E1817" s="698" t="s">
        <v>3290</v>
      </c>
      <c r="F1817" s="696" t="s">
        <v>3257</v>
      </c>
      <c r="G1817" s="696" t="s">
        <v>3305</v>
      </c>
      <c r="H1817" s="696" t="s">
        <v>555</v>
      </c>
      <c r="I1817" s="696" t="s">
        <v>650</v>
      </c>
      <c r="J1817" s="696" t="s">
        <v>651</v>
      </c>
      <c r="K1817" s="696" t="s">
        <v>3306</v>
      </c>
      <c r="L1817" s="699">
        <v>85.72</v>
      </c>
      <c r="M1817" s="699">
        <v>85.72</v>
      </c>
      <c r="N1817" s="696">
        <v>1</v>
      </c>
      <c r="O1817" s="700">
        <v>0.5</v>
      </c>
      <c r="P1817" s="699">
        <v>85.72</v>
      </c>
      <c r="Q1817" s="701">
        <v>1</v>
      </c>
      <c r="R1817" s="696">
        <v>1</v>
      </c>
      <c r="S1817" s="701">
        <v>1</v>
      </c>
      <c r="T1817" s="700">
        <v>0.5</v>
      </c>
      <c r="U1817" s="702">
        <v>1</v>
      </c>
    </row>
    <row r="1818" spans="1:21" ht="14.4" customHeight="1" x14ac:dyDescent="0.3">
      <c r="A1818" s="695">
        <v>32</v>
      </c>
      <c r="B1818" s="696" t="s">
        <v>554</v>
      </c>
      <c r="C1818" s="696">
        <v>89301322</v>
      </c>
      <c r="D1818" s="697" t="s">
        <v>4685</v>
      </c>
      <c r="E1818" s="698" t="s">
        <v>3290</v>
      </c>
      <c r="F1818" s="696" t="s">
        <v>3257</v>
      </c>
      <c r="G1818" s="696" t="s">
        <v>3305</v>
      </c>
      <c r="H1818" s="696" t="s">
        <v>555</v>
      </c>
      <c r="I1818" s="696" t="s">
        <v>3307</v>
      </c>
      <c r="J1818" s="696" t="s">
        <v>651</v>
      </c>
      <c r="K1818" s="696" t="s">
        <v>3308</v>
      </c>
      <c r="L1818" s="699">
        <v>285.75</v>
      </c>
      <c r="M1818" s="699">
        <v>1143</v>
      </c>
      <c r="N1818" s="696">
        <v>4</v>
      </c>
      <c r="O1818" s="700">
        <v>3</v>
      </c>
      <c r="P1818" s="699">
        <v>857.25</v>
      </c>
      <c r="Q1818" s="701">
        <v>0.75</v>
      </c>
      <c r="R1818" s="696">
        <v>3</v>
      </c>
      <c r="S1818" s="701">
        <v>0.75</v>
      </c>
      <c r="T1818" s="700">
        <v>2</v>
      </c>
      <c r="U1818" s="702">
        <v>0.66666666666666663</v>
      </c>
    </row>
    <row r="1819" spans="1:21" ht="14.4" customHeight="1" x14ac:dyDescent="0.3">
      <c r="A1819" s="695">
        <v>32</v>
      </c>
      <c r="B1819" s="696" t="s">
        <v>554</v>
      </c>
      <c r="C1819" s="696">
        <v>89301322</v>
      </c>
      <c r="D1819" s="697" t="s">
        <v>4685</v>
      </c>
      <c r="E1819" s="698" t="s">
        <v>3290</v>
      </c>
      <c r="F1819" s="696" t="s">
        <v>3257</v>
      </c>
      <c r="G1819" s="696" t="s">
        <v>3470</v>
      </c>
      <c r="H1819" s="696" t="s">
        <v>555</v>
      </c>
      <c r="I1819" s="696" t="s">
        <v>3471</v>
      </c>
      <c r="J1819" s="696" t="s">
        <v>2833</v>
      </c>
      <c r="K1819" s="696" t="s">
        <v>2463</v>
      </c>
      <c r="L1819" s="699">
        <v>0</v>
      </c>
      <c r="M1819" s="699">
        <v>0</v>
      </c>
      <c r="N1819" s="696">
        <v>1</v>
      </c>
      <c r="O1819" s="700">
        <v>0.5</v>
      </c>
      <c r="P1819" s="699">
        <v>0</v>
      </c>
      <c r="Q1819" s="701"/>
      <c r="R1819" s="696">
        <v>1</v>
      </c>
      <c r="S1819" s="701">
        <v>1</v>
      </c>
      <c r="T1819" s="700">
        <v>0.5</v>
      </c>
      <c r="U1819" s="702">
        <v>1</v>
      </c>
    </row>
    <row r="1820" spans="1:21" ht="14.4" customHeight="1" x14ac:dyDescent="0.3">
      <c r="A1820" s="695">
        <v>32</v>
      </c>
      <c r="B1820" s="696" t="s">
        <v>554</v>
      </c>
      <c r="C1820" s="696">
        <v>89301322</v>
      </c>
      <c r="D1820" s="697" t="s">
        <v>4685</v>
      </c>
      <c r="E1820" s="698" t="s">
        <v>3290</v>
      </c>
      <c r="F1820" s="696" t="s">
        <v>3257</v>
      </c>
      <c r="G1820" s="696" t="s">
        <v>3470</v>
      </c>
      <c r="H1820" s="696" t="s">
        <v>555</v>
      </c>
      <c r="I1820" s="696" t="s">
        <v>4465</v>
      </c>
      <c r="J1820" s="696" t="s">
        <v>2833</v>
      </c>
      <c r="K1820" s="696" t="s">
        <v>3684</v>
      </c>
      <c r="L1820" s="699">
        <v>203.07</v>
      </c>
      <c r="M1820" s="699">
        <v>609.21</v>
      </c>
      <c r="N1820" s="696">
        <v>3</v>
      </c>
      <c r="O1820" s="700">
        <v>2</v>
      </c>
      <c r="P1820" s="699">
        <v>609.21</v>
      </c>
      <c r="Q1820" s="701">
        <v>1</v>
      </c>
      <c r="R1820" s="696">
        <v>3</v>
      </c>
      <c r="S1820" s="701">
        <v>1</v>
      </c>
      <c r="T1820" s="700">
        <v>2</v>
      </c>
      <c r="U1820" s="702">
        <v>1</v>
      </c>
    </row>
    <row r="1821" spans="1:21" ht="14.4" customHeight="1" x14ac:dyDescent="0.3">
      <c r="A1821" s="695">
        <v>32</v>
      </c>
      <c r="B1821" s="696" t="s">
        <v>554</v>
      </c>
      <c r="C1821" s="696">
        <v>89301322</v>
      </c>
      <c r="D1821" s="697" t="s">
        <v>4685</v>
      </c>
      <c r="E1821" s="698" t="s">
        <v>3290</v>
      </c>
      <c r="F1821" s="696" t="s">
        <v>3257</v>
      </c>
      <c r="G1821" s="696" t="s">
        <v>3310</v>
      </c>
      <c r="H1821" s="696" t="s">
        <v>1626</v>
      </c>
      <c r="I1821" s="696" t="s">
        <v>1998</v>
      </c>
      <c r="J1821" s="696" t="s">
        <v>3125</v>
      </c>
      <c r="K1821" s="696" t="s">
        <v>3126</v>
      </c>
      <c r="L1821" s="699">
        <v>333.31</v>
      </c>
      <c r="M1821" s="699">
        <v>666.62</v>
      </c>
      <c r="N1821" s="696">
        <v>2</v>
      </c>
      <c r="O1821" s="700">
        <v>1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32</v>
      </c>
      <c r="B1822" s="696" t="s">
        <v>554</v>
      </c>
      <c r="C1822" s="696">
        <v>89301322</v>
      </c>
      <c r="D1822" s="697" t="s">
        <v>4685</v>
      </c>
      <c r="E1822" s="698" t="s">
        <v>3290</v>
      </c>
      <c r="F1822" s="696" t="s">
        <v>3257</v>
      </c>
      <c r="G1822" s="696" t="s">
        <v>3310</v>
      </c>
      <c r="H1822" s="696" t="s">
        <v>1626</v>
      </c>
      <c r="I1822" s="696" t="s">
        <v>3706</v>
      </c>
      <c r="J1822" s="696" t="s">
        <v>3707</v>
      </c>
      <c r="K1822" s="696" t="s">
        <v>3708</v>
      </c>
      <c r="L1822" s="699">
        <v>333.31</v>
      </c>
      <c r="M1822" s="699">
        <v>3333.1</v>
      </c>
      <c r="N1822" s="696">
        <v>10</v>
      </c>
      <c r="O1822" s="700">
        <v>3.5</v>
      </c>
      <c r="P1822" s="699">
        <v>2666.48</v>
      </c>
      <c r="Q1822" s="701">
        <v>0.8</v>
      </c>
      <c r="R1822" s="696">
        <v>8</v>
      </c>
      <c r="S1822" s="701">
        <v>0.8</v>
      </c>
      <c r="T1822" s="700">
        <v>3</v>
      </c>
      <c r="U1822" s="702">
        <v>0.8571428571428571</v>
      </c>
    </row>
    <row r="1823" spans="1:21" ht="14.4" customHeight="1" x14ac:dyDescent="0.3">
      <c r="A1823" s="695">
        <v>32</v>
      </c>
      <c r="B1823" s="696" t="s">
        <v>554</v>
      </c>
      <c r="C1823" s="696">
        <v>89301322</v>
      </c>
      <c r="D1823" s="697" t="s">
        <v>4685</v>
      </c>
      <c r="E1823" s="698" t="s">
        <v>3290</v>
      </c>
      <c r="F1823" s="696" t="s">
        <v>3257</v>
      </c>
      <c r="G1823" s="696" t="s">
        <v>3310</v>
      </c>
      <c r="H1823" s="696" t="s">
        <v>1626</v>
      </c>
      <c r="I1823" s="696" t="s">
        <v>3706</v>
      </c>
      <c r="J1823" s="696" t="s">
        <v>3707</v>
      </c>
      <c r="K1823" s="696" t="s">
        <v>3708</v>
      </c>
      <c r="L1823" s="699">
        <v>151.61000000000001</v>
      </c>
      <c r="M1823" s="699">
        <v>303.22000000000003</v>
      </c>
      <c r="N1823" s="696">
        <v>2</v>
      </c>
      <c r="O1823" s="700">
        <v>0.5</v>
      </c>
      <c r="P1823" s="699">
        <v>303.22000000000003</v>
      </c>
      <c r="Q1823" s="701">
        <v>1</v>
      </c>
      <c r="R1823" s="696">
        <v>2</v>
      </c>
      <c r="S1823" s="701">
        <v>1</v>
      </c>
      <c r="T1823" s="700">
        <v>0.5</v>
      </c>
      <c r="U1823" s="702">
        <v>1</v>
      </c>
    </row>
    <row r="1824" spans="1:21" ht="14.4" customHeight="1" x14ac:dyDescent="0.3">
      <c r="A1824" s="695">
        <v>32</v>
      </c>
      <c r="B1824" s="696" t="s">
        <v>554</v>
      </c>
      <c r="C1824" s="696">
        <v>89301322</v>
      </c>
      <c r="D1824" s="697" t="s">
        <v>4685</v>
      </c>
      <c r="E1824" s="698" t="s">
        <v>3290</v>
      </c>
      <c r="F1824" s="696" t="s">
        <v>3257</v>
      </c>
      <c r="G1824" s="696" t="s">
        <v>3545</v>
      </c>
      <c r="H1824" s="696" t="s">
        <v>1626</v>
      </c>
      <c r="I1824" s="696" t="s">
        <v>2049</v>
      </c>
      <c r="J1824" s="696" t="s">
        <v>2050</v>
      </c>
      <c r="K1824" s="696" t="s">
        <v>2051</v>
      </c>
      <c r="L1824" s="699">
        <v>222.25</v>
      </c>
      <c r="M1824" s="699">
        <v>222.25</v>
      </c>
      <c r="N1824" s="696">
        <v>1</v>
      </c>
      <c r="O1824" s="700">
        <v>1</v>
      </c>
      <c r="P1824" s="699">
        <v>222.25</v>
      </c>
      <c r="Q1824" s="701">
        <v>1</v>
      </c>
      <c r="R1824" s="696">
        <v>1</v>
      </c>
      <c r="S1824" s="701">
        <v>1</v>
      </c>
      <c r="T1824" s="700">
        <v>1</v>
      </c>
      <c r="U1824" s="702">
        <v>1</v>
      </c>
    </row>
    <row r="1825" spans="1:21" ht="14.4" customHeight="1" x14ac:dyDescent="0.3">
      <c r="A1825" s="695">
        <v>32</v>
      </c>
      <c r="B1825" s="696" t="s">
        <v>554</v>
      </c>
      <c r="C1825" s="696">
        <v>89301322</v>
      </c>
      <c r="D1825" s="697" t="s">
        <v>4685</v>
      </c>
      <c r="E1825" s="698" t="s">
        <v>3290</v>
      </c>
      <c r="F1825" s="696" t="s">
        <v>3257</v>
      </c>
      <c r="G1825" s="696" t="s">
        <v>3311</v>
      </c>
      <c r="H1825" s="696" t="s">
        <v>555</v>
      </c>
      <c r="I1825" s="696" t="s">
        <v>4640</v>
      </c>
      <c r="J1825" s="696" t="s">
        <v>4641</v>
      </c>
      <c r="K1825" s="696" t="s">
        <v>1653</v>
      </c>
      <c r="L1825" s="699">
        <v>89.77</v>
      </c>
      <c r="M1825" s="699">
        <v>89.77</v>
      </c>
      <c r="N1825" s="696">
        <v>1</v>
      </c>
      <c r="O1825" s="700">
        <v>0.5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32</v>
      </c>
      <c r="B1826" s="696" t="s">
        <v>554</v>
      </c>
      <c r="C1826" s="696">
        <v>89301322</v>
      </c>
      <c r="D1826" s="697" t="s">
        <v>4685</v>
      </c>
      <c r="E1826" s="698" t="s">
        <v>3290</v>
      </c>
      <c r="F1826" s="696" t="s">
        <v>3257</v>
      </c>
      <c r="G1826" s="696" t="s">
        <v>3311</v>
      </c>
      <c r="H1826" s="696" t="s">
        <v>1626</v>
      </c>
      <c r="I1826" s="696" t="s">
        <v>3711</v>
      </c>
      <c r="J1826" s="696" t="s">
        <v>2675</v>
      </c>
      <c r="K1826" s="696" t="s">
        <v>3712</v>
      </c>
      <c r="L1826" s="699">
        <v>41.89</v>
      </c>
      <c r="M1826" s="699">
        <v>83.78</v>
      </c>
      <c r="N1826" s="696">
        <v>2</v>
      </c>
      <c r="O1826" s="700">
        <v>0.5</v>
      </c>
      <c r="P1826" s="699">
        <v>83.78</v>
      </c>
      <c r="Q1826" s="701">
        <v>1</v>
      </c>
      <c r="R1826" s="696">
        <v>2</v>
      </c>
      <c r="S1826" s="701">
        <v>1</v>
      </c>
      <c r="T1826" s="700">
        <v>0.5</v>
      </c>
      <c r="U1826" s="702">
        <v>1</v>
      </c>
    </row>
    <row r="1827" spans="1:21" ht="14.4" customHeight="1" x14ac:dyDescent="0.3">
      <c r="A1827" s="695">
        <v>32</v>
      </c>
      <c r="B1827" s="696" t="s">
        <v>554</v>
      </c>
      <c r="C1827" s="696">
        <v>89301322</v>
      </c>
      <c r="D1827" s="697" t="s">
        <v>4685</v>
      </c>
      <c r="E1827" s="698" t="s">
        <v>3290</v>
      </c>
      <c r="F1827" s="696" t="s">
        <v>3257</v>
      </c>
      <c r="G1827" s="696" t="s">
        <v>3312</v>
      </c>
      <c r="H1827" s="696" t="s">
        <v>555</v>
      </c>
      <c r="I1827" s="696" t="s">
        <v>842</v>
      </c>
      <c r="J1827" s="696" t="s">
        <v>3313</v>
      </c>
      <c r="K1827" s="696" t="s">
        <v>3314</v>
      </c>
      <c r="L1827" s="699">
        <v>0</v>
      </c>
      <c r="M1827" s="699">
        <v>0</v>
      </c>
      <c r="N1827" s="696">
        <v>2</v>
      </c>
      <c r="O1827" s="700">
        <v>1</v>
      </c>
      <c r="P1827" s="699">
        <v>0</v>
      </c>
      <c r="Q1827" s="701"/>
      <c r="R1827" s="696">
        <v>1</v>
      </c>
      <c r="S1827" s="701">
        <v>0.5</v>
      </c>
      <c r="T1827" s="700">
        <v>0.5</v>
      </c>
      <c r="U1827" s="702">
        <v>0.5</v>
      </c>
    </row>
    <row r="1828" spans="1:21" ht="14.4" customHeight="1" x14ac:dyDescent="0.3">
      <c r="A1828" s="695">
        <v>32</v>
      </c>
      <c r="B1828" s="696" t="s">
        <v>554</v>
      </c>
      <c r="C1828" s="696">
        <v>89301322</v>
      </c>
      <c r="D1828" s="697" t="s">
        <v>4685</v>
      </c>
      <c r="E1828" s="698" t="s">
        <v>3290</v>
      </c>
      <c r="F1828" s="696" t="s">
        <v>3257</v>
      </c>
      <c r="G1828" s="696" t="s">
        <v>3393</v>
      </c>
      <c r="H1828" s="696" t="s">
        <v>1626</v>
      </c>
      <c r="I1828" s="696" t="s">
        <v>3714</v>
      </c>
      <c r="J1828" s="696" t="s">
        <v>1636</v>
      </c>
      <c r="K1828" s="696" t="s">
        <v>892</v>
      </c>
      <c r="L1828" s="699">
        <v>0</v>
      </c>
      <c r="M1828" s="699">
        <v>0</v>
      </c>
      <c r="N1828" s="696">
        <v>1</v>
      </c>
      <c r="O1828" s="700">
        <v>0.5</v>
      </c>
      <c r="P1828" s="699">
        <v>0</v>
      </c>
      <c r="Q1828" s="701"/>
      <c r="R1828" s="696">
        <v>1</v>
      </c>
      <c r="S1828" s="701">
        <v>1</v>
      </c>
      <c r="T1828" s="700">
        <v>0.5</v>
      </c>
      <c r="U1828" s="702">
        <v>1</v>
      </c>
    </row>
    <row r="1829" spans="1:21" ht="14.4" customHeight="1" x14ac:dyDescent="0.3">
      <c r="A1829" s="695">
        <v>32</v>
      </c>
      <c r="B1829" s="696" t="s">
        <v>554</v>
      </c>
      <c r="C1829" s="696">
        <v>89301322</v>
      </c>
      <c r="D1829" s="697" t="s">
        <v>4685</v>
      </c>
      <c r="E1829" s="698" t="s">
        <v>3290</v>
      </c>
      <c r="F1829" s="696" t="s">
        <v>3257</v>
      </c>
      <c r="G1829" s="696" t="s">
        <v>3393</v>
      </c>
      <c r="H1829" s="696" t="s">
        <v>1626</v>
      </c>
      <c r="I1829" s="696" t="s">
        <v>1705</v>
      </c>
      <c r="J1829" s="696" t="s">
        <v>1636</v>
      </c>
      <c r="K1829" s="696" t="s">
        <v>2672</v>
      </c>
      <c r="L1829" s="699">
        <v>137.74</v>
      </c>
      <c r="M1829" s="699">
        <v>137.74</v>
      </c>
      <c r="N1829" s="696">
        <v>1</v>
      </c>
      <c r="O1829" s="700">
        <v>0.5</v>
      </c>
      <c r="P1829" s="699">
        <v>137.74</v>
      </c>
      <c r="Q1829" s="701">
        <v>1</v>
      </c>
      <c r="R1829" s="696">
        <v>1</v>
      </c>
      <c r="S1829" s="701">
        <v>1</v>
      </c>
      <c r="T1829" s="700">
        <v>0.5</v>
      </c>
      <c r="U1829" s="702">
        <v>1</v>
      </c>
    </row>
    <row r="1830" spans="1:21" ht="14.4" customHeight="1" x14ac:dyDescent="0.3">
      <c r="A1830" s="695">
        <v>32</v>
      </c>
      <c r="B1830" s="696" t="s">
        <v>554</v>
      </c>
      <c r="C1830" s="696">
        <v>89301322</v>
      </c>
      <c r="D1830" s="697" t="s">
        <v>4685</v>
      </c>
      <c r="E1830" s="698" t="s">
        <v>3290</v>
      </c>
      <c r="F1830" s="696" t="s">
        <v>3257</v>
      </c>
      <c r="G1830" s="696" t="s">
        <v>3393</v>
      </c>
      <c r="H1830" s="696" t="s">
        <v>1626</v>
      </c>
      <c r="I1830" s="696" t="s">
        <v>1705</v>
      </c>
      <c r="J1830" s="696" t="s">
        <v>1636</v>
      </c>
      <c r="K1830" s="696" t="s">
        <v>2672</v>
      </c>
      <c r="L1830" s="699">
        <v>118.82</v>
      </c>
      <c r="M1830" s="699">
        <v>118.82</v>
      </c>
      <c r="N1830" s="696">
        <v>1</v>
      </c>
      <c r="O1830" s="700">
        <v>0.5</v>
      </c>
      <c r="P1830" s="699"/>
      <c r="Q1830" s="701">
        <v>0</v>
      </c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32</v>
      </c>
      <c r="B1831" s="696" t="s">
        <v>554</v>
      </c>
      <c r="C1831" s="696">
        <v>89301322</v>
      </c>
      <c r="D1831" s="697" t="s">
        <v>4685</v>
      </c>
      <c r="E1831" s="698" t="s">
        <v>3290</v>
      </c>
      <c r="F1831" s="696" t="s">
        <v>3257</v>
      </c>
      <c r="G1831" s="696" t="s">
        <v>3394</v>
      </c>
      <c r="H1831" s="696" t="s">
        <v>1626</v>
      </c>
      <c r="I1831" s="696" t="s">
        <v>2010</v>
      </c>
      <c r="J1831" s="696" t="s">
        <v>2011</v>
      </c>
      <c r="K1831" s="696" t="s">
        <v>3131</v>
      </c>
      <c r="L1831" s="699">
        <v>69.86</v>
      </c>
      <c r="M1831" s="699">
        <v>349.3</v>
      </c>
      <c r="N1831" s="696">
        <v>5</v>
      </c>
      <c r="O1831" s="700">
        <v>3</v>
      </c>
      <c r="P1831" s="699">
        <v>279.44</v>
      </c>
      <c r="Q1831" s="701">
        <v>0.79999999999999993</v>
      </c>
      <c r="R1831" s="696">
        <v>4</v>
      </c>
      <c r="S1831" s="701">
        <v>0.8</v>
      </c>
      <c r="T1831" s="700">
        <v>2.5</v>
      </c>
      <c r="U1831" s="702">
        <v>0.83333333333333337</v>
      </c>
    </row>
    <row r="1832" spans="1:21" ht="14.4" customHeight="1" x14ac:dyDescent="0.3">
      <c r="A1832" s="695">
        <v>32</v>
      </c>
      <c r="B1832" s="696" t="s">
        <v>554</v>
      </c>
      <c r="C1832" s="696">
        <v>89301322</v>
      </c>
      <c r="D1832" s="697" t="s">
        <v>4685</v>
      </c>
      <c r="E1832" s="698" t="s">
        <v>3290</v>
      </c>
      <c r="F1832" s="696" t="s">
        <v>3257</v>
      </c>
      <c r="G1832" s="696" t="s">
        <v>3317</v>
      </c>
      <c r="H1832" s="696" t="s">
        <v>1626</v>
      </c>
      <c r="I1832" s="696" t="s">
        <v>1736</v>
      </c>
      <c r="J1832" s="696" t="s">
        <v>1737</v>
      </c>
      <c r="K1832" s="696" t="s">
        <v>3183</v>
      </c>
      <c r="L1832" s="699">
        <v>162.13</v>
      </c>
      <c r="M1832" s="699">
        <v>162.13</v>
      </c>
      <c r="N1832" s="696">
        <v>1</v>
      </c>
      <c r="O1832" s="700">
        <v>1</v>
      </c>
      <c r="P1832" s="699"/>
      <c r="Q1832" s="701">
        <v>0</v>
      </c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32</v>
      </c>
      <c r="B1833" s="696" t="s">
        <v>554</v>
      </c>
      <c r="C1833" s="696">
        <v>89301322</v>
      </c>
      <c r="D1833" s="697" t="s">
        <v>4685</v>
      </c>
      <c r="E1833" s="698" t="s">
        <v>3290</v>
      </c>
      <c r="F1833" s="696" t="s">
        <v>3257</v>
      </c>
      <c r="G1833" s="696" t="s">
        <v>3317</v>
      </c>
      <c r="H1833" s="696" t="s">
        <v>1626</v>
      </c>
      <c r="I1833" s="696" t="s">
        <v>1769</v>
      </c>
      <c r="J1833" s="696" t="s">
        <v>1652</v>
      </c>
      <c r="K1833" s="696" t="s">
        <v>3184</v>
      </c>
      <c r="L1833" s="699">
        <v>216.16</v>
      </c>
      <c r="M1833" s="699">
        <v>1080.8</v>
      </c>
      <c r="N1833" s="696">
        <v>5</v>
      </c>
      <c r="O1833" s="700">
        <v>2</v>
      </c>
      <c r="P1833" s="699">
        <v>1080.8</v>
      </c>
      <c r="Q1833" s="701">
        <v>1</v>
      </c>
      <c r="R1833" s="696">
        <v>5</v>
      </c>
      <c r="S1833" s="701">
        <v>1</v>
      </c>
      <c r="T1833" s="700">
        <v>2</v>
      </c>
      <c r="U1833" s="702">
        <v>1</v>
      </c>
    </row>
    <row r="1834" spans="1:21" ht="14.4" customHeight="1" x14ac:dyDescent="0.3">
      <c r="A1834" s="695">
        <v>32</v>
      </c>
      <c r="B1834" s="696" t="s">
        <v>554</v>
      </c>
      <c r="C1834" s="696">
        <v>89301322</v>
      </c>
      <c r="D1834" s="697" t="s">
        <v>4685</v>
      </c>
      <c r="E1834" s="698" t="s">
        <v>3290</v>
      </c>
      <c r="F1834" s="696" t="s">
        <v>3257</v>
      </c>
      <c r="G1834" s="696" t="s">
        <v>3317</v>
      </c>
      <c r="H1834" s="696" t="s">
        <v>1626</v>
      </c>
      <c r="I1834" s="696" t="s">
        <v>1651</v>
      </c>
      <c r="J1834" s="696" t="s">
        <v>1652</v>
      </c>
      <c r="K1834" s="696" t="s">
        <v>3185</v>
      </c>
      <c r="L1834" s="699">
        <v>432.32</v>
      </c>
      <c r="M1834" s="699">
        <v>1296.96</v>
      </c>
      <c r="N1834" s="696">
        <v>3</v>
      </c>
      <c r="O1834" s="700">
        <v>2</v>
      </c>
      <c r="P1834" s="699">
        <v>432.32</v>
      </c>
      <c r="Q1834" s="701">
        <v>0.33333333333333331</v>
      </c>
      <c r="R1834" s="696">
        <v>1</v>
      </c>
      <c r="S1834" s="701">
        <v>0.33333333333333331</v>
      </c>
      <c r="T1834" s="700">
        <v>0.5</v>
      </c>
      <c r="U1834" s="702">
        <v>0.25</v>
      </c>
    </row>
    <row r="1835" spans="1:21" ht="14.4" customHeight="1" x14ac:dyDescent="0.3">
      <c r="A1835" s="695">
        <v>32</v>
      </c>
      <c r="B1835" s="696" t="s">
        <v>554</v>
      </c>
      <c r="C1835" s="696">
        <v>89301322</v>
      </c>
      <c r="D1835" s="697" t="s">
        <v>4685</v>
      </c>
      <c r="E1835" s="698" t="s">
        <v>3290</v>
      </c>
      <c r="F1835" s="696" t="s">
        <v>3257</v>
      </c>
      <c r="G1835" s="696" t="s">
        <v>3878</v>
      </c>
      <c r="H1835" s="696" t="s">
        <v>555</v>
      </c>
      <c r="I1835" s="696" t="s">
        <v>4367</v>
      </c>
      <c r="J1835" s="696" t="s">
        <v>4368</v>
      </c>
      <c r="K1835" s="696" t="s">
        <v>3881</v>
      </c>
      <c r="L1835" s="699">
        <v>0</v>
      </c>
      <c r="M1835" s="699">
        <v>0</v>
      </c>
      <c r="N1835" s="696">
        <v>4</v>
      </c>
      <c r="O1835" s="700">
        <v>0.5</v>
      </c>
      <c r="P1835" s="699">
        <v>0</v>
      </c>
      <c r="Q1835" s="701"/>
      <c r="R1835" s="696">
        <v>4</v>
      </c>
      <c r="S1835" s="701">
        <v>1</v>
      </c>
      <c r="T1835" s="700">
        <v>0.5</v>
      </c>
      <c r="U1835" s="702">
        <v>1</v>
      </c>
    </row>
    <row r="1836" spans="1:21" ht="14.4" customHeight="1" x14ac:dyDescent="0.3">
      <c r="A1836" s="695">
        <v>32</v>
      </c>
      <c r="B1836" s="696" t="s">
        <v>554</v>
      </c>
      <c r="C1836" s="696">
        <v>89301322</v>
      </c>
      <c r="D1836" s="697" t="s">
        <v>4685</v>
      </c>
      <c r="E1836" s="698" t="s">
        <v>3290</v>
      </c>
      <c r="F1836" s="696" t="s">
        <v>3257</v>
      </c>
      <c r="G1836" s="696" t="s">
        <v>3318</v>
      </c>
      <c r="H1836" s="696" t="s">
        <v>555</v>
      </c>
      <c r="I1836" s="696" t="s">
        <v>1361</v>
      </c>
      <c r="J1836" s="696" t="s">
        <v>1362</v>
      </c>
      <c r="K1836" s="696" t="s">
        <v>3550</v>
      </c>
      <c r="L1836" s="699">
        <v>2025.92</v>
      </c>
      <c r="M1836" s="699">
        <v>46596.159999999989</v>
      </c>
      <c r="N1836" s="696">
        <v>23</v>
      </c>
      <c r="O1836" s="700">
        <v>12</v>
      </c>
      <c r="P1836" s="699">
        <v>40518.399999999987</v>
      </c>
      <c r="Q1836" s="701">
        <v>0.86956521739130432</v>
      </c>
      <c r="R1836" s="696">
        <v>20</v>
      </c>
      <c r="S1836" s="701">
        <v>0.86956521739130432</v>
      </c>
      <c r="T1836" s="700">
        <v>10.5</v>
      </c>
      <c r="U1836" s="702">
        <v>0.875</v>
      </c>
    </row>
    <row r="1837" spans="1:21" ht="14.4" customHeight="1" x14ac:dyDescent="0.3">
      <c r="A1837" s="695">
        <v>32</v>
      </c>
      <c r="B1837" s="696" t="s">
        <v>554</v>
      </c>
      <c r="C1837" s="696">
        <v>89301322</v>
      </c>
      <c r="D1837" s="697" t="s">
        <v>4685</v>
      </c>
      <c r="E1837" s="698" t="s">
        <v>3290</v>
      </c>
      <c r="F1837" s="696" t="s">
        <v>3257</v>
      </c>
      <c r="G1837" s="696" t="s">
        <v>3434</v>
      </c>
      <c r="H1837" s="696" t="s">
        <v>555</v>
      </c>
      <c r="I1837" s="696" t="s">
        <v>691</v>
      </c>
      <c r="J1837" s="696" t="s">
        <v>692</v>
      </c>
      <c r="K1837" s="696" t="s">
        <v>3435</v>
      </c>
      <c r="L1837" s="699">
        <v>115.3</v>
      </c>
      <c r="M1837" s="699">
        <v>115.3</v>
      </c>
      <c r="N1837" s="696">
        <v>1</v>
      </c>
      <c r="O1837" s="700">
        <v>0.5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32</v>
      </c>
      <c r="B1838" s="696" t="s">
        <v>554</v>
      </c>
      <c r="C1838" s="696">
        <v>89301322</v>
      </c>
      <c r="D1838" s="697" t="s">
        <v>4685</v>
      </c>
      <c r="E1838" s="698" t="s">
        <v>3290</v>
      </c>
      <c r="F1838" s="696" t="s">
        <v>3257</v>
      </c>
      <c r="G1838" s="696" t="s">
        <v>3436</v>
      </c>
      <c r="H1838" s="696" t="s">
        <v>555</v>
      </c>
      <c r="I1838" s="696" t="s">
        <v>3437</v>
      </c>
      <c r="J1838" s="696" t="s">
        <v>3438</v>
      </c>
      <c r="K1838" s="696" t="s">
        <v>895</v>
      </c>
      <c r="L1838" s="699">
        <v>13168.84</v>
      </c>
      <c r="M1838" s="699">
        <v>13168.84</v>
      </c>
      <c r="N1838" s="696">
        <v>1</v>
      </c>
      <c r="O1838" s="700">
        <v>0.5</v>
      </c>
      <c r="P1838" s="699">
        <v>13168.84</v>
      </c>
      <c r="Q1838" s="701">
        <v>1</v>
      </c>
      <c r="R1838" s="696">
        <v>1</v>
      </c>
      <c r="S1838" s="701">
        <v>1</v>
      </c>
      <c r="T1838" s="700">
        <v>0.5</v>
      </c>
      <c r="U1838" s="702">
        <v>1</v>
      </c>
    </row>
    <row r="1839" spans="1:21" ht="14.4" customHeight="1" x14ac:dyDescent="0.3">
      <c r="A1839" s="695">
        <v>32</v>
      </c>
      <c r="B1839" s="696" t="s">
        <v>554</v>
      </c>
      <c r="C1839" s="696">
        <v>89301322</v>
      </c>
      <c r="D1839" s="697" t="s">
        <v>4685</v>
      </c>
      <c r="E1839" s="698" t="s">
        <v>3290</v>
      </c>
      <c r="F1839" s="696" t="s">
        <v>3257</v>
      </c>
      <c r="G1839" s="696" t="s">
        <v>3321</v>
      </c>
      <c r="H1839" s="696" t="s">
        <v>1626</v>
      </c>
      <c r="I1839" s="696" t="s">
        <v>2085</v>
      </c>
      <c r="J1839" s="696" t="s">
        <v>2086</v>
      </c>
      <c r="K1839" s="696" t="s">
        <v>3155</v>
      </c>
      <c r="L1839" s="699">
        <v>3127.19</v>
      </c>
      <c r="M1839" s="699">
        <v>93815.700000000012</v>
      </c>
      <c r="N1839" s="696">
        <v>30</v>
      </c>
      <c r="O1839" s="700">
        <v>9</v>
      </c>
      <c r="P1839" s="699">
        <v>65670.990000000005</v>
      </c>
      <c r="Q1839" s="701">
        <v>0.7</v>
      </c>
      <c r="R1839" s="696">
        <v>21</v>
      </c>
      <c r="S1839" s="701">
        <v>0.7</v>
      </c>
      <c r="T1839" s="700">
        <v>6.5</v>
      </c>
      <c r="U1839" s="702">
        <v>0.72222222222222221</v>
      </c>
    </row>
    <row r="1840" spans="1:21" ht="14.4" customHeight="1" x14ac:dyDescent="0.3">
      <c r="A1840" s="695">
        <v>32</v>
      </c>
      <c r="B1840" s="696" t="s">
        <v>554</v>
      </c>
      <c r="C1840" s="696">
        <v>89301322</v>
      </c>
      <c r="D1840" s="697" t="s">
        <v>4685</v>
      </c>
      <c r="E1840" s="698" t="s">
        <v>3290</v>
      </c>
      <c r="F1840" s="696" t="s">
        <v>3257</v>
      </c>
      <c r="G1840" s="696" t="s">
        <v>3321</v>
      </c>
      <c r="H1840" s="696" t="s">
        <v>1626</v>
      </c>
      <c r="I1840" s="696" t="s">
        <v>3472</v>
      </c>
      <c r="J1840" s="696" t="s">
        <v>2086</v>
      </c>
      <c r="K1840" s="696" t="s">
        <v>3473</v>
      </c>
      <c r="L1840" s="699">
        <v>782.22</v>
      </c>
      <c r="M1840" s="699">
        <v>782.22</v>
      </c>
      <c r="N1840" s="696">
        <v>1</v>
      </c>
      <c r="O1840" s="700">
        <v>1</v>
      </c>
      <c r="P1840" s="699"/>
      <c r="Q1840" s="701">
        <v>0</v>
      </c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32</v>
      </c>
      <c r="B1841" s="696" t="s">
        <v>554</v>
      </c>
      <c r="C1841" s="696">
        <v>89301322</v>
      </c>
      <c r="D1841" s="697" t="s">
        <v>4685</v>
      </c>
      <c r="E1841" s="698" t="s">
        <v>3290</v>
      </c>
      <c r="F1841" s="696" t="s">
        <v>3257</v>
      </c>
      <c r="G1841" s="696" t="s">
        <v>3330</v>
      </c>
      <c r="H1841" s="696" t="s">
        <v>555</v>
      </c>
      <c r="I1841" s="696" t="s">
        <v>4642</v>
      </c>
      <c r="J1841" s="696" t="s">
        <v>3332</v>
      </c>
      <c r="K1841" s="696" t="s">
        <v>4643</v>
      </c>
      <c r="L1841" s="699">
        <v>147.12</v>
      </c>
      <c r="M1841" s="699">
        <v>294.24</v>
      </c>
      <c r="N1841" s="696">
        <v>2</v>
      </c>
      <c r="O1841" s="700">
        <v>1</v>
      </c>
      <c r="P1841" s="699"/>
      <c r="Q1841" s="701">
        <v>0</v>
      </c>
      <c r="R1841" s="696"/>
      <c r="S1841" s="701">
        <v>0</v>
      </c>
      <c r="T1841" s="700"/>
      <c r="U1841" s="702">
        <v>0</v>
      </c>
    </row>
    <row r="1842" spans="1:21" ht="14.4" customHeight="1" x14ac:dyDescent="0.3">
      <c r="A1842" s="695">
        <v>32</v>
      </c>
      <c r="B1842" s="696" t="s">
        <v>554</v>
      </c>
      <c r="C1842" s="696">
        <v>89301322</v>
      </c>
      <c r="D1842" s="697" t="s">
        <v>4685</v>
      </c>
      <c r="E1842" s="698" t="s">
        <v>3290</v>
      </c>
      <c r="F1842" s="696" t="s">
        <v>3257</v>
      </c>
      <c r="G1842" s="696" t="s">
        <v>3441</v>
      </c>
      <c r="H1842" s="696" t="s">
        <v>555</v>
      </c>
      <c r="I1842" s="696" t="s">
        <v>3474</v>
      </c>
      <c r="J1842" s="696" t="s">
        <v>3475</v>
      </c>
      <c r="K1842" s="696" t="s">
        <v>2947</v>
      </c>
      <c r="L1842" s="699">
        <v>0</v>
      </c>
      <c r="M1842" s="699">
        <v>0</v>
      </c>
      <c r="N1842" s="696">
        <v>2</v>
      </c>
      <c r="O1842" s="700">
        <v>1.5</v>
      </c>
      <c r="P1842" s="699">
        <v>0</v>
      </c>
      <c r="Q1842" s="701"/>
      <c r="R1842" s="696">
        <v>1</v>
      </c>
      <c r="S1842" s="701">
        <v>0.5</v>
      </c>
      <c r="T1842" s="700">
        <v>1</v>
      </c>
      <c r="U1842" s="702">
        <v>0.66666666666666663</v>
      </c>
    </row>
    <row r="1843" spans="1:21" ht="14.4" customHeight="1" x14ac:dyDescent="0.3">
      <c r="A1843" s="695">
        <v>32</v>
      </c>
      <c r="B1843" s="696" t="s">
        <v>554</v>
      </c>
      <c r="C1843" s="696">
        <v>89301322</v>
      </c>
      <c r="D1843" s="697" t="s">
        <v>4685</v>
      </c>
      <c r="E1843" s="698" t="s">
        <v>3290</v>
      </c>
      <c r="F1843" s="696" t="s">
        <v>3257</v>
      </c>
      <c r="G1843" s="696" t="s">
        <v>3593</v>
      </c>
      <c r="H1843" s="696" t="s">
        <v>555</v>
      </c>
      <c r="I1843" s="696" t="s">
        <v>3594</v>
      </c>
      <c r="J1843" s="696" t="s">
        <v>704</v>
      </c>
      <c r="K1843" s="696" t="s">
        <v>3595</v>
      </c>
      <c r="L1843" s="699">
        <v>0</v>
      </c>
      <c r="M1843" s="699">
        <v>0</v>
      </c>
      <c r="N1843" s="696">
        <v>1</v>
      </c>
      <c r="O1843" s="700">
        <v>0.5</v>
      </c>
      <c r="P1843" s="699"/>
      <c r="Q1843" s="701"/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32</v>
      </c>
      <c r="B1844" s="696" t="s">
        <v>554</v>
      </c>
      <c r="C1844" s="696">
        <v>89301322</v>
      </c>
      <c r="D1844" s="697" t="s">
        <v>4685</v>
      </c>
      <c r="E1844" s="698" t="s">
        <v>3290</v>
      </c>
      <c r="F1844" s="696" t="s">
        <v>3257</v>
      </c>
      <c r="G1844" s="696" t="s">
        <v>3338</v>
      </c>
      <c r="H1844" s="696" t="s">
        <v>555</v>
      </c>
      <c r="I1844" s="696" t="s">
        <v>2078</v>
      </c>
      <c r="J1844" s="696" t="s">
        <v>2079</v>
      </c>
      <c r="K1844" s="696" t="s">
        <v>3155</v>
      </c>
      <c r="L1844" s="699">
        <v>614.78</v>
      </c>
      <c r="M1844" s="699">
        <v>3688.68</v>
      </c>
      <c r="N1844" s="696">
        <v>6</v>
      </c>
      <c r="O1844" s="700">
        <v>2</v>
      </c>
      <c r="P1844" s="699">
        <v>3688.68</v>
      </c>
      <c r="Q1844" s="701">
        <v>1</v>
      </c>
      <c r="R1844" s="696">
        <v>6</v>
      </c>
      <c r="S1844" s="701">
        <v>1</v>
      </c>
      <c r="T1844" s="700">
        <v>2</v>
      </c>
      <c r="U1844" s="702">
        <v>1</v>
      </c>
    </row>
    <row r="1845" spans="1:21" ht="14.4" customHeight="1" x14ac:dyDescent="0.3">
      <c r="A1845" s="695">
        <v>32</v>
      </c>
      <c r="B1845" s="696" t="s">
        <v>554</v>
      </c>
      <c r="C1845" s="696">
        <v>89301322</v>
      </c>
      <c r="D1845" s="697" t="s">
        <v>4685</v>
      </c>
      <c r="E1845" s="698" t="s">
        <v>3290</v>
      </c>
      <c r="F1845" s="696" t="s">
        <v>3257</v>
      </c>
      <c r="G1845" s="696" t="s">
        <v>3599</v>
      </c>
      <c r="H1845" s="696" t="s">
        <v>555</v>
      </c>
      <c r="I1845" s="696" t="s">
        <v>1901</v>
      </c>
      <c r="J1845" s="696" t="s">
        <v>1902</v>
      </c>
      <c r="K1845" s="696" t="s">
        <v>3600</v>
      </c>
      <c r="L1845" s="699">
        <v>50.27</v>
      </c>
      <c r="M1845" s="699">
        <v>50.27</v>
      </c>
      <c r="N1845" s="696">
        <v>1</v>
      </c>
      <c r="O1845" s="700">
        <v>1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32</v>
      </c>
      <c r="B1846" s="696" t="s">
        <v>554</v>
      </c>
      <c r="C1846" s="696">
        <v>89301322</v>
      </c>
      <c r="D1846" s="697" t="s">
        <v>4685</v>
      </c>
      <c r="E1846" s="698" t="s">
        <v>3290</v>
      </c>
      <c r="F1846" s="696" t="s">
        <v>3257</v>
      </c>
      <c r="G1846" s="696" t="s">
        <v>3343</v>
      </c>
      <c r="H1846" s="696" t="s">
        <v>1626</v>
      </c>
      <c r="I1846" s="696" t="s">
        <v>2041</v>
      </c>
      <c r="J1846" s="696" t="s">
        <v>2042</v>
      </c>
      <c r="K1846" s="696" t="s">
        <v>3135</v>
      </c>
      <c r="L1846" s="699">
        <v>175.19</v>
      </c>
      <c r="M1846" s="699">
        <v>175.19</v>
      </c>
      <c r="N1846" s="696">
        <v>1</v>
      </c>
      <c r="O1846" s="700">
        <v>1</v>
      </c>
      <c r="P1846" s="699">
        <v>175.19</v>
      </c>
      <c r="Q1846" s="701">
        <v>1</v>
      </c>
      <c r="R1846" s="696">
        <v>1</v>
      </c>
      <c r="S1846" s="701">
        <v>1</v>
      </c>
      <c r="T1846" s="700">
        <v>1</v>
      </c>
      <c r="U1846" s="702">
        <v>1</v>
      </c>
    </row>
    <row r="1847" spans="1:21" ht="14.4" customHeight="1" x14ac:dyDescent="0.3">
      <c r="A1847" s="695">
        <v>32</v>
      </c>
      <c r="B1847" s="696" t="s">
        <v>554</v>
      </c>
      <c r="C1847" s="696">
        <v>89301322</v>
      </c>
      <c r="D1847" s="697" t="s">
        <v>4685</v>
      </c>
      <c r="E1847" s="698" t="s">
        <v>3290</v>
      </c>
      <c r="F1847" s="696" t="s">
        <v>3257</v>
      </c>
      <c r="G1847" s="696" t="s">
        <v>3343</v>
      </c>
      <c r="H1847" s="696" t="s">
        <v>1626</v>
      </c>
      <c r="I1847" s="696" t="s">
        <v>3344</v>
      </c>
      <c r="J1847" s="696" t="s">
        <v>2042</v>
      </c>
      <c r="K1847" s="696" t="s">
        <v>3345</v>
      </c>
      <c r="L1847" s="699">
        <v>87.6</v>
      </c>
      <c r="M1847" s="699">
        <v>87.6</v>
      </c>
      <c r="N1847" s="696">
        <v>1</v>
      </c>
      <c r="O1847" s="700">
        <v>1</v>
      </c>
      <c r="P1847" s="699">
        <v>87.6</v>
      </c>
      <c r="Q1847" s="701">
        <v>1</v>
      </c>
      <c r="R1847" s="696">
        <v>1</v>
      </c>
      <c r="S1847" s="701">
        <v>1</v>
      </c>
      <c r="T1847" s="700">
        <v>1</v>
      </c>
      <c r="U1847" s="702">
        <v>1</v>
      </c>
    </row>
    <row r="1848" spans="1:21" ht="14.4" customHeight="1" x14ac:dyDescent="0.3">
      <c r="A1848" s="695">
        <v>32</v>
      </c>
      <c r="B1848" s="696" t="s">
        <v>554</v>
      </c>
      <c r="C1848" s="696">
        <v>89301322</v>
      </c>
      <c r="D1848" s="697" t="s">
        <v>4685</v>
      </c>
      <c r="E1848" s="698" t="s">
        <v>3290</v>
      </c>
      <c r="F1848" s="696" t="s">
        <v>3257</v>
      </c>
      <c r="G1848" s="696" t="s">
        <v>3476</v>
      </c>
      <c r="H1848" s="696" t="s">
        <v>1626</v>
      </c>
      <c r="I1848" s="696" t="s">
        <v>2037</v>
      </c>
      <c r="J1848" s="696" t="s">
        <v>2038</v>
      </c>
      <c r="K1848" s="696" t="s">
        <v>2039</v>
      </c>
      <c r="L1848" s="699">
        <v>154.01</v>
      </c>
      <c r="M1848" s="699">
        <v>308.02</v>
      </c>
      <c r="N1848" s="696">
        <v>2</v>
      </c>
      <c r="O1848" s="700">
        <v>0.5</v>
      </c>
      <c r="P1848" s="699">
        <v>308.02</v>
      </c>
      <c r="Q1848" s="701">
        <v>1</v>
      </c>
      <c r="R1848" s="696">
        <v>2</v>
      </c>
      <c r="S1848" s="701">
        <v>1</v>
      </c>
      <c r="T1848" s="700">
        <v>0.5</v>
      </c>
      <c r="U1848" s="702">
        <v>1</v>
      </c>
    </row>
    <row r="1849" spans="1:21" ht="14.4" customHeight="1" x14ac:dyDescent="0.3">
      <c r="A1849" s="695">
        <v>32</v>
      </c>
      <c r="B1849" s="696" t="s">
        <v>554</v>
      </c>
      <c r="C1849" s="696">
        <v>89301322</v>
      </c>
      <c r="D1849" s="697" t="s">
        <v>4685</v>
      </c>
      <c r="E1849" s="698" t="s">
        <v>3290</v>
      </c>
      <c r="F1849" s="696" t="s">
        <v>3257</v>
      </c>
      <c r="G1849" s="696" t="s">
        <v>3603</v>
      </c>
      <c r="H1849" s="696" t="s">
        <v>555</v>
      </c>
      <c r="I1849" s="696" t="s">
        <v>2066</v>
      </c>
      <c r="J1849" s="696" t="s">
        <v>2067</v>
      </c>
      <c r="K1849" s="696" t="s">
        <v>2068</v>
      </c>
      <c r="L1849" s="699">
        <v>0</v>
      </c>
      <c r="M1849" s="699">
        <v>0</v>
      </c>
      <c r="N1849" s="696">
        <v>2</v>
      </c>
      <c r="O1849" s="700">
        <v>1</v>
      </c>
      <c r="P1849" s="699">
        <v>0</v>
      </c>
      <c r="Q1849" s="701"/>
      <c r="R1849" s="696">
        <v>1</v>
      </c>
      <c r="S1849" s="701">
        <v>0.5</v>
      </c>
      <c r="T1849" s="700">
        <v>0.5</v>
      </c>
      <c r="U1849" s="702">
        <v>0.5</v>
      </c>
    </row>
    <row r="1850" spans="1:21" ht="14.4" customHeight="1" x14ac:dyDescent="0.3">
      <c r="A1850" s="695">
        <v>32</v>
      </c>
      <c r="B1850" s="696" t="s">
        <v>554</v>
      </c>
      <c r="C1850" s="696">
        <v>89301322</v>
      </c>
      <c r="D1850" s="697" t="s">
        <v>4685</v>
      </c>
      <c r="E1850" s="698" t="s">
        <v>3290</v>
      </c>
      <c r="F1850" s="696" t="s">
        <v>3257</v>
      </c>
      <c r="G1850" s="696" t="s">
        <v>3401</v>
      </c>
      <c r="H1850" s="696" t="s">
        <v>555</v>
      </c>
      <c r="I1850" s="696" t="s">
        <v>3404</v>
      </c>
      <c r="J1850" s="696" t="s">
        <v>3402</v>
      </c>
      <c r="K1850" s="696" t="s">
        <v>3403</v>
      </c>
      <c r="L1850" s="699">
        <v>0</v>
      </c>
      <c r="M1850" s="699">
        <v>0</v>
      </c>
      <c r="N1850" s="696">
        <v>1</v>
      </c>
      <c r="O1850" s="700">
        <v>1</v>
      </c>
      <c r="P1850" s="699"/>
      <c r="Q1850" s="701"/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32</v>
      </c>
      <c r="B1851" s="696" t="s">
        <v>554</v>
      </c>
      <c r="C1851" s="696">
        <v>89301322</v>
      </c>
      <c r="D1851" s="697" t="s">
        <v>4685</v>
      </c>
      <c r="E1851" s="698" t="s">
        <v>3290</v>
      </c>
      <c r="F1851" s="696" t="s">
        <v>3257</v>
      </c>
      <c r="G1851" s="696" t="s">
        <v>3733</v>
      </c>
      <c r="H1851" s="696" t="s">
        <v>555</v>
      </c>
      <c r="I1851" s="696" t="s">
        <v>3734</v>
      </c>
      <c r="J1851" s="696" t="s">
        <v>3735</v>
      </c>
      <c r="K1851" s="696" t="s">
        <v>3736</v>
      </c>
      <c r="L1851" s="699">
        <v>145.38999999999999</v>
      </c>
      <c r="M1851" s="699">
        <v>436.16999999999996</v>
      </c>
      <c r="N1851" s="696">
        <v>3</v>
      </c>
      <c r="O1851" s="700">
        <v>0.5</v>
      </c>
      <c r="P1851" s="699"/>
      <c r="Q1851" s="701">
        <v>0</v>
      </c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32</v>
      </c>
      <c r="B1852" s="696" t="s">
        <v>554</v>
      </c>
      <c r="C1852" s="696">
        <v>89301322</v>
      </c>
      <c r="D1852" s="697" t="s">
        <v>4685</v>
      </c>
      <c r="E1852" s="698" t="s">
        <v>3290</v>
      </c>
      <c r="F1852" s="696" t="s">
        <v>3257</v>
      </c>
      <c r="G1852" s="696" t="s">
        <v>3477</v>
      </c>
      <c r="H1852" s="696" t="s">
        <v>555</v>
      </c>
      <c r="I1852" s="696" t="s">
        <v>3988</v>
      </c>
      <c r="J1852" s="696" t="s">
        <v>3989</v>
      </c>
      <c r="K1852" s="696" t="s">
        <v>3990</v>
      </c>
      <c r="L1852" s="699">
        <v>25.4</v>
      </c>
      <c r="M1852" s="699">
        <v>25.4</v>
      </c>
      <c r="N1852" s="696">
        <v>1</v>
      </c>
      <c r="O1852" s="700">
        <v>1</v>
      </c>
      <c r="P1852" s="699"/>
      <c r="Q1852" s="701">
        <v>0</v>
      </c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32</v>
      </c>
      <c r="B1853" s="696" t="s">
        <v>554</v>
      </c>
      <c r="C1853" s="696">
        <v>89301322</v>
      </c>
      <c r="D1853" s="697" t="s">
        <v>4685</v>
      </c>
      <c r="E1853" s="698" t="s">
        <v>3290</v>
      </c>
      <c r="F1853" s="696" t="s">
        <v>3257</v>
      </c>
      <c r="G1853" s="696" t="s">
        <v>3477</v>
      </c>
      <c r="H1853" s="696" t="s">
        <v>555</v>
      </c>
      <c r="I1853" s="696" t="s">
        <v>627</v>
      </c>
      <c r="J1853" s="696" t="s">
        <v>3478</v>
      </c>
      <c r="K1853" s="696" t="s">
        <v>3479</v>
      </c>
      <c r="L1853" s="699">
        <v>41.83</v>
      </c>
      <c r="M1853" s="699">
        <v>83.66</v>
      </c>
      <c r="N1853" s="696">
        <v>2</v>
      </c>
      <c r="O1853" s="700">
        <v>1.5</v>
      </c>
      <c r="P1853" s="699">
        <v>41.83</v>
      </c>
      <c r="Q1853" s="701">
        <v>0.5</v>
      </c>
      <c r="R1853" s="696">
        <v>1</v>
      </c>
      <c r="S1853" s="701">
        <v>0.5</v>
      </c>
      <c r="T1853" s="700">
        <v>1</v>
      </c>
      <c r="U1853" s="702">
        <v>0.66666666666666663</v>
      </c>
    </row>
    <row r="1854" spans="1:21" ht="14.4" customHeight="1" x14ac:dyDescent="0.3">
      <c r="A1854" s="695">
        <v>32</v>
      </c>
      <c r="B1854" s="696" t="s">
        <v>554</v>
      </c>
      <c r="C1854" s="696">
        <v>89301322</v>
      </c>
      <c r="D1854" s="697" t="s">
        <v>4685</v>
      </c>
      <c r="E1854" s="698" t="s">
        <v>3290</v>
      </c>
      <c r="F1854" s="696" t="s">
        <v>3257</v>
      </c>
      <c r="G1854" s="696" t="s">
        <v>3346</v>
      </c>
      <c r="H1854" s="696" t="s">
        <v>555</v>
      </c>
      <c r="I1854" s="696" t="s">
        <v>3613</v>
      </c>
      <c r="J1854" s="696" t="s">
        <v>3348</v>
      </c>
      <c r="K1854" s="696" t="s">
        <v>3614</v>
      </c>
      <c r="L1854" s="699">
        <v>34.31</v>
      </c>
      <c r="M1854" s="699">
        <v>68.62</v>
      </c>
      <c r="N1854" s="696">
        <v>2</v>
      </c>
      <c r="O1854" s="700">
        <v>1</v>
      </c>
      <c r="P1854" s="699"/>
      <c r="Q1854" s="701">
        <v>0</v>
      </c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32</v>
      </c>
      <c r="B1855" s="696" t="s">
        <v>554</v>
      </c>
      <c r="C1855" s="696">
        <v>89301322</v>
      </c>
      <c r="D1855" s="697" t="s">
        <v>4685</v>
      </c>
      <c r="E1855" s="698" t="s">
        <v>3290</v>
      </c>
      <c r="F1855" s="696" t="s">
        <v>3257</v>
      </c>
      <c r="G1855" s="696" t="s">
        <v>3349</v>
      </c>
      <c r="H1855" s="696" t="s">
        <v>555</v>
      </c>
      <c r="I1855" s="696" t="s">
        <v>814</v>
      </c>
      <c r="J1855" s="696" t="s">
        <v>3350</v>
      </c>
      <c r="K1855" s="696" t="s">
        <v>3351</v>
      </c>
      <c r="L1855" s="699">
        <v>91.14</v>
      </c>
      <c r="M1855" s="699">
        <v>637.98</v>
      </c>
      <c r="N1855" s="696">
        <v>7</v>
      </c>
      <c r="O1855" s="700">
        <v>2.5</v>
      </c>
      <c r="P1855" s="699">
        <v>546.84</v>
      </c>
      <c r="Q1855" s="701">
        <v>0.85714285714285721</v>
      </c>
      <c r="R1855" s="696">
        <v>6</v>
      </c>
      <c r="S1855" s="701">
        <v>0.8571428571428571</v>
      </c>
      <c r="T1855" s="700">
        <v>1.5</v>
      </c>
      <c r="U1855" s="702">
        <v>0.6</v>
      </c>
    </row>
    <row r="1856" spans="1:21" ht="14.4" customHeight="1" x14ac:dyDescent="0.3">
      <c r="A1856" s="695">
        <v>32</v>
      </c>
      <c r="B1856" s="696" t="s">
        <v>554</v>
      </c>
      <c r="C1856" s="696">
        <v>89301322</v>
      </c>
      <c r="D1856" s="697" t="s">
        <v>4685</v>
      </c>
      <c r="E1856" s="698" t="s">
        <v>3290</v>
      </c>
      <c r="F1856" s="696" t="s">
        <v>3257</v>
      </c>
      <c r="G1856" s="696" t="s">
        <v>4644</v>
      </c>
      <c r="H1856" s="696" t="s">
        <v>555</v>
      </c>
      <c r="I1856" s="696" t="s">
        <v>4645</v>
      </c>
      <c r="J1856" s="696" t="s">
        <v>4646</v>
      </c>
      <c r="K1856" s="696" t="s">
        <v>4647</v>
      </c>
      <c r="L1856" s="699">
        <v>0</v>
      </c>
      <c r="M1856" s="699">
        <v>0</v>
      </c>
      <c r="N1856" s="696">
        <v>1</v>
      </c>
      <c r="O1856" s="700">
        <v>0.5</v>
      </c>
      <c r="P1856" s="699">
        <v>0</v>
      </c>
      <c r="Q1856" s="701"/>
      <c r="R1856" s="696">
        <v>1</v>
      </c>
      <c r="S1856" s="701">
        <v>1</v>
      </c>
      <c r="T1856" s="700">
        <v>0.5</v>
      </c>
      <c r="U1856" s="702">
        <v>1</v>
      </c>
    </row>
    <row r="1857" spans="1:21" ht="14.4" customHeight="1" x14ac:dyDescent="0.3">
      <c r="A1857" s="695">
        <v>32</v>
      </c>
      <c r="B1857" s="696" t="s">
        <v>554</v>
      </c>
      <c r="C1857" s="696">
        <v>89301322</v>
      </c>
      <c r="D1857" s="697" t="s">
        <v>4685</v>
      </c>
      <c r="E1857" s="698" t="s">
        <v>3290</v>
      </c>
      <c r="F1857" s="696" t="s">
        <v>3257</v>
      </c>
      <c r="G1857" s="696" t="s">
        <v>4644</v>
      </c>
      <c r="H1857" s="696" t="s">
        <v>555</v>
      </c>
      <c r="I1857" s="696" t="s">
        <v>4648</v>
      </c>
      <c r="J1857" s="696" t="s">
        <v>4646</v>
      </c>
      <c r="K1857" s="696" t="s">
        <v>4647</v>
      </c>
      <c r="L1857" s="699">
        <v>0</v>
      </c>
      <c r="M1857" s="699">
        <v>0</v>
      </c>
      <c r="N1857" s="696">
        <v>2</v>
      </c>
      <c r="O1857" s="700">
        <v>1</v>
      </c>
      <c r="P1857" s="699"/>
      <c r="Q1857" s="701"/>
      <c r="R1857" s="696"/>
      <c r="S1857" s="701">
        <v>0</v>
      </c>
      <c r="T1857" s="700"/>
      <c r="U1857" s="702">
        <v>0</v>
      </c>
    </row>
    <row r="1858" spans="1:21" ht="14.4" customHeight="1" x14ac:dyDescent="0.3">
      <c r="A1858" s="695">
        <v>32</v>
      </c>
      <c r="B1858" s="696" t="s">
        <v>554</v>
      </c>
      <c r="C1858" s="696">
        <v>89301322</v>
      </c>
      <c r="D1858" s="697" t="s">
        <v>4685</v>
      </c>
      <c r="E1858" s="698" t="s">
        <v>3290</v>
      </c>
      <c r="F1858" s="696" t="s">
        <v>3257</v>
      </c>
      <c r="G1858" s="696" t="s">
        <v>4644</v>
      </c>
      <c r="H1858" s="696" t="s">
        <v>555</v>
      </c>
      <c r="I1858" s="696" t="s">
        <v>4649</v>
      </c>
      <c r="J1858" s="696" t="s">
        <v>2447</v>
      </c>
      <c r="K1858" s="696" t="s">
        <v>2448</v>
      </c>
      <c r="L1858" s="699">
        <v>0</v>
      </c>
      <c r="M1858" s="699">
        <v>0</v>
      </c>
      <c r="N1858" s="696">
        <v>1</v>
      </c>
      <c r="O1858" s="700">
        <v>0.5</v>
      </c>
      <c r="P1858" s="699">
        <v>0</v>
      </c>
      <c r="Q1858" s="701"/>
      <c r="R1858" s="696">
        <v>1</v>
      </c>
      <c r="S1858" s="701">
        <v>1</v>
      </c>
      <c r="T1858" s="700">
        <v>0.5</v>
      </c>
      <c r="U1858" s="702">
        <v>1</v>
      </c>
    </row>
    <row r="1859" spans="1:21" ht="14.4" customHeight="1" x14ac:dyDescent="0.3">
      <c r="A1859" s="695">
        <v>32</v>
      </c>
      <c r="B1859" s="696" t="s">
        <v>554</v>
      </c>
      <c r="C1859" s="696">
        <v>89301322</v>
      </c>
      <c r="D1859" s="697" t="s">
        <v>4685</v>
      </c>
      <c r="E1859" s="698" t="s">
        <v>3290</v>
      </c>
      <c r="F1859" s="696" t="s">
        <v>3257</v>
      </c>
      <c r="G1859" s="696" t="s">
        <v>4431</v>
      </c>
      <c r="H1859" s="696" t="s">
        <v>555</v>
      </c>
      <c r="I1859" s="696" t="s">
        <v>4432</v>
      </c>
      <c r="J1859" s="696" t="s">
        <v>4433</v>
      </c>
      <c r="K1859" s="696" t="s">
        <v>4434</v>
      </c>
      <c r="L1859" s="699">
        <v>65.89</v>
      </c>
      <c r="M1859" s="699">
        <v>65.89</v>
      </c>
      <c r="N1859" s="696">
        <v>1</v>
      </c>
      <c r="O1859" s="700">
        <v>0.5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32</v>
      </c>
      <c r="B1860" s="696" t="s">
        <v>554</v>
      </c>
      <c r="C1860" s="696">
        <v>89301322</v>
      </c>
      <c r="D1860" s="697" t="s">
        <v>4685</v>
      </c>
      <c r="E1860" s="698" t="s">
        <v>3290</v>
      </c>
      <c r="F1860" s="696" t="s">
        <v>3257</v>
      </c>
      <c r="G1860" s="696" t="s">
        <v>3842</v>
      </c>
      <c r="H1860" s="696" t="s">
        <v>1626</v>
      </c>
      <c r="I1860" s="696" t="s">
        <v>4650</v>
      </c>
      <c r="J1860" s="696" t="s">
        <v>1717</v>
      </c>
      <c r="K1860" s="696" t="s">
        <v>4152</v>
      </c>
      <c r="L1860" s="699">
        <v>323.43</v>
      </c>
      <c r="M1860" s="699">
        <v>646.86</v>
      </c>
      <c r="N1860" s="696">
        <v>2</v>
      </c>
      <c r="O1860" s="700">
        <v>1</v>
      </c>
      <c r="P1860" s="699">
        <v>646.86</v>
      </c>
      <c r="Q1860" s="701">
        <v>1</v>
      </c>
      <c r="R1860" s="696">
        <v>2</v>
      </c>
      <c r="S1860" s="701">
        <v>1</v>
      </c>
      <c r="T1860" s="700">
        <v>1</v>
      </c>
      <c r="U1860" s="702">
        <v>1</v>
      </c>
    </row>
    <row r="1861" spans="1:21" ht="14.4" customHeight="1" x14ac:dyDescent="0.3">
      <c r="A1861" s="695">
        <v>32</v>
      </c>
      <c r="B1861" s="696" t="s">
        <v>554</v>
      </c>
      <c r="C1861" s="696">
        <v>89301322</v>
      </c>
      <c r="D1861" s="697" t="s">
        <v>4685</v>
      </c>
      <c r="E1861" s="698" t="s">
        <v>3290</v>
      </c>
      <c r="F1861" s="696" t="s">
        <v>3257</v>
      </c>
      <c r="G1861" s="696" t="s">
        <v>3842</v>
      </c>
      <c r="H1861" s="696" t="s">
        <v>1626</v>
      </c>
      <c r="I1861" s="696" t="s">
        <v>3843</v>
      </c>
      <c r="J1861" s="696" t="s">
        <v>1717</v>
      </c>
      <c r="K1861" s="696" t="s">
        <v>1718</v>
      </c>
      <c r="L1861" s="699">
        <v>71.86</v>
      </c>
      <c r="M1861" s="699">
        <v>143.72</v>
      </c>
      <c r="N1861" s="696">
        <v>2</v>
      </c>
      <c r="O1861" s="700">
        <v>0.5</v>
      </c>
      <c r="P1861" s="699">
        <v>143.72</v>
      </c>
      <c r="Q1861" s="701">
        <v>1</v>
      </c>
      <c r="R1861" s="696">
        <v>2</v>
      </c>
      <c r="S1861" s="701">
        <v>1</v>
      </c>
      <c r="T1861" s="700">
        <v>0.5</v>
      </c>
      <c r="U1861" s="702">
        <v>1</v>
      </c>
    </row>
    <row r="1862" spans="1:21" ht="14.4" customHeight="1" x14ac:dyDescent="0.3">
      <c r="A1862" s="695">
        <v>32</v>
      </c>
      <c r="B1862" s="696" t="s">
        <v>554</v>
      </c>
      <c r="C1862" s="696">
        <v>89301322</v>
      </c>
      <c r="D1862" s="697" t="s">
        <v>4685</v>
      </c>
      <c r="E1862" s="698" t="s">
        <v>3290</v>
      </c>
      <c r="F1862" s="696" t="s">
        <v>3257</v>
      </c>
      <c r="G1862" s="696" t="s">
        <v>3993</v>
      </c>
      <c r="H1862" s="696" t="s">
        <v>1626</v>
      </c>
      <c r="I1862" s="696" t="s">
        <v>4651</v>
      </c>
      <c r="J1862" s="696" t="s">
        <v>4652</v>
      </c>
      <c r="K1862" s="696" t="s">
        <v>1054</v>
      </c>
      <c r="L1862" s="699">
        <v>250.62</v>
      </c>
      <c r="M1862" s="699">
        <v>250.62</v>
      </c>
      <c r="N1862" s="696">
        <v>1</v>
      </c>
      <c r="O1862" s="700">
        <v>0.5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32</v>
      </c>
      <c r="B1863" s="696" t="s">
        <v>554</v>
      </c>
      <c r="C1863" s="696">
        <v>89301322</v>
      </c>
      <c r="D1863" s="697" t="s">
        <v>4685</v>
      </c>
      <c r="E1863" s="698" t="s">
        <v>3290</v>
      </c>
      <c r="F1863" s="696" t="s">
        <v>3257</v>
      </c>
      <c r="G1863" s="696" t="s">
        <v>3355</v>
      </c>
      <c r="H1863" s="696" t="s">
        <v>555</v>
      </c>
      <c r="I1863" s="696" t="s">
        <v>711</v>
      </c>
      <c r="J1863" s="696" t="s">
        <v>3357</v>
      </c>
      <c r="K1863" s="696" t="s">
        <v>3624</v>
      </c>
      <c r="L1863" s="699">
        <v>0</v>
      </c>
      <c r="M1863" s="699">
        <v>0</v>
      </c>
      <c r="N1863" s="696">
        <v>13</v>
      </c>
      <c r="O1863" s="700">
        <v>8.5</v>
      </c>
      <c r="P1863" s="699">
        <v>0</v>
      </c>
      <c r="Q1863" s="701"/>
      <c r="R1863" s="696">
        <v>7</v>
      </c>
      <c r="S1863" s="701">
        <v>0.53846153846153844</v>
      </c>
      <c r="T1863" s="700">
        <v>4.5</v>
      </c>
      <c r="U1863" s="702">
        <v>0.52941176470588236</v>
      </c>
    </row>
    <row r="1864" spans="1:21" ht="14.4" customHeight="1" x14ac:dyDescent="0.3">
      <c r="A1864" s="695">
        <v>32</v>
      </c>
      <c r="B1864" s="696" t="s">
        <v>554</v>
      </c>
      <c r="C1864" s="696">
        <v>89301322</v>
      </c>
      <c r="D1864" s="697" t="s">
        <v>4685</v>
      </c>
      <c r="E1864" s="698" t="s">
        <v>3290</v>
      </c>
      <c r="F1864" s="696" t="s">
        <v>3257</v>
      </c>
      <c r="G1864" s="696" t="s">
        <v>3451</v>
      </c>
      <c r="H1864" s="696" t="s">
        <v>555</v>
      </c>
      <c r="I1864" s="696" t="s">
        <v>1103</v>
      </c>
      <c r="J1864" s="696" t="s">
        <v>1104</v>
      </c>
      <c r="K1864" s="696" t="s">
        <v>1105</v>
      </c>
      <c r="L1864" s="699">
        <v>112.27</v>
      </c>
      <c r="M1864" s="699">
        <v>112.27</v>
      </c>
      <c r="N1864" s="696">
        <v>1</v>
      </c>
      <c r="O1864" s="700">
        <v>0.5</v>
      </c>
      <c r="P1864" s="699">
        <v>112.27</v>
      </c>
      <c r="Q1864" s="701">
        <v>1</v>
      </c>
      <c r="R1864" s="696">
        <v>1</v>
      </c>
      <c r="S1864" s="701">
        <v>1</v>
      </c>
      <c r="T1864" s="700">
        <v>0.5</v>
      </c>
      <c r="U1864" s="702">
        <v>1</v>
      </c>
    </row>
    <row r="1865" spans="1:21" ht="14.4" customHeight="1" x14ac:dyDescent="0.3">
      <c r="A1865" s="695">
        <v>32</v>
      </c>
      <c r="B1865" s="696" t="s">
        <v>554</v>
      </c>
      <c r="C1865" s="696">
        <v>89301322</v>
      </c>
      <c r="D1865" s="697" t="s">
        <v>4685</v>
      </c>
      <c r="E1865" s="698" t="s">
        <v>3290</v>
      </c>
      <c r="F1865" s="696" t="s">
        <v>3257</v>
      </c>
      <c r="G1865" s="696" t="s">
        <v>3293</v>
      </c>
      <c r="H1865" s="696" t="s">
        <v>1626</v>
      </c>
      <c r="I1865" s="696" t="s">
        <v>2933</v>
      </c>
      <c r="J1865" s="696" t="s">
        <v>1702</v>
      </c>
      <c r="K1865" s="696" t="s">
        <v>1657</v>
      </c>
      <c r="L1865" s="699">
        <v>1749.69</v>
      </c>
      <c r="M1865" s="699">
        <v>17496.900000000001</v>
      </c>
      <c r="N1865" s="696">
        <v>10</v>
      </c>
      <c r="O1865" s="700">
        <v>2.5</v>
      </c>
      <c r="P1865" s="699">
        <v>17496.900000000001</v>
      </c>
      <c r="Q1865" s="701">
        <v>1</v>
      </c>
      <c r="R1865" s="696">
        <v>10</v>
      </c>
      <c r="S1865" s="701">
        <v>1</v>
      </c>
      <c r="T1865" s="700">
        <v>2.5</v>
      </c>
      <c r="U1865" s="702">
        <v>1</v>
      </c>
    </row>
    <row r="1866" spans="1:21" ht="14.4" customHeight="1" x14ac:dyDescent="0.3">
      <c r="A1866" s="695">
        <v>32</v>
      </c>
      <c r="B1866" s="696" t="s">
        <v>554</v>
      </c>
      <c r="C1866" s="696">
        <v>89301322</v>
      </c>
      <c r="D1866" s="697" t="s">
        <v>4685</v>
      </c>
      <c r="E1866" s="698" t="s">
        <v>3290</v>
      </c>
      <c r="F1866" s="696" t="s">
        <v>3257</v>
      </c>
      <c r="G1866" s="696" t="s">
        <v>3294</v>
      </c>
      <c r="H1866" s="696" t="s">
        <v>555</v>
      </c>
      <c r="I1866" s="696" t="s">
        <v>3407</v>
      </c>
      <c r="J1866" s="696" t="s">
        <v>3296</v>
      </c>
      <c r="K1866" s="696" t="s">
        <v>3408</v>
      </c>
      <c r="L1866" s="699">
        <v>97.97</v>
      </c>
      <c r="M1866" s="699">
        <v>97.97</v>
      </c>
      <c r="N1866" s="696">
        <v>1</v>
      </c>
      <c r="O1866" s="700">
        <v>0.5</v>
      </c>
      <c r="P1866" s="699"/>
      <c r="Q1866" s="701">
        <v>0</v>
      </c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32</v>
      </c>
      <c r="B1867" s="696" t="s">
        <v>554</v>
      </c>
      <c r="C1867" s="696">
        <v>89301322</v>
      </c>
      <c r="D1867" s="697" t="s">
        <v>4685</v>
      </c>
      <c r="E1867" s="698" t="s">
        <v>3290</v>
      </c>
      <c r="F1867" s="696" t="s">
        <v>3257</v>
      </c>
      <c r="G1867" s="696" t="s">
        <v>3294</v>
      </c>
      <c r="H1867" s="696" t="s">
        <v>555</v>
      </c>
      <c r="I1867" s="696" t="s">
        <v>3295</v>
      </c>
      <c r="J1867" s="696" t="s">
        <v>3296</v>
      </c>
      <c r="K1867" s="696" t="s">
        <v>720</v>
      </c>
      <c r="L1867" s="699">
        <v>314.89999999999998</v>
      </c>
      <c r="M1867" s="699">
        <v>2834.1</v>
      </c>
      <c r="N1867" s="696">
        <v>9</v>
      </c>
      <c r="O1867" s="700">
        <v>5</v>
      </c>
      <c r="P1867" s="699">
        <v>1889.4</v>
      </c>
      <c r="Q1867" s="701">
        <v>0.66666666666666674</v>
      </c>
      <c r="R1867" s="696">
        <v>6</v>
      </c>
      <c r="S1867" s="701">
        <v>0.66666666666666663</v>
      </c>
      <c r="T1867" s="700">
        <v>3</v>
      </c>
      <c r="U1867" s="702">
        <v>0.6</v>
      </c>
    </row>
    <row r="1868" spans="1:21" ht="14.4" customHeight="1" x14ac:dyDescent="0.3">
      <c r="A1868" s="695">
        <v>32</v>
      </c>
      <c r="B1868" s="696" t="s">
        <v>554</v>
      </c>
      <c r="C1868" s="696">
        <v>89301322</v>
      </c>
      <c r="D1868" s="697" t="s">
        <v>4685</v>
      </c>
      <c r="E1868" s="698" t="s">
        <v>3290</v>
      </c>
      <c r="F1868" s="696" t="s">
        <v>3257</v>
      </c>
      <c r="G1868" s="696" t="s">
        <v>3409</v>
      </c>
      <c r="H1868" s="696" t="s">
        <v>1626</v>
      </c>
      <c r="I1868" s="696" t="s">
        <v>1765</v>
      </c>
      <c r="J1868" s="696" t="s">
        <v>1766</v>
      </c>
      <c r="K1868" s="696" t="s">
        <v>1767</v>
      </c>
      <c r="L1868" s="699">
        <v>497.4</v>
      </c>
      <c r="M1868" s="699">
        <v>994.8</v>
      </c>
      <c r="N1868" s="696">
        <v>2</v>
      </c>
      <c r="O1868" s="700">
        <v>2</v>
      </c>
      <c r="P1868" s="699">
        <v>994.8</v>
      </c>
      <c r="Q1868" s="701">
        <v>1</v>
      </c>
      <c r="R1868" s="696">
        <v>2</v>
      </c>
      <c r="S1868" s="701">
        <v>1</v>
      </c>
      <c r="T1868" s="700">
        <v>2</v>
      </c>
      <c r="U1868" s="702">
        <v>1</v>
      </c>
    </row>
    <row r="1869" spans="1:21" ht="14.4" customHeight="1" x14ac:dyDescent="0.3">
      <c r="A1869" s="695">
        <v>32</v>
      </c>
      <c r="B1869" s="696" t="s">
        <v>554</v>
      </c>
      <c r="C1869" s="696">
        <v>89301322</v>
      </c>
      <c r="D1869" s="697" t="s">
        <v>4685</v>
      </c>
      <c r="E1869" s="698" t="s">
        <v>3290</v>
      </c>
      <c r="F1869" s="696" t="s">
        <v>3257</v>
      </c>
      <c r="G1869" s="696" t="s">
        <v>3455</v>
      </c>
      <c r="H1869" s="696" t="s">
        <v>555</v>
      </c>
      <c r="I1869" s="696" t="s">
        <v>2301</v>
      </c>
      <c r="J1869" s="696" t="s">
        <v>952</v>
      </c>
      <c r="K1869" s="696" t="s">
        <v>2302</v>
      </c>
      <c r="L1869" s="699">
        <v>202.25</v>
      </c>
      <c r="M1869" s="699">
        <v>202.25</v>
      </c>
      <c r="N1869" s="696">
        <v>1</v>
      </c>
      <c r="O1869" s="700">
        <v>0.5</v>
      </c>
      <c r="P1869" s="699">
        <v>202.25</v>
      </c>
      <c r="Q1869" s="701">
        <v>1</v>
      </c>
      <c r="R1869" s="696">
        <v>1</v>
      </c>
      <c r="S1869" s="701">
        <v>1</v>
      </c>
      <c r="T1869" s="700">
        <v>0.5</v>
      </c>
      <c r="U1869" s="702">
        <v>1</v>
      </c>
    </row>
    <row r="1870" spans="1:21" ht="14.4" customHeight="1" x14ac:dyDescent="0.3">
      <c r="A1870" s="695">
        <v>32</v>
      </c>
      <c r="B1870" s="696" t="s">
        <v>554</v>
      </c>
      <c r="C1870" s="696">
        <v>89301322</v>
      </c>
      <c r="D1870" s="697" t="s">
        <v>4685</v>
      </c>
      <c r="E1870" s="698" t="s">
        <v>3290</v>
      </c>
      <c r="F1870" s="696" t="s">
        <v>3257</v>
      </c>
      <c r="G1870" s="696" t="s">
        <v>3455</v>
      </c>
      <c r="H1870" s="696" t="s">
        <v>1626</v>
      </c>
      <c r="I1870" s="696" t="s">
        <v>4653</v>
      </c>
      <c r="J1870" s="696" t="s">
        <v>1731</v>
      </c>
      <c r="K1870" s="696" t="s">
        <v>3752</v>
      </c>
      <c r="L1870" s="699">
        <v>224.71</v>
      </c>
      <c r="M1870" s="699">
        <v>224.71</v>
      </c>
      <c r="N1870" s="696">
        <v>1</v>
      </c>
      <c r="O1870" s="700">
        <v>0.5</v>
      </c>
      <c r="P1870" s="699"/>
      <c r="Q1870" s="701">
        <v>0</v>
      </c>
      <c r="R1870" s="696"/>
      <c r="S1870" s="701">
        <v>0</v>
      </c>
      <c r="T1870" s="700"/>
      <c r="U1870" s="702">
        <v>0</v>
      </c>
    </row>
    <row r="1871" spans="1:21" ht="14.4" customHeight="1" x14ac:dyDescent="0.3">
      <c r="A1871" s="695">
        <v>32</v>
      </c>
      <c r="B1871" s="696" t="s">
        <v>554</v>
      </c>
      <c r="C1871" s="696">
        <v>89301322</v>
      </c>
      <c r="D1871" s="697" t="s">
        <v>4685</v>
      </c>
      <c r="E1871" s="698" t="s">
        <v>3290</v>
      </c>
      <c r="F1871" s="696" t="s">
        <v>3257</v>
      </c>
      <c r="G1871" s="696" t="s">
        <v>3492</v>
      </c>
      <c r="H1871" s="696" t="s">
        <v>555</v>
      </c>
      <c r="I1871" s="696" t="s">
        <v>3926</v>
      </c>
      <c r="J1871" s="696" t="s">
        <v>3927</v>
      </c>
      <c r="K1871" s="696" t="s">
        <v>1054</v>
      </c>
      <c r="L1871" s="699">
        <v>610.14</v>
      </c>
      <c r="M1871" s="699">
        <v>610.14</v>
      </c>
      <c r="N1871" s="696">
        <v>1</v>
      </c>
      <c r="O1871" s="700">
        <v>0.5</v>
      </c>
      <c r="P1871" s="699">
        <v>610.14</v>
      </c>
      <c r="Q1871" s="701">
        <v>1</v>
      </c>
      <c r="R1871" s="696">
        <v>1</v>
      </c>
      <c r="S1871" s="701">
        <v>1</v>
      </c>
      <c r="T1871" s="700">
        <v>0.5</v>
      </c>
      <c r="U1871" s="702">
        <v>1</v>
      </c>
    </row>
    <row r="1872" spans="1:21" ht="14.4" customHeight="1" x14ac:dyDescent="0.3">
      <c r="A1872" s="695">
        <v>32</v>
      </c>
      <c r="B1872" s="696" t="s">
        <v>554</v>
      </c>
      <c r="C1872" s="696">
        <v>89301322</v>
      </c>
      <c r="D1872" s="697" t="s">
        <v>4685</v>
      </c>
      <c r="E1872" s="698" t="s">
        <v>3290</v>
      </c>
      <c r="F1872" s="696" t="s">
        <v>3257</v>
      </c>
      <c r="G1872" s="696" t="s">
        <v>3297</v>
      </c>
      <c r="H1872" s="696" t="s">
        <v>555</v>
      </c>
      <c r="I1872" s="696" t="s">
        <v>611</v>
      </c>
      <c r="J1872" s="696" t="s">
        <v>3777</v>
      </c>
      <c r="K1872" s="696" t="s">
        <v>3557</v>
      </c>
      <c r="L1872" s="699">
        <v>22.88</v>
      </c>
      <c r="M1872" s="699">
        <v>251.67999999999998</v>
      </c>
      <c r="N1872" s="696">
        <v>11</v>
      </c>
      <c r="O1872" s="700">
        <v>5</v>
      </c>
      <c r="P1872" s="699">
        <v>228.79999999999998</v>
      </c>
      <c r="Q1872" s="701">
        <v>0.90909090909090906</v>
      </c>
      <c r="R1872" s="696">
        <v>10</v>
      </c>
      <c r="S1872" s="701">
        <v>0.90909090909090906</v>
      </c>
      <c r="T1872" s="700">
        <v>4</v>
      </c>
      <c r="U1872" s="702">
        <v>0.8</v>
      </c>
    </row>
    <row r="1873" spans="1:21" ht="14.4" customHeight="1" x14ac:dyDescent="0.3">
      <c r="A1873" s="695">
        <v>32</v>
      </c>
      <c r="B1873" s="696" t="s">
        <v>554</v>
      </c>
      <c r="C1873" s="696">
        <v>89301322</v>
      </c>
      <c r="D1873" s="697" t="s">
        <v>4685</v>
      </c>
      <c r="E1873" s="698" t="s">
        <v>3290</v>
      </c>
      <c r="F1873" s="696" t="s">
        <v>3257</v>
      </c>
      <c r="G1873" s="696" t="s">
        <v>3297</v>
      </c>
      <c r="H1873" s="696" t="s">
        <v>555</v>
      </c>
      <c r="I1873" s="696" t="s">
        <v>1137</v>
      </c>
      <c r="J1873" s="696" t="s">
        <v>3298</v>
      </c>
      <c r="K1873" s="696" t="s">
        <v>3299</v>
      </c>
      <c r="L1873" s="699">
        <v>91.52</v>
      </c>
      <c r="M1873" s="699">
        <v>1647.3600000000001</v>
      </c>
      <c r="N1873" s="696">
        <v>18</v>
      </c>
      <c r="O1873" s="700">
        <v>6</v>
      </c>
      <c r="P1873" s="699">
        <v>1098.24</v>
      </c>
      <c r="Q1873" s="701">
        <v>0.66666666666666663</v>
      </c>
      <c r="R1873" s="696">
        <v>12</v>
      </c>
      <c r="S1873" s="701">
        <v>0.66666666666666663</v>
      </c>
      <c r="T1873" s="700">
        <v>4</v>
      </c>
      <c r="U1873" s="702">
        <v>0.66666666666666663</v>
      </c>
    </row>
    <row r="1874" spans="1:21" ht="14.4" customHeight="1" x14ac:dyDescent="0.3">
      <c r="A1874" s="695">
        <v>32</v>
      </c>
      <c r="B1874" s="696" t="s">
        <v>554</v>
      </c>
      <c r="C1874" s="696">
        <v>89301322</v>
      </c>
      <c r="D1874" s="697" t="s">
        <v>4685</v>
      </c>
      <c r="E1874" s="698" t="s">
        <v>3290</v>
      </c>
      <c r="F1874" s="696" t="s">
        <v>3257</v>
      </c>
      <c r="G1874" s="696" t="s">
        <v>3417</v>
      </c>
      <c r="H1874" s="696" t="s">
        <v>555</v>
      </c>
      <c r="I1874" s="696" t="s">
        <v>3785</v>
      </c>
      <c r="J1874" s="696" t="s">
        <v>3419</v>
      </c>
      <c r="K1874" s="696" t="s">
        <v>3254</v>
      </c>
      <c r="L1874" s="699">
        <v>0</v>
      </c>
      <c r="M1874" s="699">
        <v>0</v>
      </c>
      <c r="N1874" s="696">
        <v>4</v>
      </c>
      <c r="O1874" s="700">
        <v>2.5</v>
      </c>
      <c r="P1874" s="699">
        <v>0</v>
      </c>
      <c r="Q1874" s="701"/>
      <c r="R1874" s="696">
        <v>1</v>
      </c>
      <c r="S1874" s="701">
        <v>0.25</v>
      </c>
      <c r="T1874" s="700">
        <v>0.5</v>
      </c>
      <c r="U1874" s="702">
        <v>0.2</v>
      </c>
    </row>
    <row r="1875" spans="1:21" ht="14.4" customHeight="1" x14ac:dyDescent="0.3">
      <c r="A1875" s="695">
        <v>32</v>
      </c>
      <c r="B1875" s="696" t="s">
        <v>554</v>
      </c>
      <c r="C1875" s="696">
        <v>89301322</v>
      </c>
      <c r="D1875" s="697" t="s">
        <v>4685</v>
      </c>
      <c r="E1875" s="698" t="s">
        <v>3290</v>
      </c>
      <c r="F1875" s="696" t="s">
        <v>3257</v>
      </c>
      <c r="G1875" s="696" t="s">
        <v>3791</v>
      </c>
      <c r="H1875" s="696" t="s">
        <v>1626</v>
      </c>
      <c r="I1875" s="696" t="s">
        <v>2742</v>
      </c>
      <c r="J1875" s="696" t="s">
        <v>3242</v>
      </c>
      <c r="K1875" s="696" t="s">
        <v>3243</v>
      </c>
      <c r="L1875" s="699">
        <v>201.75</v>
      </c>
      <c r="M1875" s="699">
        <v>201.75</v>
      </c>
      <c r="N1875" s="696">
        <v>1</v>
      </c>
      <c r="O1875" s="700">
        <v>0.5</v>
      </c>
      <c r="P1875" s="699">
        <v>201.75</v>
      </c>
      <c r="Q1875" s="701">
        <v>1</v>
      </c>
      <c r="R1875" s="696">
        <v>1</v>
      </c>
      <c r="S1875" s="701">
        <v>1</v>
      </c>
      <c r="T1875" s="700">
        <v>0.5</v>
      </c>
      <c r="U1875" s="702">
        <v>1</v>
      </c>
    </row>
    <row r="1876" spans="1:21" ht="14.4" customHeight="1" x14ac:dyDescent="0.3">
      <c r="A1876" s="695">
        <v>32</v>
      </c>
      <c r="B1876" s="696" t="s">
        <v>554</v>
      </c>
      <c r="C1876" s="696">
        <v>89301322</v>
      </c>
      <c r="D1876" s="697" t="s">
        <v>4685</v>
      </c>
      <c r="E1876" s="698" t="s">
        <v>3290</v>
      </c>
      <c r="F1876" s="696" t="s">
        <v>3257</v>
      </c>
      <c r="G1876" s="696" t="s">
        <v>3859</v>
      </c>
      <c r="H1876" s="696" t="s">
        <v>555</v>
      </c>
      <c r="I1876" s="696" t="s">
        <v>4654</v>
      </c>
      <c r="J1876" s="696" t="s">
        <v>4655</v>
      </c>
      <c r="K1876" s="696" t="s">
        <v>4656</v>
      </c>
      <c r="L1876" s="699">
        <v>58.26</v>
      </c>
      <c r="M1876" s="699">
        <v>58.26</v>
      </c>
      <c r="N1876" s="696">
        <v>1</v>
      </c>
      <c r="O1876" s="700">
        <v>1</v>
      </c>
      <c r="P1876" s="699">
        <v>58.26</v>
      </c>
      <c r="Q1876" s="701">
        <v>1</v>
      </c>
      <c r="R1876" s="696">
        <v>1</v>
      </c>
      <c r="S1876" s="701">
        <v>1</v>
      </c>
      <c r="T1876" s="700">
        <v>1</v>
      </c>
      <c r="U1876" s="702">
        <v>1</v>
      </c>
    </row>
    <row r="1877" spans="1:21" ht="14.4" customHeight="1" x14ac:dyDescent="0.3">
      <c r="A1877" s="695">
        <v>32</v>
      </c>
      <c r="B1877" s="696" t="s">
        <v>554</v>
      </c>
      <c r="C1877" s="696">
        <v>89301322</v>
      </c>
      <c r="D1877" s="697" t="s">
        <v>4685</v>
      </c>
      <c r="E1877" s="698" t="s">
        <v>3290</v>
      </c>
      <c r="F1877" s="696" t="s">
        <v>3257</v>
      </c>
      <c r="G1877" s="696" t="s">
        <v>3365</v>
      </c>
      <c r="H1877" s="696" t="s">
        <v>555</v>
      </c>
      <c r="I1877" s="696" t="s">
        <v>3666</v>
      </c>
      <c r="J1877" s="696" t="s">
        <v>1974</v>
      </c>
      <c r="K1877" s="696" t="s">
        <v>3667</v>
      </c>
      <c r="L1877" s="699">
        <v>23.46</v>
      </c>
      <c r="M1877" s="699">
        <v>656.88000000000011</v>
      </c>
      <c r="N1877" s="696">
        <v>28</v>
      </c>
      <c r="O1877" s="700">
        <v>9.5</v>
      </c>
      <c r="P1877" s="699">
        <v>516.12000000000012</v>
      </c>
      <c r="Q1877" s="701">
        <v>0.78571428571428581</v>
      </c>
      <c r="R1877" s="696">
        <v>22</v>
      </c>
      <c r="S1877" s="701">
        <v>0.7857142857142857</v>
      </c>
      <c r="T1877" s="700">
        <v>7.5</v>
      </c>
      <c r="U1877" s="702">
        <v>0.78947368421052633</v>
      </c>
    </row>
    <row r="1878" spans="1:21" ht="14.4" customHeight="1" x14ac:dyDescent="0.3">
      <c r="A1878" s="695">
        <v>32</v>
      </c>
      <c r="B1878" s="696" t="s">
        <v>554</v>
      </c>
      <c r="C1878" s="696">
        <v>89301322</v>
      </c>
      <c r="D1878" s="697" t="s">
        <v>4685</v>
      </c>
      <c r="E1878" s="698" t="s">
        <v>3290</v>
      </c>
      <c r="F1878" s="696" t="s">
        <v>3257</v>
      </c>
      <c r="G1878" s="696" t="s">
        <v>3365</v>
      </c>
      <c r="H1878" s="696" t="s">
        <v>555</v>
      </c>
      <c r="I1878" s="696" t="s">
        <v>1913</v>
      </c>
      <c r="J1878" s="696" t="s">
        <v>1914</v>
      </c>
      <c r="K1878" s="696" t="s">
        <v>3667</v>
      </c>
      <c r="L1878" s="699">
        <v>23.46</v>
      </c>
      <c r="M1878" s="699">
        <v>46.92</v>
      </c>
      <c r="N1878" s="696">
        <v>2</v>
      </c>
      <c r="O1878" s="700">
        <v>1</v>
      </c>
      <c r="P1878" s="699">
        <v>46.92</v>
      </c>
      <c r="Q1878" s="701">
        <v>1</v>
      </c>
      <c r="R1878" s="696">
        <v>2</v>
      </c>
      <c r="S1878" s="701">
        <v>1</v>
      </c>
      <c r="T1878" s="700">
        <v>1</v>
      </c>
      <c r="U1878" s="702">
        <v>1</v>
      </c>
    </row>
    <row r="1879" spans="1:21" ht="14.4" customHeight="1" x14ac:dyDescent="0.3">
      <c r="A1879" s="695">
        <v>32</v>
      </c>
      <c r="B1879" s="696" t="s">
        <v>554</v>
      </c>
      <c r="C1879" s="696">
        <v>89301322</v>
      </c>
      <c r="D1879" s="697" t="s">
        <v>4685</v>
      </c>
      <c r="E1879" s="698" t="s">
        <v>3290</v>
      </c>
      <c r="F1879" s="696" t="s">
        <v>3257</v>
      </c>
      <c r="G1879" s="696" t="s">
        <v>3365</v>
      </c>
      <c r="H1879" s="696" t="s">
        <v>555</v>
      </c>
      <c r="I1879" s="696" t="s">
        <v>1962</v>
      </c>
      <c r="J1879" s="696" t="s">
        <v>1963</v>
      </c>
      <c r="K1879" s="696" t="s">
        <v>3366</v>
      </c>
      <c r="L1879" s="699">
        <v>53.54</v>
      </c>
      <c r="M1879" s="699">
        <v>696.02</v>
      </c>
      <c r="N1879" s="696">
        <v>13</v>
      </c>
      <c r="O1879" s="700">
        <v>4.5</v>
      </c>
      <c r="P1879" s="699">
        <v>321.24</v>
      </c>
      <c r="Q1879" s="701">
        <v>0.46153846153846156</v>
      </c>
      <c r="R1879" s="696">
        <v>6</v>
      </c>
      <c r="S1879" s="701">
        <v>0.46153846153846156</v>
      </c>
      <c r="T1879" s="700">
        <v>1.5</v>
      </c>
      <c r="U1879" s="702">
        <v>0.33333333333333331</v>
      </c>
    </row>
    <row r="1880" spans="1:21" ht="14.4" customHeight="1" x14ac:dyDescent="0.3">
      <c r="A1880" s="695">
        <v>32</v>
      </c>
      <c r="B1880" s="696" t="s">
        <v>554</v>
      </c>
      <c r="C1880" s="696">
        <v>89301322</v>
      </c>
      <c r="D1880" s="697" t="s">
        <v>4685</v>
      </c>
      <c r="E1880" s="698" t="s">
        <v>3290</v>
      </c>
      <c r="F1880" s="696" t="s">
        <v>3257</v>
      </c>
      <c r="G1880" s="696" t="s">
        <v>3423</v>
      </c>
      <c r="H1880" s="696" t="s">
        <v>555</v>
      </c>
      <c r="I1880" s="696" t="s">
        <v>4657</v>
      </c>
      <c r="J1880" s="696" t="s">
        <v>3425</v>
      </c>
      <c r="K1880" s="696" t="s">
        <v>3426</v>
      </c>
      <c r="L1880" s="699">
        <v>110.66</v>
      </c>
      <c r="M1880" s="699">
        <v>331.98</v>
      </c>
      <c r="N1880" s="696">
        <v>3</v>
      </c>
      <c r="O1880" s="700">
        <v>1</v>
      </c>
      <c r="P1880" s="699">
        <v>331.98</v>
      </c>
      <c r="Q1880" s="701">
        <v>1</v>
      </c>
      <c r="R1880" s="696">
        <v>3</v>
      </c>
      <c r="S1880" s="701">
        <v>1</v>
      </c>
      <c r="T1880" s="700">
        <v>1</v>
      </c>
      <c r="U1880" s="702">
        <v>1</v>
      </c>
    </row>
    <row r="1881" spans="1:21" ht="14.4" customHeight="1" x14ac:dyDescent="0.3">
      <c r="A1881" s="695">
        <v>32</v>
      </c>
      <c r="B1881" s="696" t="s">
        <v>554</v>
      </c>
      <c r="C1881" s="696">
        <v>89301322</v>
      </c>
      <c r="D1881" s="697" t="s">
        <v>4685</v>
      </c>
      <c r="E1881" s="698" t="s">
        <v>3290</v>
      </c>
      <c r="F1881" s="696" t="s">
        <v>3257</v>
      </c>
      <c r="G1881" s="696" t="s">
        <v>4658</v>
      </c>
      <c r="H1881" s="696" t="s">
        <v>555</v>
      </c>
      <c r="I1881" s="696" t="s">
        <v>4659</v>
      </c>
      <c r="J1881" s="696" t="s">
        <v>4660</v>
      </c>
      <c r="K1881" s="696" t="s">
        <v>1349</v>
      </c>
      <c r="L1881" s="699">
        <v>0</v>
      </c>
      <c r="M1881" s="699">
        <v>0</v>
      </c>
      <c r="N1881" s="696">
        <v>1</v>
      </c>
      <c r="O1881" s="700">
        <v>1</v>
      </c>
      <c r="P1881" s="699"/>
      <c r="Q1881" s="701"/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32</v>
      </c>
      <c r="B1882" s="696" t="s">
        <v>554</v>
      </c>
      <c r="C1882" s="696">
        <v>89301322</v>
      </c>
      <c r="D1882" s="697" t="s">
        <v>4685</v>
      </c>
      <c r="E1882" s="698" t="s">
        <v>3290</v>
      </c>
      <c r="F1882" s="696" t="s">
        <v>3257</v>
      </c>
      <c r="G1882" s="696" t="s">
        <v>3675</v>
      </c>
      <c r="H1882" s="696" t="s">
        <v>555</v>
      </c>
      <c r="I1882" s="696" t="s">
        <v>1089</v>
      </c>
      <c r="J1882" s="696" t="s">
        <v>1090</v>
      </c>
      <c r="K1882" s="696" t="s">
        <v>1091</v>
      </c>
      <c r="L1882" s="699">
        <v>78.78</v>
      </c>
      <c r="M1882" s="699">
        <v>236.34</v>
      </c>
      <c r="N1882" s="696">
        <v>3</v>
      </c>
      <c r="O1882" s="700">
        <v>2.5</v>
      </c>
      <c r="P1882" s="699">
        <v>78.78</v>
      </c>
      <c r="Q1882" s="701">
        <v>0.33333333333333331</v>
      </c>
      <c r="R1882" s="696">
        <v>1</v>
      </c>
      <c r="S1882" s="701">
        <v>0.33333333333333331</v>
      </c>
      <c r="T1882" s="700">
        <v>1</v>
      </c>
      <c r="U1882" s="702">
        <v>0.4</v>
      </c>
    </row>
    <row r="1883" spans="1:21" ht="14.4" customHeight="1" x14ac:dyDescent="0.3">
      <c r="A1883" s="695">
        <v>32</v>
      </c>
      <c r="B1883" s="696" t="s">
        <v>554</v>
      </c>
      <c r="C1883" s="696">
        <v>89301322</v>
      </c>
      <c r="D1883" s="697" t="s">
        <v>4685</v>
      </c>
      <c r="E1883" s="698" t="s">
        <v>3290</v>
      </c>
      <c r="F1883" s="696" t="s">
        <v>3257</v>
      </c>
      <c r="G1883" s="696" t="s">
        <v>3464</v>
      </c>
      <c r="H1883" s="696" t="s">
        <v>555</v>
      </c>
      <c r="I1883" s="696" t="s">
        <v>707</v>
      </c>
      <c r="J1883" s="696" t="s">
        <v>708</v>
      </c>
      <c r="K1883" s="696" t="s">
        <v>709</v>
      </c>
      <c r="L1883" s="699">
        <v>82.67</v>
      </c>
      <c r="M1883" s="699">
        <v>330.68</v>
      </c>
      <c r="N1883" s="696">
        <v>4</v>
      </c>
      <c r="O1883" s="700">
        <v>2</v>
      </c>
      <c r="P1883" s="699">
        <v>165.34</v>
      </c>
      <c r="Q1883" s="701">
        <v>0.5</v>
      </c>
      <c r="R1883" s="696">
        <v>2</v>
      </c>
      <c r="S1883" s="701">
        <v>0.5</v>
      </c>
      <c r="T1883" s="700">
        <v>1</v>
      </c>
      <c r="U1883" s="702">
        <v>0.5</v>
      </c>
    </row>
    <row r="1884" spans="1:21" ht="14.4" customHeight="1" x14ac:dyDescent="0.3">
      <c r="A1884" s="695">
        <v>32</v>
      </c>
      <c r="B1884" s="696" t="s">
        <v>554</v>
      </c>
      <c r="C1884" s="696">
        <v>89301322</v>
      </c>
      <c r="D1884" s="697" t="s">
        <v>4685</v>
      </c>
      <c r="E1884" s="698" t="s">
        <v>3290</v>
      </c>
      <c r="F1884" s="696" t="s">
        <v>3257</v>
      </c>
      <c r="G1884" s="696" t="s">
        <v>3678</v>
      </c>
      <c r="H1884" s="696" t="s">
        <v>1626</v>
      </c>
      <c r="I1884" s="696" t="s">
        <v>1807</v>
      </c>
      <c r="J1884" s="696" t="s">
        <v>1808</v>
      </c>
      <c r="K1884" s="696" t="s">
        <v>3159</v>
      </c>
      <c r="L1884" s="699">
        <v>1492.11</v>
      </c>
      <c r="M1884" s="699">
        <v>79081.830000000016</v>
      </c>
      <c r="N1884" s="696">
        <v>53</v>
      </c>
      <c r="O1884" s="700">
        <v>20</v>
      </c>
      <c r="P1884" s="699">
        <v>56700.180000000015</v>
      </c>
      <c r="Q1884" s="701">
        <v>0.71698113207547176</v>
      </c>
      <c r="R1884" s="696">
        <v>38</v>
      </c>
      <c r="S1884" s="701">
        <v>0.71698113207547165</v>
      </c>
      <c r="T1884" s="700">
        <v>14</v>
      </c>
      <c r="U1884" s="702">
        <v>0.7</v>
      </c>
    </row>
    <row r="1885" spans="1:21" ht="14.4" customHeight="1" x14ac:dyDescent="0.3">
      <c r="A1885" s="695">
        <v>32</v>
      </c>
      <c r="B1885" s="696" t="s">
        <v>554</v>
      </c>
      <c r="C1885" s="696">
        <v>89301322</v>
      </c>
      <c r="D1885" s="697" t="s">
        <v>4685</v>
      </c>
      <c r="E1885" s="698" t="s">
        <v>3290</v>
      </c>
      <c r="F1885" s="696" t="s">
        <v>3257</v>
      </c>
      <c r="G1885" s="696" t="s">
        <v>3370</v>
      </c>
      <c r="H1885" s="696" t="s">
        <v>555</v>
      </c>
      <c r="I1885" s="696" t="s">
        <v>1328</v>
      </c>
      <c r="J1885" s="696" t="s">
        <v>1329</v>
      </c>
      <c r="K1885" s="696" t="s">
        <v>3371</v>
      </c>
      <c r="L1885" s="699">
        <v>34140.99</v>
      </c>
      <c r="M1885" s="699">
        <v>375550.88999999996</v>
      </c>
      <c r="N1885" s="696">
        <v>11</v>
      </c>
      <c r="O1885" s="700">
        <v>8.5</v>
      </c>
      <c r="P1885" s="699">
        <v>341409.89999999997</v>
      </c>
      <c r="Q1885" s="701">
        <v>0.90909090909090906</v>
      </c>
      <c r="R1885" s="696">
        <v>10</v>
      </c>
      <c r="S1885" s="701">
        <v>0.90909090909090906</v>
      </c>
      <c r="T1885" s="700">
        <v>7.5</v>
      </c>
      <c r="U1885" s="702">
        <v>0.88235294117647056</v>
      </c>
    </row>
    <row r="1886" spans="1:21" ht="14.4" customHeight="1" x14ac:dyDescent="0.3">
      <c r="A1886" s="695">
        <v>32</v>
      </c>
      <c r="B1886" s="696" t="s">
        <v>554</v>
      </c>
      <c r="C1886" s="696">
        <v>89301322</v>
      </c>
      <c r="D1886" s="697" t="s">
        <v>4685</v>
      </c>
      <c r="E1886" s="698" t="s">
        <v>3290</v>
      </c>
      <c r="F1886" s="696" t="s">
        <v>3257</v>
      </c>
      <c r="G1886" s="696" t="s">
        <v>3373</v>
      </c>
      <c r="H1886" s="696" t="s">
        <v>1626</v>
      </c>
      <c r="I1886" s="696" t="s">
        <v>2718</v>
      </c>
      <c r="J1886" s="696" t="s">
        <v>3217</v>
      </c>
      <c r="K1886" s="696" t="s">
        <v>3218</v>
      </c>
      <c r="L1886" s="699">
        <v>156.25</v>
      </c>
      <c r="M1886" s="699">
        <v>156.25</v>
      </c>
      <c r="N1886" s="696">
        <v>1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32</v>
      </c>
      <c r="B1887" s="696" t="s">
        <v>554</v>
      </c>
      <c r="C1887" s="696">
        <v>89301322</v>
      </c>
      <c r="D1887" s="697" t="s">
        <v>4685</v>
      </c>
      <c r="E1887" s="698" t="s">
        <v>3290</v>
      </c>
      <c r="F1887" s="696" t="s">
        <v>3257</v>
      </c>
      <c r="G1887" s="696" t="s">
        <v>3373</v>
      </c>
      <c r="H1887" s="696" t="s">
        <v>1626</v>
      </c>
      <c r="I1887" s="696" t="s">
        <v>2718</v>
      </c>
      <c r="J1887" s="696" t="s">
        <v>3217</v>
      </c>
      <c r="K1887" s="696" t="s">
        <v>3218</v>
      </c>
      <c r="L1887" s="699">
        <v>126.09</v>
      </c>
      <c r="M1887" s="699">
        <v>126.09</v>
      </c>
      <c r="N1887" s="696">
        <v>1</v>
      </c>
      <c r="O1887" s="700">
        <v>0.5</v>
      </c>
      <c r="P1887" s="699">
        <v>126.09</v>
      </c>
      <c r="Q1887" s="701">
        <v>1</v>
      </c>
      <c r="R1887" s="696">
        <v>1</v>
      </c>
      <c r="S1887" s="701">
        <v>1</v>
      </c>
      <c r="T1887" s="700">
        <v>0.5</v>
      </c>
      <c r="U1887" s="702">
        <v>1</v>
      </c>
    </row>
    <row r="1888" spans="1:21" ht="14.4" customHeight="1" x14ac:dyDescent="0.3">
      <c r="A1888" s="695">
        <v>32</v>
      </c>
      <c r="B1888" s="696" t="s">
        <v>554</v>
      </c>
      <c r="C1888" s="696">
        <v>89301322</v>
      </c>
      <c r="D1888" s="697" t="s">
        <v>4685</v>
      </c>
      <c r="E1888" s="698" t="s">
        <v>3290</v>
      </c>
      <c r="F1888" s="696" t="s">
        <v>3257</v>
      </c>
      <c r="G1888" s="696" t="s">
        <v>3693</v>
      </c>
      <c r="H1888" s="696" t="s">
        <v>555</v>
      </c>
      <c r="I1888" s="696" t="s">
        <v>3694</v>
      </c>
      <c r="J1888" s="696" t="s">
        <v>3695</v>
      </c>
      <c r="K1888" s="696" t="s">
        <v>3696</v>
      </c>
      <c r="L1888" s="699">
        <v>238.94</v>
      </c>
      <c r="M1888" s="699">
        <v>238.94</v>
      </c>
      <c r="N1888" s="696">
        <v>1</v>
      </c>
      <c r="O1888" s="700">
        <v>0.5</v>
      </c>
      <c r="P1888" s="699"/>
      <c r="Q1888" s="701">
        <v>0</v>
      </c>
      <c r="R1888" s="696"/>
      <c r="S1888" s="701">
        <v>0</v>
      </c>
      <c r="T1888" s="700"/>
      <c r="U1888" s="702">
        <v>0</v>
      </c>
    </row>
    <row r="1889" spans="1:21" ht="14.4" customHeight="1" x14ac:dyDescent="0.3">
      <c r="A1889" s="695">
        <v>32</v>
      </c>
      <c r="B1889" s="696" t="s">
        <v>554</v>
      </c>
      <c r="C1889" s="696">
        <v>89301323</v>
      </c>
      <c r="D1889" s="697" t="s">
        <v>4686</v>
      </c>
      <c r="E1889" s="698" t="s">
        <v>3270</v>
      </c>
      <c r="F1889" s="696" t="s">
        <v>3257</v>
      </c>
      <c r="G1889" s="696" t="s">
        <v>3300</v>
      </c>
      <c r="H1889" s="696" t="s">
        <v>555</v>
      </c>
      <c r="I1889" s="696" t="s">
        <v>1318</v>
      </c>
      <c r="J1889" s="696" t="s">
        <v>1319</v>
      </c>
      <c r="K1889" s="696" t="s">
        <v>3301</v>
      </c>
      <c r="L1889" s="699">
        <v>1354.54</v>
      </c>
      <c r="M1889" s="699">
        <v>2709.08</v>
      </c>
      <c r="N1889" s="696">
        <v>2</v>
      </c>
      <c r="O1889" s="700">
        <v>1</v>
      </c>
      <c r="P1889" s="699">
        <v>2709.08</v>
      </c>
      <c r="Q1889" s="701">
        <v>1</v>
      </c>
      <c r="R1889" s="696">
        <v>2</v>
      </c>
      <c r="S1889" s="701">
        <v>1</v>
      </c>
      <c r="T1889" s="700">
        <v>1</v>
      </c>
      <c r="U1889" s="702">
        <v>1</v>
      </c>
    </row>
    <row r="1890" spans="1:21" ht="14.4" customHeight="1" x14ac:dyDescent="0.3">
      <c r="A1890" s="695">
        <v>32</v>
      </c>
      <c r="B1890" s="696" t="s">
        <v>554</v>
      </c>
      <c r="C1890" s="696">
        <v>89301323</v>
      </c>
      <c r="D1890" s="697" t="s">
        <v>4686</v>
      </c>
      <c r="E1890" s="698" t="s">
        <v>3270</v>
      </c>
      <c r="F1890" s="696" t="s">
        <v>3257</v>
      </c>
      <c r="G1890" s="696" t="s">
        <v>3305</v>
      </c>
      <c r="H1890" s="696" t="s">
        <v>555</v>
      </c>
      <c r="I1890" s="696" t="s">
        <v>650</v>
      </c>
      <c r="J1890" s="696" t="s">
        <v>651</v>
      </c>
      <c r="K1890" s="696" t="s">
        <v>3306</v>
      </c>
      <c r="L1890" s="699">
        <v>85.72</v>
      </c>
      <c r="M1890" s="699">
        <v>171.44</v>
      </c>
      <c r="N1890" s="696">
        <v>2</v>
      </c>
      <c r="O1890" s="700">
        <v>1</v>
      </c>
      <c r="P1890" s="699">
        <v>85.72</v>
      </c>
      <c r="Q1890" s="701">
        <v>0.5</v>
      </c>
      <c r="R1890" s="696">
        <v>1</v>
      </c>
      <c r="S1890" s="701">
        <v>0.5</v>
      </c>
      <c r="T1890" s="700">
        <v>0.5</v>
      </c>
      <c r="U1890" s="702">
        <v>0.5</v>
      </c>
    </row>
    <row r="1891" spans="1:21" ht="14.4" customHeight="1" x14ac:dyDescent="0.3">
      <c r="A1891" s="695">
        <v>32</v>
      </c>
      <c r="B1891" s="696" t="s">
        <v>554</v>
      </c>
      <c r="C1891" s="696">
        <v>89301323</v>
      </c>
      <c r="D1891" s="697" t="s">
        <v>4686</v>
      </c>
      <c r="E1891" s="698" t="s">
        <v>3270</v>
      </c>
      <c r="F1891" s="696" t="s">
        <v>3257</v>
      </c>
      <c r="G1891" s="696" t="s">
        <v>3310</v>
      </c>
      <c r="H1891" s="696" t="s">
        <v>1626</v>
      </c>
      <c r="I1891" s="696" t="s">
        <v>1998</v>
      </c>
      <c r="J1891" s="696" t="s">
        <v>3125</v>
      </c>
      <c r="K1891" s="696" t="s">
        <v>3126</v>
      </c>
      <c r="L1891" s="699">
        <v>333.31</v>
      </c>
      <c r="M1891" s="699">
        <v>999.93000000000006</v>
      </c>
      <c r="N1891" s="696">
        <v>3</v>
      </c>
      <c r="O1891" s="700">
        <v>1.5</v>
      </c>
      <c r="P1891" s="699">
        <v>333.31</v>
      </c>
      <c r="Q1891" s="701">
        <v>0.33333333333333331</v>
      </c>
      <c r="R1891" s="696">
        <v>1</v>
      </c>
      <c r="S1891" s="701">
        <v>0.33333333333333331</v>
      </c>
      <c r="T1891" s="700">
        <v>0.5</v>
      </c>
      <c r="U1891" s="702">
        <v>0.33333333333333331</v>
      </c>
    </row>
    <row r="1892" spans="1:21" ht="14.4" customHeight="1" x14ac:dyDescent="0.3">
      <c r="A1892" s="695">
        <v>32</v>
      </c>
      <c r="B1892" s="696" t="s">
        <v>554</v>
      </c>
      <c r="C1892" s="696">
        <v>89301323</v>
      </c>
      <c r="D1892" s="697" t="s">
        <v>4686</v>
      </c>
      <c r="E1892" s="698" t="s">
        <v>3270</v>
      </c>
      <c r="F1892" s="696" t="s">
        <v>3257</v>
      </c>
      <c r="G1892" s="696" t="s">
        <v>3310</v>
      </c>
      <c r="H1892" s="696" t="s">
        <v>1626</v>
      </c>
      <c r="I1892" s="696" t="s">
        <v>1998</v>
      </c>
      <c r="J1892" s="696" t="s">
        <v>3125</v>
      </c>
      <c r="K1892" s="696" t="s">
        <v>3126</v>
      </c>
      <c r="L1892" s="699">
        <v>156.86000000000001</v>
      </c>
      <c r="M1892" s="699">
        <v>470.58000000000004</v>
      </c>
      <c r="N1892" s="696">
        <v>3</v>
      </c>
      <c r="O1892" s="700">
        <v>1.5</v>
      </c>
      <c r="P1892" s="699">
        <v>313.72000000000003</v>
      </c>
      <c r="Q1892" s="701">
        <v>0.66666666666666663</v>
      </c>
      <c r="R1892" s="696">
        <v>2</v>
      </c>
      <c r="S1892" s="701">
        <v>0.66666666666666663</v>
      </c>
      <c r="T1892" s="700">
        <v>1</v>
      </c>
      <c r="U1892" s="702">
        <v>0.66666666666666663</v>
      </c>
    </row>
    <row r="1893" spans="1:21" ht="14.4" customHeight="1" x14ac:dyDescent="0.3">
      <c r="A1893" s="695">
        <v>32</v>
      </c>
      <c r="B1893" s="696" t="s">
        <v>554</v>
      </c>
      <c r="C1893" s="696">
        <v>89301323</v>
      </c>
      <c r="D1893" s="697" t="s">
        <v>4686</v>
      </c>
      <c r="E1893" s="698" t="s">
        <v>3270</v>
      </c>
      <c r="F1893" s="696" t="s">
        <v>3257</v>
      </c>
      <c r="G1893" s="696" t="s">
        <v>3312</v>
      </c>
      <c r="H1893" s="696" t="s">
        <v>555</v>
      </c>
      <c r="I1893" s="696" t="s">
        <v>842</v>
      </c>
      <c r="J1893" s="696" t="s">
        <v>3313</v>
      </c>
      <c r="K1893" s="696" t="s">
        <v>3314</v>
      </c>
      <c r="L1893" s="699">
        <v>0</v>
      </c>
      <c r="M1893" s="699">
        <v>0</v>
      </c>
      <c r="N1893" s="696">
        <v>1</v>
      </c>
      <c r="O1893" s="700">
        <v>0.5</v>
      </c>
      <c r="P1893" s="699">
        <v>0</v>
      </c>
      <c r="Q1893" s="701"/>
      <c r="R1893" s="696">
        <v>1</v>
      </c>
      <c r="S1893" s="701">
        <v>1</v>
      </c>
      <c r="T1893" s="700">
        <v>0.5</v>
      </c>
      <c r="U1893" s="702">
        <v>1</v>
      </c>
    </row>
    <row r="1894" spans="1:21" ht="14.4" customHeight="1" x14ac:dyDescent="0.3">
      <c r="A1894" s="695">
        <v>32</v>
      </c>
      <c r="B1894" s="696" t="s">
        <v>554</v>
      </c>
      <c r="C1894" s="696">
        <v>89301323</v>
      </c>
      <c r="D1894" s="697" t="s">
        <v>4686</v>
      </c>
      <c r="E1894" s="698" t="s">
        <v>3270</v>
      </c>
      <c r="F1894" s="696" t="s">
        <v>3257</v>
      </c>
      <c r="G1894" s="696" t="s">
        <v>3312</v>
      </c>
      <c r="H1894" s="696" t="s">
        <v>555</v>
      </c>
      <c r="I1894" s="696" t="s">
        <v>846</v>
      </c>
      <c r="J1894" s="696" t="s">
        <v>3546</v>
      </c>
      <c r="K1894" s="696" t="s">
        <v>2698</v>
      </c>
      <c r="L1894" s="699">
        <v>0</v>
      </c>
      <c r="M1894" s="699">
        <v>0</v>
      </c>
      <c r="N1894" s="696">
        <v>1</v>
      </c>
      <c r="O1894" s="700">
        <v>0.5</v>
      </c>
      <c r="P1894" s="699"/>
      <c r="Q1894" s="701"/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32</v>
      </c>
      <c r="B1895" s="696" t="s">
        <v>554</v>
      </c>
      <c r="C1895" s="696">
        <v>89301323</v>
      </c>
      <c r="D1895" s="697" t="s">
        <v>4686</v>
      </c>
      <c r="E1895" s="698" t="s">
        <v>3270</v>
      </c>
      <c r="F1895" s="696" t="s">
        <v>3257</v>
      </c>
      <c r="G1895" s="696" t="s">
        <v>3317</v>
      </c>
      <c r="H1895" s="696" t="s">
        <v>1626</v>
      </c>
      <c r="I1895" s="696" t="s">
        <v>1769</v>
      </c>
      <c r="J1895" s="696" t="s">
        <v>1652</v>
      </c>
      <c r="K1895" s="696" t="s">
        <v>3184</v>
      </c>
      <c r="L1895" s="699">
        <v>216.16</v>
      </c>
      <c r="M1895" s="699">
        <v>216.16</v>
      </c>
      <c r="N1895" s="696">
        <v>1</v>
      </c>
      <c r="O1895" s="700">
        <v>0.5</v>
      </c>
      <c r="P1895" s="699">
        <v>216.16</v>
      </c>
      <c r="Q1895" s="701">
        <v>1</v>
      </c>
      <c r="R1895" s="696">
        <v>1</v>
      </c>
      <c r="S1895" s="701">
        <v>1</v>
      </c>
      <c r="T1895" s="700">
        <v>0.5</v>
      </c>
      <c r="U1895" s="702">
        <v>1</v>
      </c>
    </row>
    <row r="1896" spans="1:21" ht="14.4" customHeight="1" x14ac:dyDescent="0.3">
      <c r="A1896" s="695">
        <v>32</v>
      </c>
      <c r="B1896" s="696" t="s">
        <v>554</v>
      </c>
      <c r="C1896" s="696">
        <v>89301323</v>
      </c>
      <c r="D1896" s="697" t="s">
        <v>4686</v>
      </c>
      <c r="E1896" s="698" t="s">
        <v>3270</v>
      </c>
      <c r="F1896" s="696" t="s">
        <v>3257</v>
      </c>
      <c r="G1896" s="696" t="s">
        <v>3434</v>
      </c>
      <c r="H1896" s="696" t="s">
        <v>555</v>
      </c>
      <c r="I1896" s="696" t="s">
        <v>905</v>
      </c>
      <c r="J1896" s="696" t="s">
        <v>692</v>
      </c>
      <c r="K1896" s="696" t="s">
        <v>4633</v>
      </c>
      <c r="L1896" s="699">
        <v>57.65</v>
      </c>
      <c r="M1896" s="699">
        <v>57.65</v>
      </c>
      <c r="N1896" s="696">
        <v>1</v>
      </c>
      <c r="O1896" s="700">
        <v>0.5</v>
      </c>
      <c r="P1896" s="699"/>
      <c r="Q1896" s="701">
        <v>0</v>
      </c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32</v>
      </c>
      <c r="B1897" s="696" t="s">
        <v>554</v>
      </c>
      <c r="C1897" s="696">
        <v>89301323</v>
      </c>
      <c r="D1897" s="697" t="s">
        <v>4686</v>
      </c>
      <c r="E1897" s="698" t="s">
        <v>3270</v>
      </c>
      <c r="F1897" s="696" t="s">
        <v>3257</v>
      </c>
      <c r="G1897" s="696" t="s">
        <v>3321</v>
      </c>
      <c r="H1897" s="696" t="s">
        <v>1626</v>
      </c>
      <c r="I1897" s="696" t="s">
        <v>2085</v>
      </c>
      <c r="J1897" s="696" t="s">
        <v>2086</v>
      </c>
      <c r="K1897" s="696" t="s">
        <v>3155</v>
      </c>
      <c r="L1897" s="699">
        <v>3127.19</v>
      </c>
      <c r="M1897" s="699">
        <v>6254.38</v>
      </c>
      <c r="N1897" s="696">
        <v>2</v>
      </c>
      <c r="O1897" s="700">
        <v>1</v>
      </c>
      <c r="P1897" s="699"/>
      <c r="Q1897" s="701">
        <v>0</v>
      </c>
      <c r="R1897" s="696"/>
      <c r="S1897" s="701">
        <v>0</v>
      </c>
      <c r="T1897" s="700"/>
      <c r="U1897" s="702">
        <v>0</v>
      </c>
    </row>
    <row r="1898" spans="1:21" ht="14.4" customHeight="1" x14ac:dyDescent="0.3">
      <c r="A1898" s="695">
        <v>32</v>
      </c>
      <c r="B1898" s="696" t="s">
        <v>554</v>
      </c>
      <c r="C1898" s="696">
        <v>89301323</v>
      </c>
      <c r="D1898" s="697" t="s">
        <v>4686</v>
      </c>
      <c r="E1898" s="698" t="s">
        <v>3270</v>
      </c>
      <c r="F1898" s="696" t="s">
        <v>3257</v>
      </c>
      <c r="G1898" s="696" t="s">
        <v>3321</v>
      </c>
      <c r="H1898" s="696" t="s">
        <v>1626</v>
      </c>
      <c r="I1898" s="696" t="s">
        <v>3472</v>
      </c>
      <c r="J1898" s="696" t="s">
        <v>2086</v>
      </c>
      <c r="K1898" s="696" t="s">
        <v>3473</v>
      </c>
      <c r="L1898" s="699">
        <v>782.22</v>
      </c>
      <c r="M1898" s="699">
        <v>2346.66</v>
      </c>
      <c r="N1898" s="696">
        <v>3</v>
      </c>
      <c r="O1898" s="700">
        <v>2</v>
      </c>
      <c r="P1898" s="699">
        <v>1564.44</v>
      </c>
      <c r="Q1898" s="701">
        <v>0.66666666666666674</v>
      </c>
      <c r="R1898" s="696">
        <v>2</v>
      </c>
      <c r="S1898" s="701">
        <v>0.66666666666666663</v>
      </c>
      <c r="T1898" s="700">
        <v>1.5</v>
      </c>
      <c r="U1898" s="702">
        <v>0.75</v>
      </c>
    </row>
    <row r="1899" spans="1:21" ht="14.4" customHeight="1" x14ac:dyDescent="0.3">
      <c r="A1899" s="695">
        <v>32</v>
      </c>
      <c r="B1899" s="696" t="s">
        <v>554</v>
      </c>
      <c r="C1899" s="696">
        <v>89301323</v>
      </c>
      <c r="D1899" s="697" t="s">
        <v>4686</v>
      </c>
      <c r="E1899" s="698" t="s">
        <v>3270</v>
      </c>
      <c r="F1899" s="696" t="s">
        <v>3257</v>
      </c>
      <c r="G1899" s="696" t="s">
        <v>3501</v>
      </c>
      <c r="H1899" s="696" t="s">
        <v>555</v>
      </c>
      <c r="I1899" s="696" t="s">
        <v>912</v>
      </c>
      <c r="J1899" s="696" t="s">
        <v>3509</v>
      </c>
      <c r="K1899" s="696" t="s">
        <v>3507</v>
      </c>
      <c r="L1899" s="699">
        <v>66.599999999999994</v>
      </c>
      <c r="M1899" s="699">
        <v>66.599999999999994</v>
      </c>
      <c r="N1899" s="696">
        <v>1</v>
      </c>
      <c r="O1899" s="700">
        <v>0.5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32</v>
      </c>
      <c r="B1900" s="696" t="s">
        <v>554</v>
      </c>
      <c r="C1900" s="696">
        <v>89301323</v>
      </c>
      <c r="D1900" s="697" t="s">
        <v>4686</v>
      </c>
      <c r="E1900" s="698" t="s">
        <v>3270</v>
      </c>
      <c r="F1900" s="696" t="s">
        <v>3257</v>
      </c>
      <c r="G1900" s="696" t="s">
        <v>4661</v>
      </c>
      <c r="H1900" s="696" t="s">
        <v>555</v>
      </c>
      <c r="I1900" s="696" t="s">
        <v>4662</v>
      </c>
      <c r="J1900" s="696" t="s">
        <v>4663</v>
      </c>
      <c r="K1900" s="696" t="s">
        <v>3432</v>
      </c>
      <c r="L1900" s="699">
        <v>36.86</v>
      </c>
      <c r="M1900" s="699">
        <v>36.86</v>
      </c>
      <c r="N1900" s="696">
        <v>1</v>
      </c>
      <c r="O1900" s="700">
        <v>0.5</v>
      </c>
      <c r="P1900" s="699"/>
      <c r="Q1900" s="701">
        <v>0</v>
      </c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32</v>
      </c>
      <c r="B1901" s="696" t="s">
        <v>554</v>
      </c>
      <c r="C1901" s="696">
        <v>89301323</v>
      </c>
      <c r="D1901" s="697" t="s">
        <v>4686</v>
      </c>
      <c r="E1901" s="698" t="s">
        <v>3270</v>
      </c>
      <c r="F1901" s="696" t="s">
        <v>3257</v>
      </c>
      <c r="G1901" s="696" t="s">
        <v>4661</v>
      </c>
      <c r="H1901" s="696" t="s">
        <v>555</v>
      </c>
      <c r="I1901" s="696" t="s">
        <v>4664</v>
      </c>
      <c r="J1901" s="696" t="s">
        <v>4665</v>
      </c>
      <c r="K1901" s="696" t="s">
        <v>1170</v>
      </c>
      <c r="L1901" s="699">
        <v>0</v>
      </c>
      <c r="M1901" s="699">
        <v>0</v>
      </c>
      <c r="N1901" s="696">
        <v>1</v>
      </c>
      <c r="O1901" s="700">
        <v>1</v>
      </c>
      <c r="P1901" s="699"/>
      <c r="Q1901" s="701"/>
      <c r="R1901" s="696"/>
      <c r="S1901" s="701">
        <v>0</v>
      </c>
      <c r="T1901" s="700"/>
      <c r="U1901" s="702">
        <v>0</v>
      </c>
    </row>
    <row r="1902" spans="1:21" ht="14.4" customHeight="1" x14ac:dyDescent="0.3">
      <c r="A1902" s="695">
        <v>32</v>
      </c>
      <c r="B1902" s="696" t="s">
        <v>554</v>
      </c>
      <c r="C1902" s="696">
        <v>89301323</v>
      </c>
      <c r="D1902" s="697" t="s">
        <v>4686</v>
      </c>
      <c r="E1902" s="698" t="s">
        <v>3270</v>
      </c>
      <c r="F1902" s="696" t="s">
        <v>3257</v>
      </c>
      <c r="G1902" s="696" t="s">
        <v>3486</v>
      </c>
      <c r="H1902" s="696" t="s">
        <v>555</v>
      </c>
      <c r="I1902" s="696" t="s">
        <v>1042</v>
      </c>
      <c r="J1902" s="696" t="s">
        <v>1043</v>
      </c>
      <c r="K1902" s="696" t="s">
        <v>3487</v>
      </c>
      <c r="L1902" s="699">
        <v>1023.02</v>
      </c>
      <c r="M1902" s="699">
        <v>1023.02</v>
      </c>
      <c r="N1902" s="696">
        <v>1</v>
      </c>
      <c r="O1902" s="700">
        <v>0.5</v>
      </c>
      <c r="P1902" s="699"/>
      <c r="Q1902" s="701">
        <v>0</v>
      </c>
      <c r="R1902" s="696"/>
      <c r="S1902" s="701">
        <v>0</v>
      </c>
      <c r="T1902" s="700"/>
      <c r="U1902" s="702">
        <v>0</v>
      </c>
    </row>
    <row r="1903" spans="1:21" ht="14.4" customHeight="1" x14ac:dyDescent="0.3">
      <c r="A1903" s="695">
        <v>32</v>
      </c>
      <c r="B1903" s="696" t="s">
        <v>554</v>
      </c>
      <c r="C1903" s="696">
        <v>89301323</v>
      </c>
      <c r="D1903" s="697" t="s">
        <v>4686</v>
      </c>
      <c r="E1903" s="698" t="s">
        <v>3270</v>
      </c>
      <c r="F1903" s="696" t="s">
        <v>3257</v>
      </c>
      <c r="G1903" s="696" t="s">
        <v>3338</v>
      </c>
      <c r="H1903" s="696" t="s">
        <v>555</v>
      </c>
      <c r="I1903" s="696" t="s">
        <v>2078</v>
      </c>
      <c r="J1903" s="696" t="s">
        <v>2079</v>
      </c>
      <c r="K1903" s="696" t="s">
        <v>3155</v>
      </c>
      <c r="L1903" s="699">
        <v>614.78</v>
      </c>
      <c r="M1903" s="699">
        <v>614.78</v>
      </c>
      <c r="N1903" s="696">
        <v>1</v>
      </c>
      <c r="O1903" s="700">
        <v>0.5</v>
      </c>
      <c r="P1903" s="699">
        <v>614.78</v>
      </c>
      <c r="Q1903" s="701">
        <v>1</v>
      </c>
      <c r="R1903" s="696">
        <v>1</v>
      </c>
      <c r="S1903" s="701">
        <v>1</v>
      </c>
      <c r="T1903" s="700">
        <v>0.5</v>
      </c>
      <c r="U1903" s="702">
        <v>1</v>
      </c>
    </row>
    <row r="1904" spans="1:21" ht="14.4" customHeight="1" x14ac:dyDescent="0.3">
      <c r="A1904" s="695">
        <v>32</v>
      </c>
      <c r="B1904" s="696" t="s">
        <v>554</v>
      </c>
      <c r="C1904" s="696">
        <v>89301323</v>
      </c>
      <c r="D1904" s="697" t="s">
        <v>4686</v>
      </c>
      <c r="E1904" s="698" t="s">
        <v>3270</v>
      </c>
      <c r="F1904" s="696" t="s">
        <v>3257</v>
      </c>
      <c r="G1904" s="696" t="s">
        <v>3477</v>
      </c>
      <c r="H1904" s="696" t="s">
        <v>555</v>
      </c>
      <c r="I1904" s="696" t="s">
        <v>627</v>
      </c>
      <c r="J1904" s="696" t="s">
        <v>3478</v>
      </c>
      <c r="K1904" s="696" t="s">
        <v>3479</v>
      </c>
      <c r="L1904" s="699">
        <v>41.83</v>
      </c>
      <c r="M1904" s="699">
        <v>83.66</v>
      </c>
      <c r="N1904" s="696">
        <v>2</v>
      </c>
      <c r="O1904" s="700">
        <v>0.5</v>
      </c>
      <c r="P1904" s="699">
        <v>83.66</v>
      </c>
      <c r="Q1904" s="701">
        <v>1</v>
      </c>
      <c r="R1904" s="696">
        <v>2</v>
      </c>
      <c r="S1904" s="701">
        <v>1</v>
      </c>
      <c r="T1904" s="700">
        <v>0.5</v>
      </c>
      <c r="U1904" s="702">
        <v>1</v>
      </c>
    </row>
    <row r="1905" spans="1:21" ht="14.4" customHeight="1" x14ac:dyDescent="0.3">
      <c r="A1905" s="695">
        <v>32</v>
      </c>
      <c r="B1905" s="696" t="s">
        <v>554</v>
      </c>
      <c r="C1905" s="696">
        <v>89301323</v>
      </c>
      <c r="D1905" s="697" t="s">
        <v>4686</v>
      </c>
      <c r="E1905" s="698" t="s">
        <v>3270</v>
      </c>
      <c r="F1905" s="696" t="s">
        <v>3257</v>
      </c>
      <c r="G1905" s="696" t="s">
        <v>3349</v>
      </c>
      <c r="H1905" s="696" t="s">
        <v>555</v>
      </c>
      <c r="I1905" s="696" t="s">
        <v>814</v>
      </c>
      <c r="J1905" s="696" t="s">
        <v>3350</v>
      </c>
      <c r="K1905" s="696" t="s">
        <v>3351</v>
      </c>
      <c r="L1905" s="699">
        <v>91.14</v>
      </c>
      <c r="M1905" s="699">
        <v>273.42</v>
      </c>
      <c r="N1905" s="696">
        <v>3</v>
      </c>
      <c r="O1905" s="700">
        <v>0.5</v>
      </c>
      <c r="P1905" s="699">
        <v>273.42</v>
      </c>
      <c r="Q1905" s="701">
        <v>1</v>
      </c>
      <c r="R1905" s="696">
        <v>3</v>
      </c>
      <c r="S1905" s="701">
        <v>1</v>
      </c>
      <c r="T1905" s="700">
        <v>0.5</v>
      </c>
      <c r="U1905" s="702">
        <v>1</v>
      </c>
    </row>
    <row r="1906" spans="1:21" ht="14.4" customHeight="1" x14ac:dyDescent="0.3">
      <c r="A1906" s="695">
        <v>32</v>
      </c>
      <c r="B1906" s="696" t="s">
        <v>554</v>
      </c>
      <c r="C1906" s="696">
        <v>89301323</v>
      </c>
      <c r="D1906" s="697" t="s">
        <v>4686</v>
      </c>
      <c r="E1906" s="698" t="s">
        <v>3270</v>
      </c>
      <c r="F1906" s="696" t="s">
        <v>3257</v>
      </c>
      <c r="G1906" s="696" t="s">
        <v>3352</v>
      </c>
      <c r="H1906" s="696" t="s">
        <v>555</v>
      </c>
      <c r="I1906" s="696" t="s">
        <v>4666</v>
      </c>
      <c r="J1906" s="696" t="s">
        <v>3448</v>
      </c>
      <c r="K1906" s="696" t="s">
        <v>4667</v>
      </c>
      <c r="L1906" s="699">
        <v>0</v>
      </c>
      <c r="M1906" s="699">
        <v>0</v>
      </c>
      <c r="N1906" s="696">
        <v>1</v>
      </c>
      <c r="O1906" s="700">
        <v>0.5</v>
      </c>
      <c r="P1906" s="699">
        <v>0</v>
      </c>
      <c r="Q1906" s="701"/>
      <c r="R1906" s="696">
        <v>1</v>
      </c>
      <c r="S1906" s="701">
        <v>1</v>
      </c>
      <c r="T1906" s="700">
        <v>0.5</v>
      </c>
      <c r="U1906" s="702">
        <v>1</v>
      </c>
    </row>
    <row r="1907" spans="1:21" ht="14.4" customHeight="1" x14ac:dyDescent="0.3">
      <c r="A1907" s="695">
        <v>32</v>
      </c>
      <c r="B1907" s="696" t="s">
        <v>554</v>
      </c>
      <c r="C1907" s="696">
        <v>89301323</v>
      </c>
      <c r="D1907" s="697" t="s">
        <v>4686</v>
      </c>
      <c r="E1907" s="698" t="s">
        <v>3270</v>
      </c>
      <c r="F1907" s="696" t="s">
        <v>3257</v>
      </c>
      <c r="G1907" s="696" t="s">
        <v>3352</v>
      </c>
      <c r="H1907" s="696" t="s">
        <v>555</v>
      </c>
      <c r="I1907" s="696" t="s">
        <v>4668</v>
      </c>
      <c r="J1907" s="696" t="s">
        <v>4669</v>
      </c>
      <c r="K1907" s="696" t="s">
        <v>4670</v>
      </c>
      <c r="L1907" s="699">
        <v>130.15</v>
      </c>
      <c r="M1907" s="699">
        <v>130.15</v>
      </c>
      <c r="N1907" s="696">
        <v>1</v>
      </c>
      <c r="O1907" s="700">
        <v>0.5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32</v>
      </c>
      <c r="B1908" s="696" t="s">
        <v>554</v>
      </c>
      <c r="C1908" s="696">
        <v>89301323</v>
      </c>
      <c r="D1908" s="697" t="s">
        <v>4686</v>
      </c>
      <c r="E1908" s="698" t="s">
        <v>3270</v>
      </c>
      <c r="F1908" s="696" t="s">
        <v>3257</v>
      </c>
      <c r="G1908" s="696" t="s">
        <v>3517</v>
      </c>
      <c r="H1908" s="696" t="s">
        <v>1626</v>
      </c>
      <c r="I1908" s="696" t="s">
        <v>3921</v>
      </c>
      <c r="J1908" s="696" t="s">
        <v>1831</v>
      </c>
      <c r="K1908" s="696" t="s">
        <v>1832</v>
      </c>
      <c r="L1908" s="699">
        <v>115.18</v>
      </c>
      <c r="M1908" s="699">
        <v>115.18</v>
      </c>
      <c r="N1908" s="696">
        <v>1</v>
      </c>
      <c r="O1908" s="700">
        <v>0.5</v>
      </c>
      <c r="P1908" s="699"/>
      <c r="Q1908" s="701">
        <v>0</v>
      </c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32</v>
      </c>
      <c r="B1909" s="696" t="s">
        <v>554</v>
      </c>
      <c r="C1909" s="696">
        <v>89301323</v>
      </c>
      <c r="D1909" s="697" t="s">
        <v>4686</v>
      </c>
      <c r="E1909" s="698" t="s">
        <v>3270</v>
      </c>
      <c r="F1909" s="696" t="s">
        <v>3257</v>
      </c>
      <c r="G1909" s="696" t="s">
        <v>3451</v>
      </c>
      <c r="H1909" s="696" t="s">
        <v>555</v>
      </c>
      <c r="I1909" s="696" t="s">
        <v>4671</v>
      </c>
      <c r="J1909" s="696" t="s">
        <v>735</v>
      </c>
      <c r="K1909" s="696" t="s">
        <v>4672</v>
      </c>
      <c r="L1909" s="699">
        <v>0</v>
      </c>
      <c r="M1909" s="699">
        <v>0</v>
      </c>
      <c r="N1909" s="696">
        <v>1</v>
      </c>
      <c r="O1909" s="700">
        <v>0.5</v>
      </c>
      <c r="P1909" s="699"/>
      <c r="Q1909" s="701"/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32</v>
      </c>
      <c r="B1910" s="696" t="s">
        <v>554</v>
      </c>
      <c r="C1910" s="696">
        <v>89301323</v>
      </c>
      <c r="D1910" s="697" t="s">
        <v>4686</v>
      </c>
      <c r="E1910" s="698" t="s">
        <v>3270</v>
      </c>
      <c r="F1910" s="696" t="s">
        <v>3257</v>
      </c>
      <c r="G1910" s="696" t="s">
        <v>3293</v>
      </c>
      <c r="H1910" s="696" t="s">
        <v>1626</v>
      </c>
      <c r="I1910" s="696" t="s">
        <v>1655</v>
      </c>
      <c r="J1910" s="696" t="s">
        <v>1656</v>
      </c>
      <c r="K1910" s="696" t="s">
        <v>1657</v>
      </c>
      <c r="L1910" s="699">
        <v>937.93</v>
      </c>
      <c r="M1910" s="699">
        <v>2813.79</v>
      </c>
      <c r="N1910" s="696">
        <v>3</v>
      </c>
      <c r="O1910" s="700">
        <v>1.5</v>
      </c>
      <c r="P1910" s="699">
        <v>937.93</v>
      </c>
      <c r="Q1910" s="701">
        <v>0.33333333333333331</v>
      </c>
      <c r="R1910" s="696">
        <v>1</v>
      </c>
      <c r="S1910" s="701">
        <v>0.33333333333333331</v>
      </c>
      <c r="T1910" s="700">
        <v>0.5</v>
      </c>
      <c r="U1910" s="702">
        <v>0.33333333333333331</v>
      </c>
    </row>
    <row r="1911" spans="1:21" ht="14.4" customHeight="1" x14ac:dyDescent="0.3">
      <c r="A1911" s="695">
        <v>32</v>
      </c>
      <c r="B1911" s="696" t="s">
        <v>554</v>
      </c>
      <c r="C1911" s="696">
        <v>89301323</v>
      </c>
      <c r="D1911" s="697" t="s">
        <v>4686</v>
      </c>
      <c r="E1911" s="698" t="s">
        <v>3270</v>
      </c>
      <c r="F1911" s="696" t="s">
        <v>3257</v>
      </c>
      <c r="G1911" s="696" t="s">
        <v>3359</v>
      </c>
      <c r="H1911" s="696" t="s">
        <v>1626</v>
      </c>
      <c r="I1911" s="696" t="s">
        <v>2021</v>
      </c>
      <c r="J1911" s="696" t="s">
        <v>2022</v>
      </c>
      <c r="K1911" s="696" t="s">
        <v>3143</v>
      </c>
      <c r="L1911" s="699">
        <v>69.86</v>
      </c>
      <c r="M1911" s="699">
        <v>209.57999999999998</v>
      </c>
      <c r="N1911" s="696">
        <v>3</v>
      </c>
      <c r="O1911" s="700">
        <v>2</v>
      </c>
      <c r="P1911" s="699">
        <v>139.72</v>
      </c>
      <c r="Q1911" s="701">
        <v>0.66666666666666674</v>
      </c>
      <c r="R1911" s="696">
        <v>2</v>
      </c>
      <c r="S1911" s="701">
        <v>0.66666666666666663</v>
      </c>
      <c r="T1911" s="700">
        <v>1.5</v>
      </c>
      <c r="U1911" s="702">
        <v>0.75</v>
      </c>
    </row>
    <row r="1912" spans="1:21" ht="14.4" customHeight="1" x14ac:dyDescent="0.3">
      <c r="A1912" s="695">
        <v>32</v>
      </c>
      <c r="B1912" s="696" t="s">
        <v>554</v>
      </c>
      <c r="C1912" s="696">
        <v>89301323</v>
      </c>
      <c r="D1912" s="697" t="s">
        <v>4686</v>
      </c>
      <c r="E1912" s="698" t="s">
        <v>3270</v>
      </c>
      <c r="F1912" s="696" t="s">
        <v>3257</v>
      </c>
      <c r="G1912" s="696" t="s">
        <v>3294</v>
      </c>
      <c r="H1912" s="696" t="s">
        <v>555</v>
      </c>
      <c r="I1912" s="696" t="s">
        <v>3407</v>
      </c>
      <c r="J1912" s="696" t="s">
        <v>3296</v>
      </c>
      <c r="K1912" s="696" t="s">
        <v>3408</v>
      </c>
      <c r="L1912" s="699">
        <v>97.97</v>
      </c>
      <c r="M1912" s="699">
        <v>97.97</v>
      </c>
      <c r="N1912" s="696">
        <v>1</v>
      </c>
      <c r="O1912" s="700">
        <v>0.5</v>
      </c>
      <c r="P1912" s="699"/>
      <c r="Q1912" s="701">
        <v>0</v>
      </c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32</v>
      </c>
      <c r="B1913" s="696" t="s">
        <v>554</v>
      </c>
      <c r="C1913" s="696">
        <v>89301323</v>
      </c>
      <c r="D1913" s="697" t="s">
        <v>4686</v>
      </c>
      <c r="E1913" s="698" t="s">
        <v>3270</v>
      </c>
      <c r="F1913" s="696" t="s">
        <v>3257</v>
      </c>
      <c r="G1913" s="696" t="s">
        <v>3409</v>
      </c>
      <c r="H1913" s="696" t="s">
        <v>1626</v>
      </c>
      <c r="I1913" s="696" t="s">
        <v>2745</v>
      </c>
      <c r="J1913" s="696" t="s">
        <v>2746</v>
      </c>
      <c r="K1913" s="696" t="s">
        <v>3214</v>
      </c>
      <c r="L1913" s="699">
        <v>1359.61</v>
      </c>
      <c r="M1913" s="699">
        <v>1359.61</v>
      </c>
      <c r="N1913" s="696">
        <v>1</v>
      </c>
      <c r="O1913" s="700">
        <v>0.5</v>
      </c>
      <c r="P1913" s="699">
        <v>1359.61</v>
      </c>
      <c r="Q1913" s="701">
        <v>1</v>
      </c>
      <c r="R1913" s="696">
        <v>1</v>
      </c>
      <c r="S1913" s="701">
        <v>1</v>
      </c>
      <c r="T1913" s="700">
        <v>0.5</v>
      </c>
      <c r="U1913" s="702">
        <v>1</v>
      </c>
    </row>
    <row r="1914" spans="1:21" ht="14.4" customHeight="1" x14ac:dyDescent="0.3">
      <c r="A1914" s="695">
        <v>32</v>
      </c>
      <c r="B1914" s="696" t="s">
        <v>554</v>
      </c>
      <c r="C1914" s="696">
        <v>89301323</v>
      </c>
      <c r="D1914" s="697" t="s">
        <v>4686</v>
      </c>
      <c r="E1914" s="698" t="s">
        <v>3270</v>
      </c>
      <c r="F1914" s="696" t="s">
        <v>3257</v>
      </c>
      <c r="G1914" s="696" t="s">
        <v>3455</v>
      </c>
      <c r="H1914" s="696" t="s">
        <v>555</v>
      </c>
      <c r="I1914" s="696" t="s">
        <v>951</v>
      </c>
      <c r="J1914" s="696" t="s">
        <v>952</v>
      </c>
      <c r="K1914" s="696" t="s">
        <v>953</v>
      </c>
      <c r="L1914" s="699">
        <v>67.42</v>
      </c>
      <c r="M1914" s="699">
        <v>67.42</v>
      </c>
      <c r="N1914" s="696">
        <v>1</v>
      </c>
      <c r="O1914" s="700">
        <v>0.5</v>
      </c>
      <c r="P1914" s="699">
        <v>67.42</v>
      </c>
      <c r="Q1914" s="701">
        <v>1</v>
      </c>
      <c r="R1914" s="696">
        <v>1</v>
      </c>
      <c r="S1914" s="701">
        <v>1</v>
      </c>
      <c r="T1914" s="700">
        <v>0.5</v>
      </c>
      <c r="U1914" s="702">
        <v>1</v>
      </c>
    </row>
    <row r="1915" spans="1:21" ht="14.4" customHeight="1" x14ac:dyDescent="0.3">
      <c r="A1915" s="695">
        <v>32</v>
      </c>
      <c r="B1915" s="696" t="s">
        <v>554</v>
      </c>
      <c r="C1915" s="696">
        <v>89301323</v>
      </c>
      <c r="D1915" s="697" t="s">
        <v>4686</v>
      </c>
      <c r="E1915" s="698" t="s">
        <v>3270</v>
      </c>
      <c r="F1915" s="696" t="s">
        <v>3257</v>
      </c>
      <c r="G1915" s="696" t="s">
        <v>3421</v>
      </c>
      <c r="H1915" s="696" t="s">
        <v>555</v>
      </c>
      <c r="I1915" s="696" t="s">
        <v>742</v>
      </c>
      <c r="J1915" s="696" t="s">
        <v>3530</v>
      </c>
      <c r="K1915" s="696" t="s">
        <v>1728</v>
      </c>
      <c r="L1915" s="699">
        <v>131.96</v>
      </c>
      <c r="M1915" s="699">
        <v>263.92</v>
      </c>
      <c r="N1915" s="696">
        <v>2</v>
      </c>
      <c r="O1915" s="700">
        <v>0.5</v>
      </c>
      <c r="P1915" s="699"/>
      <c r="Q1915" s="701">
        <v>0</v>
      </c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32</v>
      </c>
      <c r="B1916" s="696" t="s">
        <v>554</v>
      </c>
      <c r="C1916" s="696">
        <v>89301323</v>
      </c>
      <c r="D1916" s="697" t="s">
        <v>4686</v>
      </c>
      <c r="E1916" s="698" t="s">
        <v>3270</v>
      </c>
      <c r="F1916" s="696" t="s">
        <v>3257</v>
      </c>
      <c r="G1916" s="696" t="s">
        <v>3867</v>
      </c>
      <c r="H1916" s="696" t="s">
        <v>555</v>
      </c>
      <c r="I1916" s="696" t="s">
        <v>2583</v>
      </c>
      <c r="J1916" s="696" t="s">
        <v>2584</v>
      </c>
      <c r="K1916" s="696" t="s">
        <v>3868</v>
      </c>
      <c r="L1916" s="699">
        <v>5598.35</v>
      </c>
      <c r="M1916" s="699">
        <v>5598.35</v>
      </c>
      <c r="N1916" s="696">
        <v>1</v>
      </c>
      <c r="O1916" s="700">
        <v>0.5</v>
      </c>
      <c r="P1916" s="699">
        <v>5598.35</v>
      </c>
      <c r="Q1916" s="701">
        <v>1</v>
      </c>
      <c r="R1916" s="696">
        <v>1</v>
      </c>
      <c r="S1916" s="701">
        <v>1</v>
      </c>
      <c r="T1916" s="700">
        <v>0.5</v>
      </c>
      <c r="U1916" s="702">
        <v>1</v>
      </c>
    </row>
    <row r="1917" spans="1:21" ht="14.4" customHeight="1" x14ac:dyDescent="0.3">
      <c r="A1917" s="695">
        <v>32</v>
      </c>
      <c r="B1917" s="696" t="s">
        <v>554</v>
      </c>
      <c r="C1917" s="696">
        <v>89301323</v>
      </c>
      <c r="D1917" s="697" t="s">
        <v>4686</v>
      </c>
      <c r="E1917" s="698" t="s">
        <v>3274</v>
      </c>
      <c r="F1917" s="696" t="s">
        <v>3257</v>
      </c>
      <c r="G1917" s="696" t="s">
        <v>3312</v>
      </c>
      <c r="H1917" s="696" t="s">
        <v>555</v>
      </c>
      <c r="I1917" s="696" t="s">
        <v>842</v>
      </c>
      <c r="J1917" s="696" t="s">
        <v>3313</v>
      </c>
      <c r="K1917" s="696" t="s">
        <v>3314</v>
      </c>
      <c r="L1917" s="699">
        <v>0</v>
      </c>
      <c r="M1917" s="699">
        <v>0</v>
      </c>
      <c r="N1917" s="696">
        <v>1</v>
      </c>
      <c r="O1917" s="700">
        <v>0.5</v>
      </c>
      <c r="P1917" s="699">
        <v>0</v>
      </c>
      <c r="Q1917" s="701"/>
      <c r="R1917" s="696">
        <v>1</v>
      </c>
      <c r="S1917" s="701">
        <v>1</v>
      </c>
      <c r="T1917" s="700">
        <v>0.5</v>
      </c>
      <c r="U1917" s="702">
        <v>1</v>
      </c>
    </row>
    <row r="1918" spans="1:21" ht="14.4" customHeight="1" x14ac:dyDescent="0.3">
      <c r="A1918" s="695">
        <v>32</v>
      </c>
      <c r="B1918" s="696" t="s">
        <v>554</v>
      </c>
      <c r="C1918" s="696">
        <v>89301323</v>
      </c>
      <c r="D1918" s="697" t="s">
        <v>4686</v>
      </c>
      <c r="E1918" s="698" t="s">
        <v>3274</v>
      </c>
      <c r="F1918" s="696" t="s">
        <v>3257</v>
      </c>
      <c r="G1918" s="696" t="s">
        <v>3317</v>
      </c>
      <c r="H1918" s="696" t="s">
        <v>1626</v>
      </c>
      <c r="I1918" s="696" t="s">
        <v>1736</v>
      </c>
      <c r="J1918" s="696" t="s">
        <v>1737</v>
      </c>
      <c r="K1918" s="696" t="s">
        <v>3183</v>
      </c>
      <c r="L1918" s="699">
        <v>162.13</v>
      </c>
      <c r="M1918" s="699">
        <v>162.13</v>
      </c>
      <c r="N1918" s="696">
        <v>1</v>
      </c>
      <c r="O1918" s="700">
        <v>0.5</v>
      </c>
      <c r="P1918" s="699">
        <v>162.13</v>
      </c>
      <c r="Q1918" s="701">
        <v>1</v>
      </c>
      <c r="R1918" s="696">
        <v>1</v>
      </c>
      <c r="S1918" s="701">
        <v>1</v>
      </c>
      <c r="T1918" s="700">
        <v>0.5</v>
      </c>
      <c r="U1918" s="702">
        <v>1</v>
      </c>
    </row>
    <row r="1919" spans="1:21" ht="14.4" customHeight="1" x14ac:dyDescent="0.3">
      <c r="A1919" s="695">
        <v>32</v>
      </c>
      <c r="B1919" s="696" t="s">
        <v>554</v>
      </c>
      <c r="C1919" s="696">
        <v>89301323</v>
      </c>
      <c r="D1919" s="697" t="s">
        <v>4686</v>
      </c>
      <c r="E1919" s="698" t="s">
        <v>3274</v>
      </c>
      <c r="F1919" s="696" t="s">
        <v>3257</v>
      </c>
      <c r="G1919" s="696" t="s">
        <v>3293</v>
      </c>
      <c r="H1919" s="696" t="s">
        <v>1626</v>
      </c>
      <c r="I1919" s="696" t="s">
        <v>1758</v>
      </c>
      <c r="J1919" s="696" t="s">
        <v>1656</v>
      </c>
      <c r="K1919" s="696" t="s">
        <v>1759</v>
      </c>
      <c r="L1919" s="699">
        <v>625.29</v>
      </c>
      <c r="M1919" s="699">
        <v>1875.87</v>
      </c>
      <c r="N1919" s="696">
        <v>3</v>
      </c>
      <c r="O1919" s="700">
        <v>1</v>
      </c>
      <c r="P1919" s="699">
        <v>1875.87</v>
      </c>
      <c r="Q1919" s="701">
        <v>1</v>
      </c>
      <c r="R1919" s="696">
        <v>3</v>
      </c>
      <c r="S1919" s="701">
        <v>1</v>
      </c>
      <c r="T1919" s="700">
        <v>1</v>
      </c>
      <c r="U1919" s="702">
        <v>1</v>
      </c>
    </row>
    <row r="1920" spans="1:21" ht="14.4" customHeight="1" x14ac:dyDescent="0.3">
      <c r="A1920" s="695">
        <v>32</v>
      </c>
      <c r="B1920" s="696" t="s">
        <v>554</v>
      </c>
      <c r="C1920" s="696">
        <v>89301323</v>
      </c>
      <c r="D1920" s="697" t="s">
        <v>4686</v>
      </c>
      <c r="E1920" s="698" t="s">
        <v>3274</v>
      </c>
      <c r="F1920" s="696" t="s">
        <v>3257</v>
      </c>
      <c r="G1920" s="696" t="s">
        <v>3294</v>
      </c>
      <c r="H1920" s="696" t="s">
        <v>555</v>
      </c>
      <c r="I1920" s="696" t="s">
        <v>3295</v>
      </c>
      <c r="J1920" s="696" t="s">
        <v>3296</v>
      </c>
      <c r="K1920" s="696" t="s">
        <v>720</v>
      </c>
      <c r="L1920" s="699">
        <v>314.89999999999998</v>
      </c>
      <c r="M1920" s="699">
        <v>314.89999999999998</v>
      </c>
      <c r="N1920" s="696">
        <v>1</v>
      </c>
      <c r="O1920" s="700">
        <v>0.5</v>
      </c>
      <c r="P1920" s="699">
        <v>314.89999999999998</v>
      </c>
      <c r="Q1920" s="701">
        <v>1</v>
      </c>
      <c r="R1920" s="696">
        <v>1</v>
      </c>
      <c r="S1920" s="701">
        <v>1</v>
      </c>
      <c r="T1920" s="700">
        <v>0.5</v>
      </c>
      <c r="U1920" s="702">
        <v>1</v>
      </c>
    </row>
    <row r="1921" spans="1:21" ht="14.4" customHeight="1" x14ac:dyDescent="0.3">
      <c r="A1921" s="695">
        <v>32</v>
      </c>
      <c r="B1921" s="696" t="s">
        <v>554</v>
      </c>
      <c r="C1921" s="696">
        <v>89301323</v>
      </c>
      <c r="D1921" s="697" t="s">
        <v>4686</v>
      </c>
      <c r="E1921" s="698" t="s">
        <v>3274</v>
      </c>
      <c r="F1921" s="696" t="s">
        <v>3257</v>
      </c>
      <c r="G1921" s="696" t="s">
        <v>3867</v>
      </c>
      <c r="H1921" s="696" t="s">
        <v>555</v>
      </c>
      <c r="I1921" s="696" t="s">
        <v>2583</v>
      </c>
      <c r="J1921" s="696" t="s">
        <v>2584</v>
      </c>
      <c r="K1921" s="696" t="s">
        <v>3868</v>
      </c>
      <c r="L1921" s="699">
        <v>5598.35</v>
      </c>
      <c r="M1921" s="699">
        <v>16795.050000000003</v>
      </c>
      <c r="N1921" s="696">
        <v>3</v>
      </c>
      <c r="O1921" s="700">
        <v>0.5</v>
      </c>
      <c r="P1921" s="699">
        <v>16795.050000000003</v>
      </c>
      <c r="Q1921" s="701">
        <v>1</v>
      </c>
      <c r="R1921" s="696">
        <v>3</v>
      </c>
      <c r="S1921" s="701">
        <v>1</v>
      </c>
      <c r="T1921" s="700">
        <v>0.5</v>
      </c>
      <c r="U1921" s="702">
        <v>1</v>
      </c>
    </row>
    <row r="1922" spans="1:21" ht="14.4" customHeight="1" x14ac:dyDescent="0.3">
      <c r="A1922" s="695">
        <v>32</v>
      </c>
      <c r="B1922" s="696" t="s">
        <v>554</v>
      </c>
      <c r="C1922" s="696">
        <v>89301323</v>
      </c>
      <c r="D1922" s="697" t="s">
        <v>4686</v>
      </c>
      <c r="E1922" s="698" t="s">
        <v>3275</v>
      </c>
      <c r="F1922" s="696" t="s">
        <v>3257</v>
      </c>
      <c r="G1922" s="696" t="s">
        <v>3300</v>
      </c>
      <c r="H1922" s="696" t="s">
        <v>555</v>
      </c>
      <c r="I1922" s="696" t="s">
        <v>1318</v>
      </c>
      <c r="J1922" s="696" t="s">
        <v>1319</v>
      </c>
      <c r="K1922" s="696" t="s">
        <v>3301</v>
      </c>
      <c r="L1922" s="699">
        <v>1354.54</v>
      </c>
      <c r="M1922" s="699">
        <v>2709.08</v>
      </c>
      <c r="N1922" s="696">
        <v>2</v>
      </c>
      <c r="O1922" s="700">
        <v>1</v>
      </c>
      <c r="P1922" s="699">
        <v>1354.54</v>
      </c>
      <c r="Q1922" s="701">
        <v>0.5</v>
      </c>
      <c r="R1922" s="696">
        <v>1</v>
      </c>
      <c r="S1922" s="701">
        <v>0.5</v>
      </c>
      <c r="T1922" s="700">
        <v>0.5</v>
      </c>
      <c r="U1922" s="702">
        <v>0.5</v>
      </c>
    </row>
    <row r="1923" spans="1:21" ht="14.4" customHeight="1" x14ac:dyDescent="0.3">
      <c r="A1923" s="695">
        <v>32</v>
      </c>
      <c r="B1923" s="696" t="s">
        <v>554</v>
      </c>
      <c r="C1923" s="696">
        <v>89301323</v>
      </c>
      <c r="D1923" s="697" t="s">
        <v>4686</v>
      </c>
      <c r="E1923" s="698" t="s">
        <v>3275</v>
      </c>
      <c r="F1923" s="696" t="s">
        <v>3257</v>
      </c>
      <c r="G1923" s="696" t="s">
        <v>3300</v>
      </c>
      <c r="H1923" s="696" t="s">
        <v>555</v>
      </c>
      <c r="I1923" s="696" t="s">
        <v>3826</v>
      </c>
      <c r="J1923" s="696" t="s">
        <v>1172</v>
      </c>
      <c r="K1923" s="696" t="s">
        <v>1173</v>
      </c>
      <c r="L1923" s="699">
        <v>483.76</v>
      </c>
      <c r="M1923" s="699">
        <v>483.76</v>
      </c>
      <c r="N1923" s="696">
        <v>1</v>
      </c>
      <c r="O1923" s="700">
        <v>0.5</v>
      </c>
      <c r="P1923" s="699">
        <v>483.76</v>
      </c>
      <c r="Q1923" s="701">
        <v>1</v>
      </c>
      <c r="R1923" s="696">
        <v>1</v>
      </c>
      <c r="S1923" s="701">
        <v>1</v>
      </c>
      <c r="T1923" s="700">
        <v>0.5</v>
      </c>
      <c r="U1923" s="702">
        <v>1</v>
      </c>
    </row>
    <row r="1924" spans="1:21" ht="14.4" customHeight="1" x14ac:dyDescent="0.3">
      <c r="A1924" s="695">
        <v>32</v>
      </c>
      <c r="B1924" s="696" t="s">
        <v>554</v>
      </c>
      <c r="C1924" s="696">
        <v>89301323</v>
      </c>
      <c r="D1924" s="697" t="s">
        <v>4686</v>
      </c>
      <c r="E1924" s="698" t="s">
        <v>3275</v>
      </c>
      <c r="F1924" s="696" t="s">
        <v>3257</v>
      </c>
      <c r="G1924" s="696" t="s">
        <v>3300</v>
      </c>
      <c r="H1924" s="696" t="s">
        <v>555</v>
      </c>
      <c r="I1924" s="696" t="s">
        <v>3302</v>
      </c>
      <c r="J1924" s="696" t="s">
        <v>1172</v>
      </c>
      <c r="K1924" s="696" t="s">
        <v>3303</v>
      </c>
      <c r="L1924" s="699">
        <v>0</v>
      </c>
      <c r="M1924" s="699">
        <v>0</v>
      </c>
      <c r="N1924" s="696">
        <v>1</v>
      </c>
      <c r="O1924" s="700">
        <v>0.5</v>
      </c>
      <c r="P1924" s="699">
        <v>0</v>
      </c>
      <c r="Q1924" s="701"/>
      <c r="R1924" s="696">
        <v>1</v>
      </c>
      <c r="S1924" s="701">
        <v>1</v>
      </c>
      <c r="T1924" s="700">
        <v>0.5</v>
      </c>
      <c r="U1924" s="702">
        <v>1</v>
      </c>
    </row>
    <row r="1925" spans="1:21" ht="14.4" customHeight="1" x14ac:dyDescent="0.3">
      <c r="A1925" s="695">
        <v>32</v>
      </c>
      <c r="B1925" s="696" t="s">
        <v>554</v>
      </c>
      <c r="C1925" s="696">
        <v>89301323</v>
      </c>
      <c r="D1925" s="697" t="s">
        <v>4686</v>
      </c>
      <c r="E1925" s="698" t="s">
        <v>3275</v>
      </c>
      <c r="F1925" s="696" t="s">
        <v>3257</v>
      </c>
      <c r="G1925" s="696" t="s">
        <v>3305</v>
      </c>
      <c r="H1925" s="696" t="s">
        <v>555</v>
      </c>
      <c r="I1925" s="696" t="s">
        <v>650</v>
      </c>
      <c r="J1925" s="696" t="s">
        <v>651</v>
      </c>
      <c r="K1925" s="696" t="s">
        <v>3306</v>
      </c>
      <c r="L1925" s="699">
        <v>85.72</v>
      </c>
      <c r="M1925" s="699">
        <v>257.15999999999997</v>
      </c>
      <c r="N1925" s="696">
        <v>3</v>
      </c>
      <c r="O1925" s="700">
        <v>1.5</v>
      </c>
      <c r="P1925" s="699">
        <v>171.44</v>
      </c>
      <c r="Q1925" s="701">
        <v>0.66666666666666674</v>
      </c>
      <c r="R1925" s="696">
        <v>2</v>
      </c>
      <c r="S1925" s="701">
        <v>0.66666666666666663</v>
      </c>
      <c r="T1925" s="700">
        <v>1</v>
      </c>
      <c r="U1925" s="702">
        <v>0.66666666666666663</v>
      </c>
    </row>
    <row r="1926" spans="1:21" ht="14.4" customHeight="1" x14ac:dyDescent="0.3">
      <c r="A1926" s="695">
        <v>32</v>
      </c>
      <c r="B1926" s="696" t="s">
        <v>554</v>
      </c>
      <c r="C1926" s="696">
        <v>89301323</v>
      </c>
      <c r="D1926" s="697" t="s">
        <v>4686</v>
      </c>
      <c r="E1926" s="698" t="s">
        <v>3275</v>
      </c>
      <c r="F1926" s="696" t="s">
        <v>3257</v>
      </c>
      <c r="G1926" s="696" t="s">
        <v>3309</v>
      </c>
      <c r="H1926" s="696" t="s">
        <v>1626</v>
      </c>
      <c r="I1926" s="696" t="s">
        <v>2682</v>
      </c>
      <c r="J1926" s="696" t="s">
        <v>3240</v>
      </c>
      <c r="K1926" s="696" t="s">
        <v>3241</v>
      </c>
      <c r="L1926" s="699">
        <v>6.98</v>
      </c>
      <c r="M1926" s="699">
        <v>6.98</v>
      </c>
      <c r="N1926" s="696">
        <v>1</v>
      </c>
      <c r="O1926" s="700">
        <v>0.5</v>
      </c>
      <c r="P1926" s="699"/>
      <c r="Q1926" s="701">
        <v>0</v>
      </c>
      <c r="R1926" s="696"/>
      <c r="S1926" s="701">
        <v>0</v>
      </c>
      <c r="T1926" s="700"/>
      <c r="U1926" s="702">
        <v>0</v>
      </c>
    </row>
    <row r="1927" spans="1:21" ht="14.4" customHeight="1" x14ac:dyDescent="0.3">
      <c r="A1927" s="695">
        <v>32</v>
      </c>
      <c r="B1927" s="696" t="s">
        <v>554</v>
      </c>
      <c r="C1927" s="696">
        <v>89301323</v>
      </c>
      <c r="D1927" s="697" t="s">
        <v>4686</v>
      </c>
      <c r="E1927" s="698" t="s">
        <v>3275</v>
      </c>
      <c r="F1927" s="696" t="s">
        <v>3257</v>
      </c>
      <c r="G1927" s="696" t="s">
        <v>3312</v>
      </c>
      <c r="H1927" s="696" t="s">
        <v>555</v>
      </c>
      <c r="I1927" s="696" t="s">
        <v>842</v>
      </c>
      <c r="J1927" s="696" t="s">
        <v>3313</v>
      </c>
      <c r="K1927" s="696" t="s">
        <v>3314</v>
      </c>
      <c r="L1927" s="699">
        <v>0</v>
      </c>
      <c r="M1927" s="699">
        <v>0</v>
      </c>
      <c r="N1927" s="696">
        <v>2</v>
      </c>
      <c r="O1927" s="700">
        <v>1</v>
      </c>
      <c r="P1927" s="699">
        <v>0</v>
      </c>
      <c r="Q1927" s="701"/>
      <c r="R1927" s="696">
        <v>2</v>
      </c>
      <c r="S1927" s="701">
        <v>1</v>
      </c>
      <c r="T1927" s="700">
        <v>1</v>
      </c>
      <c r="U1927" s="702">
        <v>1</v>
      </c>
    </row>
    <row r="1928" spans="1:21" ht="14.4" customHeight="1" x14ac:dyDescent="0.3">
      <c r="A1928" s="695">
        <v>32</v>
      </c>
      <c r="B1928" s="696" t="s">
        <v>554</v>
      </c>
      <c r="C1928" s="696">
        <v>89301323</v>
      </c>
      <c r="D1928" s="697" t="s">
        <v>4686</v>
      </c>
      <c r="E1928" s="698" t="s">
        <v>3275</v>
      </c>
      <c r="F1928" s="696" t="s">
        <v>3257</v>
      </c>
      <c r="G1928" s="696" t="s">
        <v>3316</v>
      </c>
      <c r="H1928" s="696" t="s">
        <v>1626</v>
      </c>
      <c r="I1928" s="696" t="s">
        <v>2006</v>
      </c>
      <c r="J1928" s="696" t="s">
        <v>2007</v>
      </c>
      <c r="K1928" s="696" t="s">
        <v>3131</v>
      </c>
      <c r="L1928" s="699">
        <v>184.22</v>
      </c>
      <c r="M1928" s="699">
        <v>184.22</v>
      </c>
      <c r="N1928" s="696">
        <v>1</v>
      </c>
      <c r="O1928" s="700">
        <v>0.5</v>
      </c>
      <c r="P1928" s="699"/>
      <c r="Q1928" s="701">
        <v>0</v>
      </c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32</v>
      </c>
      <c r="B1929" s="696" t="s">
        <v>554</v>
      </c>
      <c r="C1929" s="696">
        <v>89301323</v>
      </c>
      <c r="D1929" s="697" t="s">
        <v>4686</v>
      </c>
      <c r="E1929" s="698" t="s">
        <v>3275</v>
      </c>
      <c r="F1929" s="696" t="s">
        <v>3257</v>
      </c>
      <c r="G1929" s="696" t="s">
        <v>3394</v>
      </c>
      <c r="H1929" s="696" t="s">
        <v>1626</v>
      </c>
      <c r="I1929" s="696" t="s">
        <v>2010</v>
      </c>
      <c r="J1929" s="696" t="s">
        <v>2011</v>
      </c>
      <c r="K1929" s="696" t="s">
        <v>3131</v>
      </c>
      <c r="L1929" s="699">
        <v>69.86</v>
      </c>
      <c r="M1929" s="699">
        <v>209.57999999999998</v>
      </c>
      <c r="N1929" s="696">
        <v>3</v>
      </c>
      <c r="O1929" s="700">
        <v>1.5</v>
      </c>
      <c r="P1929" s="699">
        <v>139.72</v>
      </c>
      <c r="Q1929" s="701">
        <v>0.66666666666666674</v>
      </c>
      <c r="R1929" s="696">
        <v>2</v>
      </c>
      <c r="S1929" s="701">
        <v>0.66666666666666663</v>
      </c>
      <c r="T1929" s="700">
        <v>1</v>
      </c>
      <c r="U1929" s="702">
        <v>0.66666666666666663</v>
      </c>
    </row>
    <row r="1930" spans="1:21" ht="14.4" customHeight="1" x14ac:dyDescent="0.3">
      <c r="A1930" s="695">
        <v>32</v>
      </c>
      <c r="B1930" s="696" t="s">
        <v>554</v>
      </c>
      <c r="C1930" s="696">
        <v>89301323</v>
      </c>
      <c r="D1930" s="697" t="s">
        <v>4686</v>
      </c>
      <c r="E1930" s="698" t="s">
        <v>3275</v>
      </c>
      <c r="F1930" s="696" t="s">
        <v>3257</v>
      </c>
      <c r="G1930" s="696" t="s">
        <v>3317</v>
      </c>
      <c r="H1930" s="696" t="s">
        <v>1626</v>
      </c>
      <c r="I1930" s="696" t="s">
        <v>1736</v>
      </c>
      <c r="J1930" s="696" t="s">
        <v>1737</v>
      </c>
      <c r="K1930" s="696" t="s">
        <v>3183</v>
      </c>
      <c r="L1930" s="699">
        <v>162.13</v>
      </c>
      <c r="M1930" s="699">
        <v>324.26</v>
      </c>
      <c r="N1930" s="696">
        <v>2</v>
      </c>
      <c r="O1930" s="700">
        <v>2</v>
      </c>
      <c r="P1930" s="699">
        <v>162.13</v>
      </c>
      <c r="Q1930" s="701">
        <v>0.5</v>
      </c>
      <c r="R1930" s="696">
        <v>1</v>
      </c>
      <c r="S1930" s="701">
        <v>0.5</v>
      </c>
      <c r="T1930" s="700">
        <v>1</v>
      </c>
      <c r="U1930" s="702">
        <v>0.5</v>
      </c>
    </row>
    <row r="1931" spans="1:21" ht="14.4" customHeight="1" x14ac:dyDescent="0.3">
      <c r="A1931" s="695">
        <v>32</v>
      </c>
      <c r="B1931" s="696" t="s">
        <v>554</v>
      </c>
      <c r="C1931" s="696">
        <v>89301323</v>
      </c>
      <c r="D1931" s="697" t="s">
        <v>4686</v>
      </c>
      <c r="E1931" s="698" t="s">
        <v>3275</v>
      </c>
      <c r="F1931" s="696" t="s">
        <v>3257</v>
      </c>
      <c r="G1931" s="696" t="s">
        <v>3317</v>
      </c>
      <c r="H1931" s="696" t="s">
        <v>1626</v>
      </c>
      <c r="I1931" s="696" t="s">
        <v>1769</v>
      </c>
      <c r="J1931" s="696" t="s">
        <v>1652</v>
      </c>
      <c r="K1931" s="696" t="s">
        <v>3184</v>
      </c>
      <c r="L1931" s="699">
        <v>216.16</v>
      </c>
      <c r="M1931" s="699">
        <v>432.32</v>
      </c>
      <c r="N1931" s="696">
        <v>2</v>
      </c>
      <c r="O1931" s="700">
        <v>1</v>
      </c>
      <c r="P1931" s="699">
        <v>216.16</v>
      </c>
      <c r="Q1931" s="701">
        <v>0.5</v>
      </c>
      <c r="R1931" s="696">
        <v>1</v>
      </c>
      <c r="S1931" s="701">
        <v>0.5</v>
      </c>
      <c r="T1931" s="700">
        <v>0.5</v>
      </c>
      <c r="U1931" s="702">
        <v>0.5</v>
      </c>
    </row>
    <row r="1932" spans="1:21" ht="14.4" customHeight="1" x14ac:dyDescent="0.3">
      <c r="A1932" s="695">
        <v>32</v>
      </c>
      <c r="B1932" s="696" t="s">
        <v>554</v>
      </c>
      <c r="C1932" s="696">
        <v>89301323</v>
      </c>
      <c r="D1932" s="697" t="s">
        <v>4686</v>
      </c>
      <c r="E1932" s="698" t="s">
        <v>3275</v>
      </c>
      <c r="F1932" s="696" t="s">
        <v>3257</v>
      </c>
      <c r="G1932" s="696" t="s">
        <v>3434</v>
      </c>
      <c r="H1932" s="696" t="s">
        <v>555</v>
      </c>
      <c r="I1932" s="696" t="s">
        <v>691</v>
      </c>
      <c r="J1932" s="696" t="s">
        <v>692</v>
      </c>
      <c r="K1932" s="696" t="s">
        <v>3435</v>
      </c>
      <c r="L1932" s="699">
        <v>115.3</v>
      </c>
      <c r="M1932" s="699">
        <v>115.3</v>
      </c>
      <c r="N1932" s="696">
        <v>1</v>
      </c>
      <c r="O1932" s="700">
        <v>0.5</v>
      </c>
      <c r="P1932" s="699"/>
      <c r="Q1932" s="701">
        <v>0</v>
      </c>
      <c r="R1932" s="696"/>
      <c r="S1932" s="701">
        <v>0</v>
      </c>
      <c r="T1932" s="700"/>
      <c r="U1932" s="702">
        <v>0</v>
      </c>
    </row>
    <row r="1933" spans="1:21" ht="14.4" customHeight="1" x14ac:dyDescent="0.3">
      <c r="A1933" s="695">
        <v>32</v>
      </c>
      <c r="B1933" s="696" t="s">
        <v>554</v>
      </c>
      <c r="C1933" s="696">
        <v>89301323</v>
      </c>
      <c r="D1933" s="697" t="s">
        <v>4686</v>
      </c>
      <c r="E1933" s="698" t="s">
        <v>3275</v>
      </c>
      <c r="F1933" s="696" t="s">
        <v>3257</v>
      </c>
      <c r="G1933" s="696" t="s">
        <v>3559</v>
      </c>
      <c r="H1933" s="696" t="s">
        <v>555</v>
      </c>
      <c r="I1933" s="696" t="s">
        <v>4673</v>
      </c>
      <c r="J1933" s="696" t="s">
        <v>3561</v>
      </c>
      <c r="K1933" s="696" t="s">
        <v>4674</v>
      </c>
      <c r="L1933" s="699">
        <v>1555.3</v>
      </c>
      <c r="M1933" s="699">
        <v>1555.3</v>
      </c>
      <c r="N1933" s="696">
        <v>1</v>
      </c>
      <c r="O1933" s="700">
        <v>1</v>
      </c>
      <c r="P1933" s="699">
        <v>1555.3</v>
      </c>
      <c r="Q1933" s="701">
        <v>1</v>
      </c>
      <c r="R1933" s="696">
        <v>1</v>
      </c>
      <c r="S1933" s="701">
        <v>1</v>
      </c>
      <c r="T1933" s="700">
        <v>1</v>
      </c>
      <c r="U1933" s="702">
        <v>1</v>
      </c>
    </row>
    <row r="1934" spans="1:21" ht="14.4" customHeight="1" x14ac:dyDescent="0.3">
      <c r="A1934" s="695">
        <v>32</v>
      </c>
      <c r="B1934" s="696" t="s">
        <v>554</v>
      </c>
      <c r="C1934" s="696">
        <v>89301323</v>
      </c>
      <c r="D1934" s="697" t="s">
        <v>4686</v>
      </c>
      <c r="E1934" s="698" t="s">
        <v>3275</v>
      </c>
      <c r="F1934" s="696" t="s">
        <v>3257</v>
      </c>
      <c r="G1934" s="696" t="s">
        <v>3565</v>
      </c>
      <c r="H1934" s="696" t="s">
        <v>555</v>
      </c>
      <c r="I1934" s="696" t="s">
        <v>3566</v>
      </c>
      <c r="J1934" s="696" t="s">
        <v>2296</v>
      </c>
      <c r="K1934" s="696" t="s">
        <v>3567</v>
      </c>
      <c r="L1934" s="699">
        <v>0</v>
      </c>
      <c r="M1934" s="699">
        <v>0</v>
      </c>
      <c r="N1934" s="696">
        <v>1</v>
      </c>
      <c r="O1934" s="700">
        <v>0.5</v>
      </c>
      <c r="P1934" s="699">
        <v>0</v>
      </c>
      <c r="Q1934" s="701"/>
      <c r="R1934" s="696">
        <v>1</v>
      </c>
      <c r="S1934" s="701">
        <v>1</v>
      </c>
      <c r="T1934" s="700">
        <v>0.5</v>
      </c>
      <c r="U1934" s="702">
        <v>1</v>
      </c>
    </row>
    <row r="1935" spans="1:21" ht="14.4" customHeight="1" x14ac:dyDescent="0.3">
      <c r="A1935" s="695">
        <v>32</v>
      </c>
      <c r="B1935" s="696" t="s">
        <v>554</v>
      </c>
      <c r="C1935" s="696">
        <v>89301323</v>
      </c>
      <c r="D1935" s="697" t="s">
        <v>4686</v>
      </c>
      <c r="E1935" s="698" t="s">
        <v>3275</v>
      </c>
      <c r="F1935" s="696" t="s">
        <v>3257</v>
      </c>
      <c r="G1935" s="696" t="s">
        <v>3321</v>
      </c>
      <c r="H1935" s="696" t="s">
        <v>1626</v>
      </c>
      <c r="I1935" s="696" t="s">
        <v>2085</v>
      </c>
      <c r="J1935" s="696" t="s">
        <v>2086</v>
      </c>
      <c r="K1935" s="696" t="s">
        <v>3155</v>
      </c>
      <c r="L1935" s="699">
        <v>3127.19</v>
      </c>
      <c r="M1935" s="699">
        <v>9381.57</v>
      </c>
      <c r="N1935" s="696">
        <v>3</v>
      </c>
      <c r="O1935" s="700">
        <v>1.5</v>
      </c>
      <c r="P1935" s="699">
        <v>9381.57</v>
      </c>
      <c r="Q1935" s="701">
        <v>1</v>
      </c>
      <c r="R1935" s="696">
        <v>3</v>
      </c>
      <c r="S1935" s="701">
        <v>1</v>
      </c>
      <c r="T1935" s="700">
        <v>1.5</v>
      </c>
      <c r="U1935" s="702">
        <v>1</v>
      </c>
    </row>
    <row r="1936" spans="1:21" ht="14.4" customHeight="1" x14ac:dyDescent="0.3">
      <c r="A1936" s="695">
        <v>32</v>
      </c>
      <c r="B1936" s="696" t="s">
        <v>554</v>
      </c>
      <c r="C1936" s="696">
        <v>89301323</v>
      </c>
      <c r="D1936" s="697" t="s">
        <v>4686</v>
      </c>
      <c r="E1936" s="698" t="s">
        <v>3275</v>
      </c>
      <c r="F1936" s="696" t="s">
        <v>3257</v>
      </c>
      <c r="G1936" s="696" t="s">
        <v>3321</v>
      </c>
      <c r="H1936" s="696" t="s">
        <v>1626</v>
      </c>
      <c r="I1936" s="696" t="s">
        <v>3472</v>
      </c>
      <c r="J1936" s="696" t="s">
        <v>2086</v>
      </c>
      <c r="K1936" s="696" t="s">
        <v>3473</v>
      </c>
      <c r="L1936" s="699">
        <v>782.22</v>
      </c>
      <c r="M1936" s="699">
        <v>5475.54</v>
      </c>
      <c r="N1936" s="696">
        <v>7</v>
      </c>
      <c r="O1936" s="700">
        <v>3.5</v>
      </c>
      <c r="P1936" s="699">
        <v>3128.88</v>
      </c>
      <c r="Q1936" s="701">
        <v>0.5714285714285714</v>
      </c>
      <c r="R1936" s="696">
        <v>4</v>
      </c>
      <c r="S1936" s="701">
        <v>0.5714285714285714</v>
      </c>
      <c r="T1936" s="700">
        <v>2</v>
      </c>
      <c r="U1936" s="702">
        <v>0.5714285714285714</v>
      </c>
    </row>
    <row r="1937" spans="1:21" ht="14.4" customHeight="1" x14ac:dyDescent="0.3">
      <c r="A1937" s="695">
        <v>32</v>
      </c>
      <c r="B1937" s="696" t="s">
        <v>554</v>
      </c>
      <c r="C1937" s="696">
        <v>89301323</v>
      </c>
      <c r="D1937" s="697" t="s">
        <v>4686</v>
      </c>
      <c r="E1937" s="698" t="s">
        <v>3275</v>
      </c>
      <c r="F1937" s="696" t="s">
        <v>3257</v>
      </c>
      <c r="G1937" s="696" t="s">
        <v>3439</v>
      </c>
      <c r="H1937" s="696" t="s">
        <v>555</v>
      </c>
      <c r="I1937" s="696" t="s">
        <v>1141</v>
      </c>
      <c r="J1937" s="696" t="s">
        <v>1142</v>
      </c>
      <c r="K1937" s="696" t="s">
        <v>1143</v>
      </c>
      <c r="L1937" s="699">
        <v>0</v>
      </c>
      <c r="M1937" s="699">
        <v>0</v>
      </c>
      <c r="N1937" s="696">
        <v>1</v>
      </c>
      <c r="O1937" s="700">
        <v>1</v>
      </c>
      <c r="P1937" s="699">
        <v>0</v>
      </c>
      <c r="Q1937" s="701"/>
      <c r="R1937" s="696">
        <v>1</v>
      </c>
      <c r="S1937" s="701">
        <v>1</v>
      </c>
      <c r="T1937" s="700">
        <v>1</v>
      </c>
      <c r="U1937" s="702">
        <v>1</v>
      </c>
    </row>
    <row r="1938" spans="1:21" ht="14.4" customHeight="1" x14ac:dyDescent="0.3">
      <c r="A1938" s="695">
        <v>32</v>
      </c>
      <c r="B1938" s="696" t="s">
        <v>554</v>
      </c>
      <c r="C1938" s="696">
        <v>89301323</v>
      </c>
      <c r="D1938" s="697" t="s">
        <v>4686</v>
      </c>
      <c r="E1938" s="698" t="s">
        <v>3275</v>
      </c>
      <c r="F1938" s="696" t="s">
        <v>3257</v>
      </c>
      <c r="G1938" s="696" t="s">
        <v>3486</v>
      </c>
      <c r="H1938" s="696" t="s">
        <v>555</v>
      </c>
      <c r="I1938" s="696" t="s">
        <v>1042</v>
      </c>
      <c r="J1938" s="696" t="s">
        <v>1043</v>
      </c>
      <c r="K1938" s="696" t="s">
        <v>3487</v>
      </c>
      <c r="L1938" s="699">
        <v>1023.02</v>
      </c>
      <c r="M1938" s="699">
        <v>2046.04</v>
      </c>
      <c r="N1938" s="696">
        <v>2</v>
      </c>
      <c r="O1938" s="700">
        <v>1</v>
      </c>
      <c r="P1938" s="699">
        <v>2046.04</v>
      </c>
      <c r="Q1938" s="701">
        <v>1</v>
      </c>
      <c r="R1938" s="696">
        <v>2</v>
      </c>
      <c r="S1938" s="701">
        <v>1</v>
      </c>
      <c r="T1938" s="700">
        <v>1</v>
      </c>
      <c r="U1938" s="702">
        <v>1</v>
      </c>
    </row>
    <row r="1939" spans="1:21" ht="14.4" customHeight="1" x14ac:dyDescent="0.3">
      <c r="A1939" s="695">
        <v>32</v>
      </c>
      <c r="B1939" s="696" t="s">
        <v>554</v>
      </c>
      <c r="C1939" s="696">
        <v>89301323</v>
      </c>
      <c r="D1939" s="697" t="s">
        <v>4686</v>
      </c>
      <c r="E1939" s="698" t="s">
        <v>3275</v>
      </c>
      <c r="F1939" s="696" t="s">
        <v>3257</v>
      </c>
      <c r="G1939" s="696" t="s">
        <v>3441</v>
      </c>
      <c r="H1939" s="696" t="s">
        <v>555</v>
      </c>
      <c r="I1939" s="696" t="s">
        <v>3474</v>
      </c>
      <c r="J1939" s="696" t="s">
        <v>3475</v>
      </c>
      <c r="K1939" s="696" t="s">
        <v>2947</v>
      </c>
      <c r="L1939" s="699">
        <v>0</v>
      </c>
      <c r="M1939" s="699">
        <v>0</v>
      </c>
      <c r="N1939" s="696">
        <v>1</v>
      </c>
      <c r="O1939" s="700">
        <v>1</v>
      </c>
      <c r="P1939" s="699"/>
      <c r="Q1939" s="701"/>
      <c r="R1939" s="696"/>
      <c r="S1939" s="701">
        <v>0</v>
      </c>
      <c r="T1939" s="700"/>
      <c r="U1939" s="702">
        <v>0</v>
      </c>
    </row>
    <row r="1940" spans="1:21" ht="14.4" customHeight="1" x14ac:dyDescent="0.3">
      <c r="A1940" s="695">
        <v>32</v>
      </c>
      <c r="B1940" s="696" t="s">
        <v>554</v>
      </c>
      <c r="C1940" s="696">
        <v>89301323</v>
      </c>
      <c r="D1940" s="697" t="s">
        <v>4686</v>
      </c>
      <c r="E1940" s="698" t="s">
        <v>3275</v>
      </c>
      <c r="F1940" s="696" t="s">
        <v>3257</v>
      </c>
      <c r="G1940" s="696" t="s">
        <v>3401</v>
      </c>
      <c r="H1940" s="696" t="s">
        <v>555</v>
      </c>
      <c r="I1940" s="696" t="s">
        <v>3404</v>
      </c>
      <c r="J1940" s="696" t="s">
        <v>3402</v>
      </c>
      <c r="K1940" s="696" t="s">
        <v>3403</v>
      </c>
      <c r="L1940" s="699">
        <v>0</v>
      </c>
      <c r="M1940" s="699">
        <v>0</v>
      </c>
      <c r="N1940" s="696">
        <v>1</v>
      </c>
      <c r="O1940" s="700">
        <v>0.5</v>
      </c>
      <c r="P1940" s="699">
        <v>0</v>
      </c>
      <c r="Q1940" s="701"/>
      <c r="R1940" s="696">
        <v>1</v>
      </c>
      <c r="S1940" s="701">
        <v>1</v>
      </c>
      <c r="T1940" s="700">
        <v>0.5</v>
      </c>
      <c r="U1940" s="702">
        <v>1</v>
      </c>
    </row>
    <row r="1941" spans="1:21" ht="14.4" customHeight="1" x14ac:dyDescent="0.3">
      <c r="A1941" s="695">
        <v>32</v>
      </c>
      <c r="B1941" s="696" t="s">
        <v>554</v>
      </c>
      <c r="C1941" s="696">
        <v>89301323</v>
      </c>
      <c r="D1941" s="697" t="s">
        <v>4686</v>
      </c>
      <c r="E1941" s="698" t="s">
        <v>3275</v>
      </c>
      <c r="F1941" s="696" t="s">
        <v>3257</v>
      </c>
      <c r="G1941" s="696" t="s">
        <v>3760</v>
      </c>
      <c r="H1941" s="696" t="s">
        <v>555</v>
      </c>
      <c r="I1941" s="696" t="s">
        <v>4675</v>
      </c>
      <c r="J1941" s="696" t="s">
        <v>3762</v>
      </c>
      <c r="K1941" s="696" t="s">
        <v>4676</v>
      </c>
      <c r="L1941" s="699">
        <v>391.83</v>
      </c>
      <c r="M1941" s="699">
        <v>391.83</v>
      </c>
      <c r="N1941" s="696">
        <v>1</v>
      </c>
      <c r="O1941" s="700">
        <v>0.5</v>
      </c>
      <c r="P1941" s="699"/>
      <c r="Q1941" s="701">
        <v>0</v>
      </c>
      <c r="R1941" s="696"/>
      <c r="S1941" s="701">
        <v>0</v>
      </c>
      <c r="T1941" s="700"/>
      <c r="U1941" s="702">
        <v>0</v>
      </c>
    </row>
    <row r="1942" spans="1:21" ht="14.4" customHeight="1" x14ac:dyDescent="0.3">
      <c r="A1942" s="695">
        <v>32</v>
      </c>
      <c r="B1942" s="696" t="s">
        <v>554</v>
      </c>
      <c r="C1942" s="696">
        <v>89301323</v>
      </c>
      <c r="D1942" s="697" t="s">
        <v>4686</v>
      </c>
      <c r="E1942" s="698" t="s">
        <v>3275</v>
      </c>
      <c r="F1942" s="696" t="s">
        <v>3257</v>
      </c>
      <c r="G1942" s="696" t="s">
        <v>3293</v>
      </c>
      <c r="H1942" s="696" t="s">
        <v>1626</v>
      </c>
      <c r="I1942" s="696" t="s">
        <v>1758</v>
      </c>
      <c r="J1942" s="696" t="s">
        <v>1656</v>
      </c>
      <c r="K1942" s="696" t="s">
        <v>1759</v>
      </c>
      <c r="L1942" s="699">
        <v>625.29</v>
      </c>
      <c r="M1942" s="699">
        <v>1250.58</v>
      </c>
      <c r="N1942" s="696">
        <v>2</v>
      </c>
      <c r="O1942" s="700">
        <v>1</v>
      </c>
      <c r="P1942" s="699">
        <v>1250.58</v>
      </c>
      <c r="Q1942" s="701">
        <v>1</v>
      </c>
      <c r="R1942" s="696">
        <v>2</v>
      </c>
      <c r="S1942" s="701">
        <v>1</v>
      </c>
      <c r="T1942" s="700">
        <v>1</v>
      </c>
      <c r="U1942" s="702">
        <v>1</v>
      </c>
    </row>
    <row r="1943" spans="1:21" ht="14.4" customHeight="1" x14ac:dyDescent="0.3">
      <c r="A1943" s="695">
        <v>32</v>
      </c>
      <c r="B1943" s="696" t="s">
        <v>554</v>
      </c>
      <c r="C1943" s="696">
        <v>89301323</v>
      </c>
      <c r="D1943" s="697" t="s">
        <v>4686</v>
      </c>
      <c r="E1943" s="698" t="s">
        <v>3275</v>
      </c>
      <c r="F1943" s="696" t="s">
        <v>3257</v>
      </c>
      <c r="G1943" s="696" t="s">
        <v>3293</v>
      </c>
      <c r="H1943" s="696" t="s">
        <v>1626</v>
      </c>
      <c r="I1943" s="696" t="s">
        <v>1655</v>
      </c>
      <c r="J1943" s="696" t="s">
        <v>1656</v>
      </c>
      <c r="K1943" s="696" t="s">
        <v>1657</v>
      </c>
      <c r="L1943" s="699">
        <v>937.93</v>
      </c>
      <c r="M1943" s="699">
        <v>937.93</v>
      </c>
      <c r="N1943" s="696">
        <v>1</v>
      </c>
      <c r="O1943" s="700">
        <v>1</v>
      </c>
      <c r="P1943" s="699">
        <v>937.93</v>
      </c>
      <c r="Q1943" s="701">
        <v>1</v>
      </c>
      <c r="R1943" s="696">
        <v>1</v>
      </c>
      <c r="S1943" s="701">
        <v>1</v>
      </c>
      <c r="T1943" s="700">
        <v>1</v>
      </c>
      <c r="U1943" s="702">
        <v>1</v>
      </c>
    </row>
    <row r="1944" spans="1:21" ht="14.4" customHeight="1" x14ac:dyDescent="0.3">
      <c r="A1944" s="695">
        <v>32</v>
      </c>
      <c r="B1944" s="696" t="s">
        <v>554</v>
      </c>
      <c r="C1944" s="696">
        <v>89301323</v>
      </c>
      <c r="D1944" s="697" t="s">
        <v>4686</v>
      </c>
      <c r="E1944" s="698" t="s">
        <v>3275</v>
      </c>
      <c r="F1944" s="696" t="s">
        <v>3257</v>
      </c>
      <c r="G1944" s="696" t="s">
        <v>3359</v>
      </c>
      <c r="H1944" s="696" t="s">
        <v>1626</v>
      </c>
      <c r="I1944" s="696" t="s">
        <v>2021</v>
      </c>
      <c r="J1944" s="696" t="s">
        <v>2022</v>
      </c>
      <c r="K1944" s="696" t="s">
        <v>3143</v>
      </c>
      <c r="L1944" s="699">
        <v>69.86</v>
      </c>
      <c r="M1944" s="699">
        <v>139.72</v>
      </c>
      <c r="N1944" s="696">
        <v>2</v>
      </c>
      <c r="O1944" s="700">
        <v>1</v>
      </c>
      <c r="P1944" s="699">
        <v>139.72</v>
      </c>
      <c r="Q1944" s="701">
        <v>1</v>
      </c>
      <c r="R1944" s="696">
        <v>2</v>
      </c>
      <c r="S1944" s="701">
        <v>1</v>
      </c>
      <c r="T1944" s="700">
        <v>1</v>
      </c>
      <c r="U1944" s="702">
        <v>1</v>
      </c>
    </row>
    <row r="1945" spans="1:21" ht="14.4" customHeight="1" x14ac:dyDescent="0.3">
      <c r="A1945" s="695">
        <v>32</v>
      </c>
      <c r="B1945" s="696" t="s">
        <v>554</v>
      </c>
      <c r="C1945" s="696">
        <v>89301323</v>
      </c>
      <c r="D1945" s="697" t="s">
        <v>4686</v>
      </c>
      <c r="E1945" s="698" t="s">
        <v>3275</v>
      </c>
      <c r="F1945" s="696" t="s">
        <v>3257</v>
      </c>
      <c r="G1945" s="696" t="s">
        <v>3294</v>
      </c>
      <c r="H1945" s="696" t="s">
        <v>555</v>
      </c>
      <c r="I1945" s="696" t="s">
        <v>3407</v>
      </c>
      <c r="J1945" s="696" t="s">
        <v>3296</v>
      </c>
      <c r="K1945" s="696" t="s">
        <v>3408</v>
      </c>
      <c r="L1945" s="699">
        <v>97.97</v>
      </c>
      <c r="M1945" s="699">
        <v>97.97</v>
      </c>
      <c r="N1945" s="696">
        <v>1</v>
      </c>
      <c r="O1945" s="700">
        <v>1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32</v>
      </c>
      <c r="B1946" s="696" t="s">
        <v>554</v>
      </c>
      <c r="C1946" s="696">
        <v>89301323</v>
      </c>
      <c r="D1946" s="697" t="s">
        <v>4686</v>
      </c>
      <c r="E1946" s="698" t="s">
        <v>3275</v>
      </c>
      <c r="F1946" s="696" t="s">
        <v>3257</v>
      </c>
      <c r="G1946" s="696" t="s">
        <v>3365</v>
      </c>
      <c r="H1946" s="696" t="s">
        <v>555</v>
      </c>
      <c r="I1946" s="696" t="s">
        <v>3666</v>
      </c>
      <c r="J1946" s="696" t="s">
        <v>1974</v>
      </c>
      <c r="K1946" s="696" t="s">
        <v>3667</v>
      </c>
      <c r="L1946" s="699">
        <v>23.46</v>
      </c>
      <c r="M1946" s="699">
        <v>117.3</v>
      </c>
      <c r="N1946" s="696">
        <v>5</v>
      </c>
      <c r="O1946" s="700">
        <v>2.5</v>
      </c>
      <c r="P1946" s="699">
        <v>46.92</v>
      </c>
      <c r="Q1946" s="701">
        <v>0.4</v>
      </c>
      <c r="R1946" s="696">
        <v>2</v>
      </c>
      <c r="S1946" s="701">
        <v>0.4</v>
      </c>
      <c r="T1946" s="700">
        <v>1.5</v>
      </c>
      <c r="U1946" s="702">
        <v>0.6</v>
      </c>
    </row>
    <row r="1947" spans="1:21" ht="14.4" customHeight="1" x14ac:dyDescent="0.3">
      <c r="A1947" s="695">
        <v>32</v>
      </c>
      <c r="B1947" s="696" t="s">
        <v>554</v>
      </c>
      <c r="C1947" s="696">
        <v>89301323</v>
      </c>
      <c r="D1947" s="697" t="s">
        <v>4686</v>
      </c>
      <c r="E1947" s="698" t="s">
        <v>3275</v>
      </c>
      <c r="F1947" s="696" t="s">
        <v>3257</v>
      </c>
      <c r="G1947" s="696" t="s">
        <v>3867</v>
      </c>
      <c r="H1947" s="696" t="s">
        <v>555</v>
      </c>
      <c r="I1947" s="696" t="s">
        <v>2583</v>
      </c>
      <c r="J1947" s="696" t="s">
        <v>2584</v>
      </c>
      <c r="K1947" s="696" t="s">
        <v>3868</v>
      </c>
      <c r="L1947" s="699">
        <v>5598.35</v>
      </c>
      <c r="M1947" s="699">
        <v>11196.7</v>
      </c>
      <c r="N1947" s="696">
        <v>2</v>
      </c>
      <c r="O1947" s="700">
        <v>1</v>
      </c>
      <c r="P1947" s="699"/>
      <c r="Q1947" s="701">
        <v>0</v>
      </c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32</v>
      </c>
      <c r="B1948" s="696" t="s">
        <v>554</v>
      </c>
      <c r="C1948" s="696">
        <v>89301323</v>
      </c>
      <c r="D1948" s="697" t="s">
        <v>4686</v>
      </c>
      <c r="E1948" s="698" t="s">
        <v>3275</v>
      </c>
      <c r="F1948" s="696" t="s">
        <v>3257</v>
      </c>
      <c r="G1948" s="696" t="s">
        <v>3678</v>
      </c>
      <c r="H1948" s="696" t="s">
        <v>1626</v>
      </c>
      <c r="I1948" s="696" t="s">
        <v>1807</v>
      </c>
      <c r="J1948" s="696" t="s">
        <v>1808</v>
      </c>
      <c r="K1948" s="696" t="s">
        <v>3159</v>
      </c>
      <c r="L1948" s="699">
        <v>1492.11</v>
      </c>
      <c r="M1948" s="699">
        <v>7460.5499999999993</v>
      </c>
      <c r="N1948" s="696">
        <v>5</v>
      </c>
      <c r="O1948" s="700">
        <v>2</v>
      </c>
      <c r="P1948" s="699">
        <v>2984.22</v>
      </c>
      <c r="Q1948" s="701">
        <v>0.4</v>
      </c>
      <c r="R1948" s="696">
        <v>2</v>
      </c>
      <c r="S1948" s="701">
        <v>0.4</v>
      </c>
      <c r="T1948" s="700">
        <v>1</v>
      </c>
      <c r="U1948" s="702">
        <v>0.5</v>
      </c>
    </row>
    <row r="1949" spans="1:21" ht="14.4" customHeight="1" x14ac:dyDescent="0.3">
      <c r="A1949" s="695">
        <v>32</v>
      </c>
      <c r="B1949" s="696" t="s">
        <v>554</v>
      </c>
      <c r="C1949" s="696">
        <v>89301323</v>
      </c>
      <c r="D1949" s="697" t="s">
        <v>4686</v>
      </c>
      <c r="E1949" s="698" t="s">
        <v>3275</v>
      </c>
      <c r="F1949" s="696" t="s">
        <v>3257</v>
      </c>
      <c r="G1949" s="696" t="s">
        <v>3427</v>
      </c>
      <c r="H1949" s="696" t="s">
        <v>555</v>
      </c>
      <c r="I1949" s="696" t="s">
        <v>3685</v>
      </c>
      <c r="J1949" s="696" t="s">
        <v>1519</v>
      </c>
      <c r="K1949" s="696" t="s">
        <v>895</v>
      </c>
      <c r="L1949" s="699">
        <v>0</v>
      </c>
      <c r="M1949" s="699">
        <v>0</v>
      </c>
      <c r="N1949" s="696">
        <v>1</v>
      </c>
      <c r="O1949" s="700">
        <v>0.5</v>
      </c>
      <c r="P1949" s="699"/>
      <c r="Q1949" s="701"/>
      <c r="R1949" s="696"/>
      <c r="S1949" s="701">
        <v>0</v>
      </c>
      <c r="T1949" s="700"/>
      <c r="U1949" s="702">
        <v>0</v>
      </c>
    </row>
    <row r="1950" spans="1:21" ht="14.4" customHeight="1" x14ac:dyDescent="0.3">
      <c r="A1950" s="695">
        <v>32</v>
      </c>
      <c r="B1950" s="696" t="s">
        <v>554</v>
      </c>
      <c r="C1950" s="696">
        <v>89301323</v>
      </c>
      <c r="D1950" s="697" t="s">
        <v>4686</v>
      </c>
      <c r="E1950" s="698" t="s">
        <v>3283</v>
      </c>
      <c r="F1950" s="696" t="s">
        <v>3257</v>
      </c>
      <c r="G1950" s="696" t="s">
        <v>3300</v>
      </c>
      <c r="H1950" s="696" t="s">
        <v>555</v>
      </c>
      <c r="I1950" s="696" t="s">
        <v>1318</v>
      </c>
      <c r="J1950" s="696" t="s">
        <v>1319</v>
      </c>
      <c r="K1950" s="696" t="s">
        <v>3301</v>
      </c>
      <c r="L1950" s="699">
        <v>1354.54</v>
      </c>
      <c r="M1950" s="699">
        <v>2709.08</v>
      </c>
      <c r="N1950" s="696">
        <v>2</v>
      </c>
      <c r="O1950" s="700">
        <v>1.5</v>
      </c>
      <c r="P1950" s="699">
        <v>2709.08</v>
      </c>
      <c r="Q1950" s="701">
        <v>1</v>
      </c>
      <c r="R1950" s="696">
        <v>2</v>
      </c>
      <c r="S1950" s="701">
        <v>1</v>
      </c>
      <c r="T1950" s="700">
        <v>1.5</v>
      </c>
      <c r="U1950" s="702">
        <v>1</v>
      </c>
    </row>
    <row r="1951" spans="1:21" ht="14.4" customHeight="1" x14ac:dyDescent="0.3">
      <c r="A1951" s="695">
        <v>32</v>
      </c>
      <c r="B1951" s="696" t="s">
        <v>554</v>
      </c>
      <c r="C1951" s="696">
        <v>89301323</v>
      </c>
      <c r="D1951" s="697" t="s">
        <v>4686</v>
      </c>
      <c r="E1951" s="698" t="s">
        <v>3283</v>
      </c>
      <c r="F1951" s="696" t="s">
        <v>3257</v>
      </c>
      <c r="G1951" s="696" t="s">
        <v>3300</v>
      </c>
      <c r="H1951" s="696" t="s">
        <v>555</v>
      </c>
      <c r="I1951" s="696" t="s">
        <v>3826</v>
      </c>
      <c r="J1951" s="696" t="s">
        <v>1172</v>
      </c>
      <c r="K1951" s="696" t="s">
        <v>1173</v>
      </c>
      <c r="L1951" s="699">
        <v>483.76</v>
      </c>
      <c r="M1951" s="699">
        <v>483.76</v>
      </c>
      <c r="N1951" s="696">
        <v>1</v>
      </c>
      <c r="O1951" s="700">
        <v>0.5</v>
      </c>
      <c r="P1951" s="699"/>
      <c r="Q1951" s="701">
        <v>0</v>
      </c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32</v>
      </c>
      <c r="B1952" s="696" t="s">
        <v>554</v>
      </c>
      <c r="C1952" s="696">
        <v>89301323</v>
      </c>
      <c r="D1952" s="697" t="s">
        <v>4686</v>
      </c>
      <c r="E1952" s="698" t="s">
        <v>3283</v>
      </c>
      <c r="F1952" s="696" t="s">
        <v>3257</v>
      </c>
      <c r="G1952" s="696" t="s">
        <v>3312</v>
      </c>
      <c r="H1952" s="696" t="s">
        <v>555</v>
      </c>
      <c r="I1952" s="696" t="s">
        <v>842</v>
      </c>
      <c r="J1952" s="696" t="s">
        <v>3313</v>
      </c>
      <c r="K1952" s="696" t="s">
        <v>3314</v>
      </c>
      <c r="L1952" s="699">
        <v>0</v>
      </c>
      <c r="M1952" s="699">
        <v>0</v>
      </c>
      <c r="N1952" s="696">
        <v>1</v>
      </c>
      <c r="O1952" s="700">
        <v>1</v>
      </c>
      <c r="P1952" s="699"/>
      <c r="Q1952" s="701"/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32</v>
      </c>
      <c r="B1953" s="696" t="s">
        <v>554</v>
      </c>
      <c r="C1953" s="696">
        <v>89301323</v>
      </c>
      <c r="D1953" s="697" t="s">
        <v>4686</v>
      </c>
      <c r="E1953" s="698" t="s">
        <v>3283</v>
      </c>
      <c r="F1953" s="696" t="s">
        <v>3257</v>
      </c>
      <c r="G1953" s="696" t="s">
        <v>3312</v>
      </c>
      <c r="H1953" s="696" t="s">
        <v>555</v>
      </c>
      <c r="I1953" s="696" t="s">
        <v>3315</v>
      </c>
      <c r="J1953" s="696" t="s">
        <v>3313</v>
      </c>
      <c r="K1953" s="696" t="s">
        <v>3314</v>
      </c>
      <c r="L1953" s="699">
        <v>0</v>
      </c>
      <c r="M1953" s="699">
        <v>0</v>
      </c>
      <c r="N1953" s="696">
        <v>1</v>
      </c>
      <c r="O1953" s="700">
        <v>0.5</v>
      </c>
      <c r="P1953" s="699">
        <v>0</v>
      </c>
      <c r="Q1953" s="701"/>
      <c r="R1953" s="696">
        <v>1</v>
      </c>
      <c r="S1953" s="701">
        <v>1</v>
      </c>
      <c r="T1953" s="700">
        <v>0.5</v>
      </c>
      <c r="U1953" s="702">
        <v>1</v>
      </c>
    </row>
    <row r="1954" spans="1:21" ht="14.4" customHeight="1" x14ac:dyDescent="0.3">
      <c r="A1954" s="695">
        <v>32</v>
      </c>
      <c r="B1954" s="696" t="s">
        <v>554</v>
      </c>
      <c r="C1954" s="696">
        <v>89301323</v>
      </c>
      <c r="D1954" s="697" t="s">
        <v>4686</v>
      </c>
      <c r="E1954" s="698" t="s">
        <v>3283</v>
      </c>
      <c r="F1954" s="696" t="s">
        <v>3257</v>
      </c>
      <c r="G1954" s="696" t="s">
        <v>3394</v>
      </c>
      <c r="H1954" s="696" t="s">
        <v>1626</v>
      </c>
      <c r="I1954" s="696" t="s">
        <v>2010</v>
      </c>
      <c r="J1954" s="696" t="s">
        <v>2011</v>
      </c>
      <c r="K1954" s="696" t="s">
        <v>3131</v>
      </c>
      <c r="L1954" s="699">
        <v>69.86</v>
      </c>
      <c r="M1954" s="699">
        <v>209.57999999999998</v>
      </c>
      <c r="N1954" s="696">
        <v>3</v>
      </c>
      <c r="O1954" s="700">
        <v>1</v>
      </c>
      <c r="P1954" s="699">
        <v>139.72</v>
      </c>
      <c r="Q1954" s="701">
        <v>0.66666666666666674</v>
      </c>
      <c r="R1954" s="696">
        <v>2</v>
      </c>
      <c r="S1954" s="701">
        <v>0.66666666666666663</v>
      </c>
      <c r="T1954" s="700">
        <v>0.5</v>
      </c>
      <c r="U1954" s="702">
        <v>0.5</v>
      </c>
    </row>
    <row r="1955" spans="1:21" ht="14.4" customHeight="1" x14ac:dyDescent="0.3">
      <c r="A1955" s="695">
        <v>32</v>
      </c>
      <c r="B1955" s="696" t="s">
        <v>554</v>
      </c>
      <c r="C1955" s="696">
        <v>89301323</v>
      </c>
      <c r="D1955" s="697" t="s">
        <v>4686</v>
      </c>
      <c r="E1955" s="698" t="s">
        <v>3283</v>
      </c>
      <c r="F1955" s="696" t="s">
        <v>3257</v>
      </c>
      <c r="G1955" s="696" t="s">
        <v>3317</v>
      </c>
      <c r="H1955" s="696" t="s">
        <v>1626</v>
      </c>
      <c r="I1955" s="696" t="s">
        <v>1736</v>
      </c>
      <c r="J1955" s="696" t="s">
        <v>1737</v>
      </c>
      <c r="K1955" s="696" t="s">
        <v>3183</v>
      </c>
      <c r="L1955" s="699">
        <v>162.13</v>
      </c>
      <c r="M1955" s="699">
        <v>162.13</v>
      </c>
      <c r="N1955" s="696">
        <v>1</v>
      </c>
      <c r="O1955" s="700">
        <v>0.5</v>
      </c>
      <c r="P1955" s="699"/>
      <c r="Q1955" s="701">
        <v>0</v>
      </c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32</v>
      </c>
      <c r="B1956" s="696" t="s">
        <v>554</v>
      </c>
      <c r="C1956" s="696">
        <v>89301323</v>
      </c>
      <c r="D1956" s="697" t="s">
        <v>4686</v>
      </c>
      <c r="E1956" s="698" t="s">
        <v>3283</v>
      </c>
      <c r="F1956" s="696" t="s">
        <v>3257</v>
      </c>
      <c r="G1956" s="696" t="s">
        <v>3321</v>
      </c>
      <c r="H1956" s="696" t="s">
        <v>1626</v>
      </c>
      <c r="I1956" s="696" t="s">
        <v>2085</v>
      </c>
      <c r="J1956" s="696" t="s">
        <v>2086</v>
      </c>
      <c r="K1956" s="696" t="s">
        <v>3155</v>
      </c>
      <c r="L1956" s="699">
        <v>3127.19</v>
      </c>
      <c r="M1956" s="699">
        <v>6254.38</v>
      </c>
      <c r="N1956" s="696">
        <v>2</v>
      </c>
      <c r="O1956" s="700">
        <v>1.5</v>
      </c>
      <c r="P1956" s="699">
        <v>6254.38</v>
      </c>
      <c r="Q1956" s="701">
        <v>1</v>
      </c>
      <c r="R1956" s="696">
        <v>2</v>
      </c>
      <c r="S1956" s="701">
        <v>1</v>
      </c>
      <c r="T1956" s="700">
        <v>1.5</v>
      </c>
      <c r="U1956" s="702">
        <v>1</v>
      </c>
    </row>
    <row r="1957" spans="1:21" ht="14.4" customHeight="1" x14ac:dyDescent="0.3">
      <c r="A1957" s="695">
        <v>32</v>
      </c>
      <c r="B1957" s="696" t="s">
        <v>554</v>
      </c>
      <c r="C1957" s="696">
        <v>89301323</v>
      </c>
      <c r="D1957" s="697" t="s">
        <v>4686</v>
      </c>
      <c r="E1957" s="698" t="s">
        <v>3283</v>
      </c>
      <c r="F1957" s="696" t="s">
        <v>3257</v>
      </c>
      <c r="G1957" s="696" t="s">
        <v>3441</v>
      </c>
      <c r="H1957" s="696" t="s">
        <v>555</v>
      </c>
      <c r="I1957" s="696" t="s">
        <v>2304</v>
      </c>
      <c r="J1957" s="696" t="s">
        <v>2305</v>
      </c>
      <c r="K1957" s="696" t="s">
        <v>2306</v>
      </c>
      <c r="L1957" s="699">
        <v>24.22</v>
      </c>
      <c r="M1957" s="699">
        <v>24.22</v>
      </c>
      <c r="N1957" s="696">
        <v>1</v>
      </c>
      <c r="O1957" s="700">
        <v>0.5</v>
      </c>
      <c r="P1957" s="699"/>
      <c r="Q1957" s="701">
        <v>0</v>
      </c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32</v>
      </c>
      <c r="B1958" s="696" t="s">
        <v>554</v>
      </c>
      <c r="C1958" s="696">
        <v>89301323</v>
      </c>
      <c r="D1958" s="697" t="s">
        <v>4686</v>
      </c>
      <c r="E1958" s="698" t="s">
        <v>3283</v>
      </c>
      <c r="F1958" s="696" t="s">
        <v>3257</v>
      </c>
      <c r="G1958" s="696" t="s">
        <v>3293</v>
      </c>
      <c r="H1958" s="696" t="s">
        <v>1626</v>
      </c>
      <c r="I1958" s="696" t="s">
        <v>1758</v>
      </c>
      <c r="J1958" s="696" t="s">
        <v>1656</v>
      </c>
      <c r="K1958" s="696" t="s">
        <v>1759</v>
      </c>
      <c r="L1958" s="699">
        <v>625.29</v>
      </c>
      <c r="M1958" s="699">
        <v>1250.58</v>
      </c>
      <c r="N1958" s="696">
        <v>2</v>
      </c>
      <c r="O1958" s="700">
        <v>1</v>
      </c>
      <c r="P1958" s="699"/>
      <c r="Q1958" s="701">
        <v>0</v>
      </c>
      <c r="R1958" s="696"/>
      <c r="S1958" s="701">
        <v>0</v>
      </c>
      <c r="T1958" s="700"/>
      <c r="U1958" s="702">
        <v>0</v>
      </c>
    </row>
    <row r="1959" spans="1:21" ht="14.4" customHeight="1" x14ac:dyDescent="0.3">
      <c r="A1959" s="695">
        <v>32</v>
      </c>
      <c r="B1959" s="696" t="s">
        <v>554</v>
      </c>
      <c r="C1959" s="696">
        <v>89301323</v>
      </c>
      <c r="D1959" s="697" t="s">
        <v>4686</v>
      </c>
      <c r="E1959" s="698" t="s">
        <v>3283</v>
      </c>
      <c r="F1959" s="696" t="s">
        <v>3257</v>
      </c>
      <c r="G1959" s="696" t="s">
        <v>3293</v>
      </c>
      <c r="H1959" s="696" t="s">
        <v>1626</v>
      </c>
      <c r="I1959" s="696" t="s">
        <v>1659</v>
      </c>
      <c r="J1959" s="696" t="s">
        <v>1656</v>
      </c>
      <c r="K1959" s="696" t="s">
        <v>1660</v>
      </c>
      <c r="L1959" s="699">
        <v>1166.47</v>
      </c>
      <c r="M1959" s="699">
        <v>2332.94</v>
      </c>
      <c r="N1959" s="696">
        <v>2</v>
      </c>
      <c r="O1959" s="700">
        <v>1</v>
      </c>
      <c r="P1959" s="699">
        <v>2332.94</v>
      </c>
      <c r="Q1959" s="701">
        <v>1</v>
      </c>
      <c r="R1959" s="696">
        <v>2</v>
      </c>
      <c r="S1959" s="701">
        <v>1</v>
      </c>
      <c r="T1959" s="700">
        <v>1</v>
      </c>
      <c r="U1959" s="702">
        <v>1</v>
      </c>
    </row>
    <row r="1960" spans="1:21" ht="14.4" customHeight="1" x14ac:dyDescent="0.3">
      <c r="A1960" s="695">
        <v>32</v>
      </c>
      <c r="B1960" s="696" t="s">
        <v>554</v>
      </c>
      <c r="C1960" s="696">
        <v>89301323</v>
      </c>
      <c r="D1960" s="697" t="s">
        <v>4686</v>
      </c>
      <c r="E1960" s="698" t="s">
        <v>3283</v>
      </c>
      <c r="F1960" s="696" t="s">
        <v>3257</v>
      </c>
      <c r="G1960" s="696" t="s">
        <v>3294</v>
      </c>
      <c r="H1960" s="696" t="s">
        <v>555</v>
      </c>
      <c r="I1960" s="696" t="s">
        <v>3407</v>
      </c>
      <c r="J1960" s="696" t="s">
        <v>3296</v>
      </c>
      <c r="K1960" s="696" t="s">
        <v>3408</v>
      </c>
      <c r="L1960" s="699">
        <v>97.97</v>
      </c>
      <c r="M1960" s="699">
        <v>97.97</v>
      </c>
      <c r="N1960" s="696">
        <v>1</v>
      </c>
      <c r="O1960" s="700">
        <v>0.5</v>
      </c>
      <c r="P1960" s="699">
        <v>97.97</v>
      </c>
      <c r="Q1960" s="701">
        <v>1</v>
      </c>
      <c r="R1960" s="696">
        <v>1</v>
      </c>
      <c r="S1960" s="701">
        <v>1</v>
      </c>
      <c r="T1960" s="700">
        <v>0.5</v>
      </c>
      <c r="U1960" s="702">
        <v>1</v>
      </c>
    </row>
    <row r="1961" spans="1:21" ht="14.4" customHeight="1" x14ac:dyDescent="0.3">
      <c r="A1961" s="695">
        <v>32</v>
      </c>
      <c r="B1961" s="696" t="s">
        <v>554</v>
      </c>
      <c r="C1961" s="696">
        <v>89301323</v>
      </c>
      <c r="D1961" s="697" t="s">
        <v>4686</v>
      </c>
      <c r="E1961" s="698" t="s">
        <v>3283</v>
      </c>
      <c r="F1961" s="696" t="s">
        <v>3257</v>
      </c>
      <c r="G1961" s="696" t="s">
        <v>3795</v>
      </c>
      <c r="H1961" s="696" t="s">
        <v>555</v>
      </c>
      <c r="I1961" s="696" t="s">
        <v>1917</v>
      </c>
      <c r="J1961" s="696" t="s">
        <v>1918</v>
      </c>
      <c r="K1961" s="696" t="s">
        <v>3796</v>
      </c>
      <c r="L1961" s="699">
        <v>194.73</v>
      </c>
      <c r="M1961" s="699">
        <v>194.73</v>
      </c>
      <c r="N1961" s="696">
        <v>1</v>
      </c>
      <c r="O1961" s="700">
        <v>0.5</v>
      </c>
      <c r="P1961" s="699">
        <v>194.73</v>
      </c>
      <c r="Q1961" s="701">
        <v>1</v>
      </c>
      <c r="R1961" s="696">
        <v>1</v>
      </c>
      <c r="S1961" s="701">
        <v>1</v>
      </c>
      <c r="T1961" s="700">
        <v>0.5</v>
      </c>
      <c r="U1961" s="702">
        <v>1</v>
      </c>
    </row>
    <row r="1962" spans="1:21" ht="14.4" customHeight="1" x14ac:dyDescent="0.3">
      <c r="A1962" s="695">
        <v>32</v>
      </c>
      <c r="B1962" s="696" t="s">
        <v>554</v>
      </c>
      <c r="C1962" s="696">
        <v>89301323</v>
      </c>
      <c r="D1962" s="697" t="s">
        <v>4686</v>
      </c>
      <c r="E1962" s="698" t="s">
        <v>3285</v>
      </c>
      <c r="F1962" s="696" t="s">
        <v>3257</v>
      </c>
      <c r="G1962" s="696" t="s">
        <v>3318</v>
      </c>
      <c r="H1962" s="696" t="s">
        <v>555</v>
      </c>
      <c r="I1962" s="696" t="s">
        <v>1361</v>
      </c>
      <c r="J1962" s="696" t="s">
        <v>1362</v>
      </c>
      <c r="K1962" s="696" t="s">
        <v>3550</v>
      </c>
      <c r="L1962" s="699">
        <v>2025.92</v>
      </c>
      <c r="M1962" s="699">
        <v>2025.92</v>
      </c>
      <c r="N1962" s="696">
        <v>1</v>
      </c>
      <c r="O1962" s="700">
        <v>0.5</v>
      </c>
      <c r="P1962" s="699">
        <v>2025.92</v>
      </c>
      <c r="Q1962" s="701">
        <v>1</v>
      </c>
      <c r="R1962" s="696">
        <v>1</v>
      </c>
      <c r="S1962" s="701">
        <v>1</v>
      </c>
      <c r="T1962" s="700">
        <v>0.5</v>
      </c>
      <c r="U1962" s="702">
        <v>1</v>
      </c>
    </row>
    <row r="1963" spans="1:21" ht="14.4" customHeight="1" x14ac:dyDescent="0.3">
      <c r="A1963" s="695">
        <v>32</v>
      </c>
      <c r="B1963" s="696" t="s">
        <v>554</v>
      </c>
      <c r="C1963" s="696">
        <v>89301323</v>
      </c>
      <c r="D1963" s="697" t="s">
        <v>4686</v>
      </c>
      <c r="E1963" s="698" t="s">
        <v>3285</v>
      </c>
      <c r="F1963" s="696" t="s">
        <v>3257</v>
      </c>
      <c r="G1963" s="696" t="s">
        <v>3321</v>
      </c>
      <c r="H1963" s="696" t="s">
        <v>1626</v>
      </c>
      <c r="I1963" s="696" t="s">
        <v>2085</v>
      </c>
      <c r="J1963" s="696" t="s">
        <v>2086</v>
      </c>
      <c r="K1963" s="696" t="s">
        <v>3155</v>
      </c>
      <c r="L1963" s="699">
        <v>3127.19</v>
      </c>
      <c r="M1963" s="699">
        <v>3127.19</v>
      </c>
      <c r="N1963" s="696">
        <v>1</v>
      </c>
      <c r="O1963" s="700">
        <v>0.5</v>
      </c>
      <c r="P1963" s="699">
        <v>3127.19</v>
      </c>
      <c r="Q1963" s="701">
        <v>1</v>
      </c>
      <c r="R1963" s="696">
        <v>1</v>
      </c>
      <c r="S1963" s="701">
        <v>1</v>
      </c>
      <c r="T1963" s="700">
        <v>0.5</v>
      </c>
      <c r="U1963" s="702">
        <v>1</v>
      </c>
    </row>
    <row r="1964" spans="1:21" ht="14.4" customHeight="1" x14ac:dyDescent="0.3">
      <c r="A1964" s="695">
        <v>32</v>
      </c>
      <c r="B1964" s="696" t="s">
        <v>554</v>
      </c>
      <c r="C1964" s="696">
        <v>89301323</v>
      </c>
      <c r="D1964" s="697" t="s">
        <v>4686</v>
      </c>
      <c r="E1964" s="698" t="s">
        <v>3285</v>
      </c>
      <c r="F1964" s="696" t="s">
        <v>3257</v>
      </c>
      <c r="G1964" s="696" t="s">
        <v>3842</v>
      </c>
      <c r="H1964" s="696" t="s">
        <v>1626</v>
      </c>
      <c r="I1964" s="696" t="s">
        <v>4151</v>
      </c>
      <c r="J1964" s="696" t="s">
        <v>1717</v>
      </c>
      <c r="K1964" s="696" t="s">
        <v>4152</v>
      </c>
      <c r="L1964" s="699">
        <v>0</v>
      </c>
      <c r="M1964" s="699">
        <v>0</v>
      </c>
      <c r="N1964" s="696">
        <v>1</v>
      </c>
      <c r="O1964" s="700">
        <v>0.5</v>
      </c>
      <c r="P1964" s="699">
        <v>0</v>
      </c>
      <c r="Q1964" s="701"/>
      <c r="R1964" s="696">
        <v>1</v>
      </c>
      <c r="S1964" s="701">
        <v>1</v>
      </c>
      <c r="T1964" s="700">
        <v>0.5</v>
      </c>
      <c r="U1964" s="702">
        <v>1</v>
      </c>
    </row>
    <row r="1965" spans="1:21" ht="14.4" customHeight="1" x14ac:dyDescent="0.3">
      <c r="A1965" s="695">
        <v>32</v>
      </c>
      <c r="B1965" s="696" t="s">
        <v>554</v>
      </c>
      <c r="C1965" s="696">
        <v>89301323</v>
      </c>
      <c r="D1965" s="697" t="s">
        <v>4686</v>
      </c>
      <c r="E1965" s="698" t="s">
        <v>3285</v>
      </c>
      <c r="F1965" s="696" t="s">
        <v>3257</v>
      </c>
      <c r="G1965" s="696" t="s">
        <v>3355</v>
      </c>
      <c r="H1965" s="696" t="s">
        <v>555</v>
      </c>
      <c r="I1965" s="696" t="s">
        <v>853</v>
      </c>
      <c r="J1965" s="696" t="s">
        <v>3746</v>
      </c>
      <c r="K1965" s="696" t="s">
        <v>3747</v>
      </c>
      <c r="L1965" s="699">
        <v>0</v>
      </c>
      <c r="M1965" s="699">
        <v>0</v>
      </c>
      <c r="N1965" s="696">
        <v>1</v>
      </c>
      <c r="O1965" s="700">
        <v>0.5</v>
      </c>
      <c r="P1965" s="699">
        <v>0</v>
      </c>
      <c r="Q1965" s="701"/>
      <c r="R1965" s="696">
        <v>1</v>
      </c>
      <c r="S1965" s="701">
        <v>1</v>
      </c>
      <c r="T1965" s="700">
        <v>0.5</v>
      </c>
      <c r="U1965" s="702">
        <v>1</v>
      </c>
    </row>
    <row r="1966" spans="1:21" ht="14.4" customHeight="1" x14ac:dyDescent="0.3">
      <c r="A1966" s="695">
        <v>32</v>
      </c>
      <c r="B1966" s="696" t="s">
        <v>554</v>
      </c>
      <c r="C1966" s="696">
        <v>89301323</v>
      </c>
      <c r="D1966" s="697" t="s">
        <v>4686</v>
      </c>
      <c r="E1966" s="698" t="s">
        <v>3285</v>
      </c>
      <c r="F1966" s="696" t="s">
        <v>3257</v>
      </c>
      <c r="G1966" s="696" t="s">
        <v>3365</v>
      </c>
      <c r="H1966" s="696" t="s">
        <v>555</v>
      </c>
      <c r="I1966" s="696" t="s">
        <v>3666</v>
      </c>
      <c r="J1966" s="696" t="s">
        <v>1974</v>
      </c>
      <c r="K1966" s="696" t="s">
        <v>3667</v>
      </c>
      <c r="L1966" s="699">
        <v>23.46</v>
      </c>
      <c r="M1966" s="699">
        <v>23.46</v>
      </c>
      <c r="N1966" s="696">
        <v>1</v>
      </c>
      <c r="O1966" s="700">
        <v>0.5</v>
      </c>
      <c r="P1966" s="699">
        <v>23.46</v>
      </c>
      <c r="Q1966" s="701">
        <v>1</v>
      </c>
      <c r="R1966" s="696">
        <v>1</v>
      </c>
      <c r="S1966" s="701">
        <v>1</v>
      </c>
      <c r="T1966" s="700">
        <v>0.5</v>
      </c>
      <c r="U1966" s="702">
        <v>1</v>
      </c>
    </row>
    <row r="1967" spans="1:21" ht="14.4" customHeight="1" x14ac:dyDescent="0.3">
      <c r="A1967" s="695">
        <v>32</v>
      </c>
      <c r="B1967" s="696" t="s">
        <v>554</v>
      </c>
      <c r="C1967" s="696">
        <v>89301323</v>
      </c>
      <c r="D1967" s="697" t="s">
        <v>4686</v>
      </c>
      <c r="E1967" s="698" t="s">
        <v>3285</v>
      </c>
      <c r="F1967" s="696" t="s">
        <v>3257</v>
      </c>
      <c r="G1967" s="696" t="s">
        <v>3678</v>
      </c>
      <c r="H1967" s="696" t="s">
        <v>1626</v>
      </c>
      <c r="I1967" s="696" t="s">
        <v>1807</v>
      </c>
      <c r="J1967" s="696" t="s">
        <v>1808</v>
      </c>
      <c r="K1967" s="696" t="s">
        <v>3159</v>
      </c>
      <c r="L1967" s="699">
        <v>1492.11</v>
      </c>
      <c r="M1967" s="699">
        <v>1492.11</v>
      </c>
      <c r="N1967" s="696">
        <v>1</v>
      </c>
      <c r="O1967" s="700">
        <v>0.5</v>
      </c>
      <c r="P1967" s="699">
        <v>1492.11</v>
      </c>
      <c r="Q1967" s="701">
        <v>1</v>
      </c>
      <c r="R1967" s="696">
        <v>1</v>
      </c>
      <c r="S1967" s="701">
        <v>1</v>
      </c>
      <c r="T1967" s="700">
        <v>0.5</v>
      </c>
      <c r="U1967" s="702">
        <v>1</v>
      </c>
    </row>
    <row r="1968" spans="1:21" ht="14.4" customHeight="1" x14ac:dyDescent="0.3">
      <c r="A1968" s="695">
        <v>32</v>
      </c>
      <c r="B1968" s="696" t="s">
        <v>554</v>
      </c>
      <c r="C1968" s="696">
        <v>89301323</v>
      </c>
      <c r="D1968" s="697" t="s">
        <v>4686</v>
      </c>
      <c r="E1968" s="698" t="s">
        <v>3286</v>
      </c>
      <c r="F1968" s="696" t="s">
        <v>3257</v>
      </c>
      <c r="G1968" s="696" t="s">
        <v>3300</v>
      </c>
      <c r="H1968" s="696" t="s">
        <v>555</v>
      </c>
      <c r="I1968" s="696" t="s">
        <v>1243</v>
      </c>
      <c r="J1968" s="696" t="s">
        <v>1244</v>
      </c>
      <c r="K1968" s="696" t="s">
        <v>1245</v>
      </c>
      <c r="L1968" s="699">
        <v>275.23</v>
      </c>
      <c r="M1968" s="699">
        <v>275.23</v>
      </c>
      <c r="N1968" s="696">
        <v>1</v>
      </c>
      <c r="O1968" s="700">
        <v>1</v>
      </c>
      <c r="P1968" s="699">
        <v>275.23</v>
      </c>
      <c r="Q1968" s="701">
        <v>1</v>
      </c>
      <c r="R1968" s="696">
        <v>1</v>
      </c>
      <c r="S1968" s="701">
        <v>1</v>
      </c>
      <c r="T1968" s="700">
        <v>1</v>
      </c>
      <c r="U1968" s="702">
        <v>1</v>
      </c>
    </row>
    <row r="1969" spans="1:21" ht="14.4" customHeight="1" x14ac:dyDescent="0.3">
      <c r="A1969" s="695">
        <v>32</v>
      </c>
      <c r="B1969" s="696" t="s">
        <v>554</v>
      </c>
      <c r="C1969" s="696">
        <v>89301323</v>
      </c>
      <c r="D1969" s="697" t="s">
        <v>4686</v>
      </c>
      <c r="E1969" s="698" t="s">
        <v>3286</v>
      </c>
      <c r="F1969" s="696" t="s">
        <v>3257</v>
      </c>
      <c r="G1969" s="696" t="s">
        <v>3300</v>
      </c>
      <c r="H1969" s="696" t="s">
        <v>555</v>
      </c>
      <c r="I1969" s="696" t="s">
        <v>4021</v>
      </c>
      <c r="J1969" s="696" t="s">
        <v>1244</v>
      </c>
      <c r="K1969" s="696" t="s">
        <v>1245</v>
      </c>
      <c r="L1969" s="699">
        <v>275.23</v>
      </c>
      <c r="M1969" s="699">
        <v>550.46</v>
      </c>
      <c r="N1969" s="696">
        <v>2</v>
      </c>
      <c r="O1969" s="700">
        <v>0.5</v>
      </c>
      <c r="P1969" s="699">
        <v>550.46</v>
      </c>
      <c r="Q1969" s="701">
        <v>1</v>
      </c>
      <c r="R1969" s="696">
        <v>2</v>
      </c>
      <c r="S1969" s="701">
        <v>1</v>
      </c>
      <c r="T1969" s="700">
        <v>0.5</v>
      </c>
      <c r="U1969" s="702">
        <v>1</v>
      </c>
    </row>
    <row r="1970" spans="1:21" ht="14.4" customHeight="1" x14ac:dyDescent="0.3">
      <c r="A1970" s="695">
        <v>32</v>
      </c>
      <c r="B1970" s="696" t="s">
        <v>554</v>
      </c>
      <c r="C1970" s="696">
        <v>89301323</v>
      </c>
      <c r="D1970" s="697" t="s">
        <v>4686</v>
      </c>
      <c r="E1970" s="698" t="s">
        <v>3286</v>
      </c>
      <c r="F1970" s="696" t="s">
        <v>3257</v>
      </c>
      <c r="G1970" s="696" t="s">
        <v>4022</v>
      </c>
      <c r="H1970" s="696" t="s">
        <v>555</v>
      </c>
      <c r="I1970" s="696" t="s">
        <v>4677</v>
      </c>
      <c r="J1970" s="696" t="s">
        <v>3099</v>
      </c>
      <c r="K1970" s="696" t="s">
        <v>4678</v>
      </c>
      <c r="L1970" s="699">
        <v>0</v>
      </c>
      <c r="M1970" s="699">
        <v>0</v>
      </c>
      <c r="N1970" s="696">
        <v>1</v>
      </c>
      <c r="O1970" s="700">
        <v>0.5</v>
      </c>
      <c r="P1970" s="699">
        <v>0</v>
      </c>
      <c r="Q1970" s="701"/>
      <c r="R1970" s="696">
        <v>1</v>
      </c>
      <c r="S1970" s="701">
        <v>1</v>
      </c>
      <c r="T1970" s="700">
        <v>0.5</v>
      </c>
      <c r="U1970" s="702">
        <v>1</v>
      </c>
    </row>
    <row r="1971" spans="1:21" ht="14.4" customHeight="1" x14ac:dyDescent="0.3">
      <c r="A1971" s="695">
        <v>32</v>
      </c>
      <c r="B1971" s="696" t="s">
        <v>554</v>
      </c>
      <c r="C1971" s="696">
        <v>89301323</v>
      </c>
      <c r="D1971" s="697" t="s">
        <v>4686</v>
      </c>
      <c r="E1971" s="698" t="s">
        <v>3286</v>
      </c>
      <c r="F1971" s="696" t="s">
        <v>3257</v>
      </c>
      <c r="G1971" s="696" t="s">
        <v>3305</v>
      </c>
      <c r="H1971" s="696" t="s">
        <v>555</v>
      </c>
      <c r="I1971" s="696" t="s">
        <v>650</v>
      </c>
      <c r="J1971" s="696" t="s">
        <v>651</v>
      </c>
      <c r="K1971" s="696" t="s">
        <v>3306</v>
      </c>
      <c r="L1971" s="699">
        <v>85.72</v>
      </c>
      <c r="M1971" s="699">
        <v>171.44</v>
      </c>
      <c r="N1971" s="696">
        <v>2</v>
      </c>
      <c r="O1971" s="700">
        <v>1.5</v>
      </c>
      <c r="P1971" s="699">
        <v>171.44</v>
      </c>
      <c r="Q1971" s="701">
        <v>1</v>
      </c>
      <c r="R1971" s="696">
        <v>2</v>
      </c>
      <c r="S1971" s="701">
        <v>1</v>
      </c>
      <c r="T1971" s="700">
        <v>1.5</v>
      </c>
      <c r="U1971" s="702">
        <v>1</v>
      </c>
    </row>
    <row r="1972" spans="1:21" ht="14.4" customHeight="1" x14ac:dyDescent="0.3">
      <c r="A1972" s="695">
        <v>32</v>
      </c>
      <c r="B1972" s="696" t="s">
        <v>554</v>
      </c>
      <c r="C1972" s="696">
        <v>89301323</v>
      </c>
      <c r="D1972" s="697" t="s">
        <v>4686</v>
      </c>
      <c r="E1972" s="698" t="s">
        <v>3286</v>
      </c>
      <c r="F1972" s="696" t="s">
        <v>3257</v>
      </c>
      <c r="G1972" s="696" t="s">
        <v>3305</v>
      </c>
      <c r="H1972" s="696" t="s">
        <v>555</v>
      </c>
      <c r="I1972" s="696" t="s">
        <v>3307</v>
      </c>
      <c r="J1972" s="696" t="s">
        <v>651</v>
      </c>
      <c r="K1972" s="696" t="s">
        <v>3308</v>
      </c>
      <c r="L1972" s="699">
        <v>285.75</v>
      </c>
      <c r="M1972" s="699">
        <v>285.75</v>
      </c>
      <c r="N1972" s="696">
        <v>1</v>
      </c>
      <c r="O1972" s="700">
        <v>0.5</v>
      </c>
      <c r="P1972" s="699"/>
      <c r="Q1972" s="701">
        <v>0</v>
      </c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32</v>
      </c>
      <c r="B1973" s="696" t="s">
        <v>554</v>
      </c>
      <c r="C1973" s="696">
        <v>89301323</v>
      </c>
      <c r="D1973" s="697" t="s">
        <v>4686</v>
      </c>
      <c r="E1973" s="698" t="s">
        <v>3286</v>
      </c>
      <c r="F1973" s="696" t="s">
        <v>3257</v>
      </c>
      <c r="G1973" s="696" t="s">
        <v>3310</v>
      </c>
      <c r="H1973" s="696" t="s">
        <v>1626</v>
      </c>
      <c r="I1973" s="696" t="s">
        <v>1998</v>
      </c>
      <c r="J1973" s="696" t="s">
        <v>3125</v>
      </c>
      <c r="K1973" s="696" t="s">
        <v>3126</v>
      </c>
      <c r="L1973" s="699">
        <v>333.31</v>
      </c>
      <c r="M1973" s="699">
        <v>333.31</v>
      </c>
      <c r="N1973" s="696">
        <v>1</v>
      </c>
      <c r="O1973" s="700">
        <v>0.5</v>
      </c>
      <c r="P1973" s="699">
        <v>333.31</v>
      </c>
      <c r="Q1973" s="701">
        <v>1</v>
      </c>
      <c r="R1973" s="696">
        <v>1</v>
      </c>
      <c r="S1973" s="701">
        <v>1</v>
      </c>
      <c r="T1973" s="700">
        <v>0.5</v>
      </c>
      <c r="U1973" s="702">
        <v>1</v>
      </c>
    </row>
    <row r="1974" spans="1:21" ht="14.4" customHeight="1" x14ac:dyDescent="0.3">
      <c r="A1974" s="695">
        <v>32</v>
      </c>
      <c r="B1974" s="696" t="s">
        <v>554</v>
      </c>
      <c r="C1974" s="696">
        <v>89301323</v>
      </c>
      <c r="D1974" s="697" t="s">
        <v>4686</v>
      </c>
      <c r="E1974" s="698" t="s">
        <v>3286</v>
      </c>
      <c r="F1974" s="696" t="s">
        <v>3257</v>
      </c>
      <c r="G1974" s="696" t="s">
        <v>3312</v>
      </c>
      <c r="H1974" s="696" t="s">
        <v>555</v>
      </c>
      <c r="I1974" s="696" t="s">
        <v>842</v>
      </c>
      <c r="J1974" s="696" t="s">
        <v>3313</v>
      </c>
      <c r="K1974" s="696" t="s">
        <v>3314</v>
      </c>
      <c r="L1974" s="699">
        <v>0</v>
      </c>
      <c r="M1974" s="699">
        <v>0</v>
      </c>
      <c r="N1974" s="696">
        <v>5</v>
      </c>
      <c r="O1974" s="700">
        <v>2</v>
      </c>
      <c r="P1974" s="699">
        <v>0</v>
      </c>
      <c r="Q1974" s="701"/>
      <c r="R1974" s="696">
        <v>5</v>
      </c>
      <c r="S1974" s="701">
        <v>1</v>
      </c>
      <c r="T1974" s="700">
        <v>2</v>
      </c>
      <c r="U1974" s="702">
        <v>1</v>
      </c>
    </row>
    <row r="1975" spans="1:21" ht="14.4" customHeight="1" x14ac:dyDescent="0.3">
      <c r="A1975" s="695">
        <v>32</v>
      </c>
      <c r="B1975" s="696" t="s">
        <v>554</v>
      </c>
      <c r="C1975" s="696">
        <v>89301323</v>
      </c>
      <c r="D1975" s="697" t="s">
        <v>4686</v>
      </c>
      <c r="E1975" s="698" t="s">
        <v>3286</v>
      </c>
      <c r="F1975" s="696" t="s">
        <v>3257</v>
      </c>
      <c r="G1975" s="696" t="s">
        <v>3316</v>
      </c>
      <c r="H1975" s="696" t="s">
        <v>1626</v>
      </c>
      <c r="I1975" s="696" t="s">
        <v>2006</v>
      </c>
      <c r="J1975" s="696" t="s">
        <v>2007</v>
      </c>
      <c r="K1975" s="696" t="s">
        <v>3131</v>
      </c>
      <c r="L1975" s="699">
        <v>184.22</v>
      </c>
      <c r="M1975" s="699">
        <v>552.66</v>
      </c>
      <c r="N1975" s="696">
        <v>3</v>
      </c>
      <c r="O1975" s="700">
        <v>1</v>
      </c>
      <c r="P1975" s="699">
        <v>552.66</v>
      </c>
      <c r="Q1975" s="701">
        <v>1</v>
      </c>
      <c r="R1975" s="696">
        <v>3</v>
      </c>
      <c r="S1975" s="701">
        <v>1</v>
      </c>
      <c r="T1975" s="700">
        <v>1</v>
      </c>
      <c r="U1975" s="702">
        <v>1</v>
      </c>
    </row>
    <row r="1976" spans="1:21" ht="14.4" customHeight="1" x14ac:dyDescent="0.3">
      <c r="A1976" s="695">
        <v>32</v>
      </c>
      <c r="B1976" s="696" t="s">
        <v>554</v>
      </c>
      <c r="C1976" s="696">
        <v>89301323</v>
      </c>
      <c r="D1976" s="697" t="s">
        <v>4686</v>
      </c>
      <c r="E1976" s="698" t="s">
        <v>3286</v>
      </c>
      <c r="F1976" s="696" t="s">
        <v>3257</v>
      </c>
      <c r="G1976" s="696" t="s">
        <v>3394</v>
      </c>
      <c r="H1976" s="696" t="s">
        <v>1626</v>
      </c>
      <c r="I1976" s="696" t="s">
        <v>2010</v>
      </c>
      <c r="J1976" s="696" t="s">
        <v>2011</v>
      </c>
      <c r="K1976" s="696" t="s">
        <v>3131</v>
      </c>
      <c r="L1976" s="699">
        <v>69.86</v>
      </c>
      <c r="M1976" s="699">
        <v>349.29999999999995</v>
      </c>
      <c r="N1976" s="696">
        <v>5</v>
      </c>
      <c r="O1976" s="700">
        <v>1.5</v>
      </c>
      <c r="P1976" s="699">
        <v>349.29999999999995</v>
      </c>
      <c r="Q1976" s="701">
        <v>1</v>
      </c>
      <c r="R1976" s="696">
        <v>5</v>
      </c>
      <c r="S1976" s="701">
        <v>1</v>
      </c>
      <c r="T1976" s="700">
        <v>1.5</v>
      </c>
      <c r="U1976" s="702">
        <v>1</v>
      </c>
    </row>
    <row r="1977" spans="1:21" ht="14.4" customHeight="1" x14ac:dyDescent="0.3">
      <c r="A1977" s="695">
        <v>32</v>
      </c>
      <c r="B1977" s="696" t="s">
        <v>554</v>
      </c>
      <c r="C1977" s="696">
        <v>89301323</v>
      </c>
      <c r="D1977" s="697" t="s">
        <v>4686</v>
      </c>
      <c r="E1977" s="698" t="s">
        <v>3286</v>
      </c>
      <c r="F1977" s="696" t="s">
        <v>3257</v>
      </c>
      <c r="G1977" s="696" t="s">
        <v>3317</v>
      </c>
      <c r="H1977" s="696" t="s">
        <v>1626</v>
      </c>
      <c r="I1977" s="696" t="s">
        <v>1736</v>
      </c>
      <c r="J1977" s="696" t="s">
        <v>1737</v>
      </c>
      <c r="K1977" s="696" t="s">
        <v>3183</v>
      </c>
      <c r="L1977" s="699">
        <v>162.13</v>
      </c>
      <c r="M1977" s="699">
        <v>162.13</v>
      </c>
      <c r="N1977" s="696">
        <v>1</v>
      </c>
      <c r="O1977" s="700">
        <v>0.5</v>
      </c>
      <c r="P1977" s="699">
        <v>162.13</v>
      </c>
      <c r="Q1977" s="701">
        <v>1</v>
      </c>
      <c r="R1977" s="696">
        <v>1</v>
      </c>
      <c r="S1977" s="701">
        <v>1</v>
      </c>
      <c r="T1977" s="700">
        <v>0.5</v>
      </c>
      <c r="U1977" s="702">
        <v>1</v>
      </c>
    </row>
    <row r="1978" spans="1:21" ht="14.4" customHeight="1" x14ac:dyDescent="0.3">
      <c r="A1978" s="695">
        <v>32</v>
      </c>
      <c r="B1978" s="696" t="s">
        <v>554</v>
      </c>
      <c r="C1978" s="696">
        <v>89301323</v>
      </c>
      <c r="D1978" s="697" t="s">
        <v>4686</v>
      </c>
      <c r="E1978" s="698" t="s">
        <v>3286</v>
      </c>
      <c r="F1978" s="696" t="s">
        <v>3257</v>
      </c>
      <c r="G1978" s="696" t="s">
        <v>3317</v>
      </c>
      <c r="H1978" s="696" t="s">
        <v>1626</v>
      </c>
      <c r="I1978" s="696" t="s">
        <v>1651</v>
      </c>
      <c r="J1978" s="696" t="s">
        <v>1652</v>
      </c>
      <c r="K1978" s="696" t="s">
        <v>3185</v>
      </c>
      <c r="L1978" s="699">
        <v>432.32</v>
      </c>
      <c r="M1978" s="699">
        <v>432.32</v>
      </c>
      <c r="N1978" s="696">
        <v>1</v>
      </c>
      <c r="O1978" s="700">
        <v>0.5</v>
      </c>
      <c r="P1978" s="699">
        <v>432.32</v>
      </c>
      <c r="Q1978" s="701">
        <v>1</v>
      </c>
      <c r="R1978" s="696">
        <v>1</v>
      </c>
      <c r="S1978" s="701">
        <v>1</v>
      </c>
      <c r="T1978" s="700">
        <v>0.5</v>
      </c>
      <c r="U1978" s="702">
        <v>1</v>
      </c>
    </row>
    <row r="1979" spans="1:21" ht="14.4" customHeight="1" x14ac:dyDescent="0.3">
      <c r="A1979" s="695">
        <v>32</v>
      </c>
      <c r="B1979" s="696" t="s">
        <v>554</v>
      </c>
      <c r="C1979" s="696">
        <v>89301323</v>
      </c>
      <c r="D1979" s="697" t="s">
        <v>4686</v>
      </c>
      <c r="E1979" s="698" t="s">
        <v>3286</v>
      </c>
      <c r="F1979" s="696" t="s">
        <v>3257</v>
      </c>
      <c r="G1979" s="696" t="s">
        <v>3321</v>
      </c>
      <c r="H1979" s="696" t="s">
        <v>1626</v>
      </c>
      <c r="I1979" s="696" t="s">
        <v>2085</v>
      </c>
      <c r="J1979" s="696" t="s">
        <v>2086</v>
      </c>
      <c r="K1979" s="696" t="s">
        <v>3155</v>
      </c>
      <c r="L1979" s="699">
        <v>3127.19</v>
      </c>
      <c r="M1979" s="699">
        <v>6254.38</v>
      </c>
      <c r="N1979" s="696">
        <v>2</v>
      </c>
      <c r="O1979" s="700">
        <v>1.5</v>
      </c>
      <c r="P1979" s="699">
        <v>3127.19</v>
      </c>
      <c r="Q1979" s="701">
        <v>0.5</v>
      </c>
      <c r="R1979" s="696">
        <v>1</v>
      </c>
      <c r="S1979" s="701">
        <v>0.5</v>
      </c>
      <c r="T1979" s="700">
        <v>0.5</v>
      </c>
      <c r="U1979" s="702">
        <v>0.33333333333333331</v>
      </c>
    </row>
    <row r="1980" spans="1:21" ht="14.4" customHeight="1" x14ac:dyDescent="0.3">
      <c r="A1980" s="695">
        <v>32</v>
      </c>
      <c r="B1980" s="696" t="s">
        <v>554</v>
      </c>
      <c r="C1980" s="696">
        <v>89301323</v>
      </c>
      <c r="D1980" s="697" t="s">
        <v>4686</v>
      </c>
      <c r="E1980" s="698" t="s">
        <v>3286</v>
      </c>
      <c r="F1980" s="696" t="s">
        <v>3257</v>
      </c>
      <c r="G1980" s="696" t="s">
        <v>3321</v>
      </c>
      <c r="H1980" s="696" t="s">
        <v>1626</v>
      </c>
      <c r="I1980" s="696" t="s">
        <v>3472</v>
      </c>
      <c r="J1980" s="696" t="s">
        <v>2086</v>
      </c>
      <c r="K1980" s="696" t="s">
        <v>3473</v>
      </c>
      <c r="L1980" s="699">
        <v>782.22</v>
      </c>
      <c r="M1980" s="699">
        <v>1564.44</v>
      </c>
      <c r="N1980" s="696">
        <v>2</v>
      </c>
      <c r="O1980" s="700">
        <v>1</v>
      </c>
      <c r="P1980" s="699">
        <v>1564.44</v>
      </c>
      <c r="Q1980" s="701">
        <v>1</v>
      </c>
      <c r="R1980" s="696">
        <v>2</v>
      </c>
      <c r="S1980" s="701">
        <v>1</v>
      </c>
      <c r="T1980" s="700">
        <v>1</v>
      </c>
      <c r="U1980" s="702">
        <v>1</v>
      </c>
    </row>
    <row r="1981" spans="1:21" ht="14.4" customHeight="1" x14ac:dyDescent="0.3">
      <c r="A1981" s="695">
        <v>32</v>
      </c>
      <c r="B1981" s="696" t="s">
        <v>554</v>
      </c>
      <c r="C1981" s="696">
        <v>89301323</v>
      </c>
      <c r="D1981" s="697" t="s">
        <v>4686</v>
      </c>
      <c r="E1981" s="698" t="s">
        <v>3286</v>
      </c>
      <c r="F1981" s="696" t="s">
        <v>3257</v>
      </c>
      <c r="G1981" s="696" t="s">
        <v>3439</v>
      </c>
      <c r="H1981" s="696" t="s">
        <v>555</v>
      </c>
      <c r="I1981" s="696" t="s">
        <v>1141</v>
      </c>
      <c r="J1981" s="696" t="s">
        <v>1142</v>
      </c>
      <c r="K1981" s="696" t="s">
        <v>1143</v>
      </c>
      <c r="L1981" s="699">
        <v>0</v>
      </c>
      <c r="M1981" s="699">
        <v>0</v>
      </c>
      <c r="N1981" s="696">
        <v>2</v>
      </c>
      <c r="O1981" s="700">
        <v>0.5</v>
      </c>
      <c r="P1981" s="699">
        <v>0</v>
      </c>
      <c r="Q1981" s="701"/>
      <c r="R1981" s="696">
        <v>2</v>
      </c>
      <c r="S1981" s="701">
        <v>1</v>
      </c>
      <c r="T1981" s="700">
        <v>0.5</v>
      </c>
      <c r="U1981" s="702">
        <v>1</v>
      </c>
    </row>
    <row r="1982" spans="1:21" ht="14.4" customHeight="1" x14ac:dyDescent="0.3">
      <c r="A1982" s="695">
        <v>32</v>
      </c>
      <c r="B1982" s="696" t="s">
        <v>554</v>
      </c>
      <c r="C1982" s="696">
        <v>89301323</v>
      </c>
      <c r="D1982" s="697" t="s">
        <v>4686</v>
      </c>
      <c r="E1982" s="698" t="s">
        <v>3286</v>
      </c>
      <c r="F1982" s="696" t="s">
        <v>3257</v>
      </c>
      <c r="G1982" s="696" t="s">
        <v>3486</v>
      </c>
      <c r="H1982" s="696" t="s">
        <v>555</v>
      </c>
      <c r="I1982" s="696" t="s">
        <v>1042</v>
      </c>
      <c r="J1982" s="696" t="s">
        <v>1043</v>
      </c>
      <c r="K1982" s="696" t="s">
        <v>3487</v>
      </c>
      <c r="L1982" s="699">
        <v>1023.02</v>
      </c>
      <c r="M1982" s="699">
        <v>1023.02</v>
      </c>
      <c r="N1982" s="696">
        <v>1</v>
      </c>
      <c r="O1982" s="700">
        <v>0.5</v>
      </c>
      <c r="P1982" s="699">
        <v>1023.02</v>
      </c>
      <c r="Q1982" s="701">
        <v>1</v>
      </c>
      <c r="R1982" s="696">
        <v>1</v>
      </c>
      <c r="S1982" s="701">
        <v>1</v>
      </c>
      <c r="T1982" s="700">
        <v>0.5</v>
      </c>
      <c r="U1982" s="702">
        <v>1</v>
      </c>
    </row>
    <row r="1983" spans="1:21" ht="14.4" customHeight="1" x14ac:dyDescent="0.3">
      <c r="A1983" s="695">
        <v>32</v>
      </c>
      <c r="B1983" s="696" t="s">
        <v>554</v>
      </c>
      <c r="C1983" s="696">
        <v>89301323</v>
      </c>
      <c r="D1983" s="697" t="s">
        <v>4686</v>
      </c>
      <c r="E1983" s="698" t="s">
        <v>3286</v>
      </c>
      <c r="F1983" s="696" t="s">
        <v>3257</v>
      </c>
      <c r="G1983" s="696" t="s">
        <v>3441</v>
      </c>
      <c r="H1983" s="696" t="s">
        <v>555</v>
      </c>
      <c r="I1983" s="696" t="s">
        <v>2304</v>
      </c>
      <c r="J1983" s="696" t="s">
        <v>2305</v>
      </c>
      <c r="K1983" s="696" t="s">
        <v>2306</v>
      </c>
      <c r="L1983" s="699">
        <v>24.22</v>
      </c>
      <c r="M1983" s="699">
        <v>24.22</v>
      </c>
      <c r="N1983" s="696">
        <v>1</v>
      </c>
      <c r="O1983" s="700">
        <v>0.5</v>
      </c>
      <c r="P1983" s="699">
        <v>24.22</v>
      </c>
      <c r="Q1983" s="701">
        <v>1</v>
      </c>
      <c r="R1983" s="696">
        <v>1</v>
      </c>
      <c r="S1983" s="701">
        <v>1</v>
      </c>
      <c r="T1983" s="700">
        <v>0.5</v>
      </c>
      <c r="U1983" s="702">
        <v>1</v>
      </c>
    </row>
    <row r="1984" spans="1:21" ht="14.4" customHeight="1" x14ac:dyDescent="0.3">
      <c r="A1984" s="695">
        <v>32</v>
      </c>
      <c r="B1984" s="696" t="s">
        <v>554</v>
      </c>
      <c r="C1984" s="696">
        <v>89301323</v>
      </c>
      <c r="D1984" s="697" t="s">
        <v>4686</v>
      </c>
      <c r="E1984" s="698" t="s">
        <v>3286</v>
      </c>
      <c r="F1984" s="696" t="s">
        <v>3257</v>
      </c>
      <c r="G1984" s="696" t="s">
        <v>3405</v>
      </c>
      <c r="H1984" s="696" t="s">
        <v>555</v>
      </c>
      <c r="I1984" s="696" t="s">
        <v>4567</v>
      </c>
      <c r="J1984" s="696" t="s">
        <v>4568</v>
      </c>
      <c r="K1984" s="696" t="s">
        <v>4569</v>
      </c>
      <c r="L1984" s="699">
        <v>0</v>
      </c>
      <c r="M1984" s="699">
        <v>0</v>
      </c>
      <c r="N1984" s="696">
        <v>2</v>
      </c>
      <c r="O1984" s="700">
        <v>0.5</v>
      </c>
      <c r="P1984" s="699">
        <v>0</v>
      </c>
      <c r="Q1984" s="701"/>
      <c r="R1984" s="696">
        <v>2</v>
      </c>
      <c r="S1984" s="701">
        <v>1</v>
      </c>
      <c r="T1984" s="700">
        <v>0.5</v>
      </c>
      <c r="U1984" s="702">
        <v>1</v>
      </c>
    </row>
    <row r="1985" spans="1:21" ht="14.4" customHeight="1" x14ac:dyDescent="0.3">
      <c r="A1985" s="695">
        <v>32</v>
      </c>
      <c r="B1985" s="696" t="s">
        <v>554</v>
      </c>
      <c r="C1985" s="696">
        <v>89301323</v>
      </c>
      <c r="D1985" s="697" t="s">
        <v>4686</v>
      </c>
      <c r="E1985" s="698" t="s">
        <v>3286</v>
      </c>
      <c r="F1985" s="696" t="s">
        <v>3257</v>
      </c>
      <c r="G1985" s="696" t="s">
        <v>3355</v>
      </c>
      <c r="H1985" s="696" t="s">
        <v>555</v>
      </c>
      <c r="I1985" s="696" t="s">
        <v>4679</v>
      </c>
      <c r="J1985" s="696" t="s">
        <v>4680</v>
      </c>
      <c r="K1985" s="696" t="s">
        <v>3747</v>
      </c>
      <c r="L1985" s="699">
        <v>0</v>
      </c>
      <c r="M1985" s="699">
        <v>0</v>
      </c>
      <c r="N1985" s="696">
        <v>1</v>
      </c>
      <c r="O1985" s="700">
        <v>0.5</v>
      </c>
      <c r="P1985" s="699">
        <v>0</v>
      </c>
      <c r="Q1985" s="701"/>
      <c r="R1985" s="696">
        <v>1</v>
      </c>
      <c r="S1985" s="701">
        <v>1</v>
      </c>
      <c r="T1985" s="700">
        <v>0.5</v>
      </c>
      <c r="U1985" s="702">
        <v>1</v>
      </c>
    </row>
    <row r="1986" spans="1:21" ht="14.4" customHeight="1" x14ac:dyDescent="0.3">
      <c r="A1986" s="695">
        <v>32</v>
      </c>
      <c r="B1986" s="696" t="s">
        <v>554</v>
      </c>
      <c r="C1986" s="696">
        <v>89301323</v>
      </c>
      <c r="D1986" s="697" t="s">
        <v>4686</v>
      </c>
      <c r="E1986" s="698" t="s">
        <v>3286</v>
      </c>
      <c r="F1986" s="696" t="s">
        <v>3257</v>
      </c>
      <c r="G1986" s="696" t="s">
        <v>3454</v>
      </c>
      <c r="H1986" s="696" t="s">
        <v>1626</v>
      </c>
      <c r="I1986" s="696" t="s">
        <v>4521</v>
      </c>
      <c r="J1986" s="696" t="s">
        <v>4522</v>
      </c>
      <c r="K1986" s="696" t="s">
        <v>4523</v>
      </c>
      <c r="L1986" s="699">
        <v>185.9</v>
      </c>
      <c r="M1986" s="699">
        <v>185.9</v>
      </c>
      <c r="N1986" s="696">
        <v>1</v>
      </c>
      <c r="O1986" s="700">
        <v>1</v>
      </c>
      <c r="P1986" s="699">
        <v>185.9</v>
      </c>
      <c r="Q1986" s="701">
        <v>1</v>
      </c>
      <c r="R1986" s="696">
        <v>1</v>
      </c>
      <c r="S1986" s="701">
        <v>1</v>
      </c>
      <c r="T1986" s="700">
        <v>1</v>
      </c>
      <c r="U1986" s="702">
        <v>1</v>
      </c>
    </row>
    <row r="1987" spans="1:21" ht="14.4" customHeight="1" x14ac:dyDescent="0.3">
      <c r="A1987" s="695">
        <v>32</v>
      </c>
      <c r="B1987" s="696" t="s">
        <v>554</v>
      </c>
      <c r="C1987" s="696">
        <v>89301323</v>
      </c>
      <c r="D1987" s="697" t="s">
        <v>4686</v>
      </c>
      <c r="E1987" s="698" t="s">
        <v>3286</v>
      </c>
      <c r="F1987" s="696" t="s">
        <v>3257</v>
      </c>
      <c r="G1987" s="696" t="s">
        <v>3293</v>
      </c>
      <c r="H1987" s="696" t="s">
        <v>1626</v>
      </c>
      <c r="I1987" s="696" t="s">
        <v>4681</v>
      </c>
      <c r="J1987" s="696" t="s">
        <v>1702</v>
      </c>
      <c r="K1987" s="696" t="s">
        <v>3767</v>
      </c>
      <c r="L1987" s="699">
        <v>349.94</v>
      </c>
      <c r="M1987" s="699">
        <v>1049.82</v>
      </c>
      <c r="N1987" s="696">
        <v>3</v>
      </c>
      <c r="O1987" s="700">
        <v>0.5</v>
      </c>
      <c r="P1987" s="699">
        <v>1049.82</v>
      </c>
      <c r="Q1987" s="701">
        <v>1</v>
      </c>
      <c r="R1987" s="696">
        <v>3</v>
      </c>
      <c r="S1987" s="701">
        <v>1</v>
      </c>
      <c r="T1987" s="700">
        <v>0.5</v>
      </c>
      <c r="U1987" s="702">
        <v>1</v>
      </c>
    </row>
    <row r="1988" spans="1:21" ht="14.4" customHeight="1" x14ac:dyDescent="0.3">
      <c r="A1988" s="695">
        <v>32</v>
      </c>
      <c r="B1988" s="696" t="s">
        <v>554</v>
      </c>
      <c r="C1988" s="696">
        <v>89301323</v>
      </c>
      <c r="D1988" s="697" t="s">
        <v>4686</v>
      </c>
      <c r="E1988" s="698" t="s">
        <v>3286</v>
      </c>
      <c r="F1988" s="696" t="s">
        <v>3257</v>
      </c>
      <c r="G1988" s="696" t="s">
        <v>3293</v>
      </c>
      <c r="H1988" s="696" t="s">
        <v>1626</v>
      </c>
      <c r="I1988" s="696" t="s">
        <v>2933</v>
      </c>
      <c r="J1988" s="696" t="s">
        <v>1702</v>
      </c>
      <c r="K1988" s="696" t="s">
        <v>1657</v>
      </c>
      <c r="L1988" s="699">
        <v>1749.69</v>
      </c>
      <c r="M1988" s="699">
        <v>3499.38</v>
      </c>
      <c r="N1988" s="696">
        <v>2</v>
      </c>
      <c r="O1988" s="700">
        <v>0.5</v>
      </c>
      <c r="P1988" s="699">
        <v>3499.38</v>
      </c>
      <c r="Q1988" s="701">
        <v>1</v>
      </c>
      <c r="R1988" s="696">
        <v>2</v>
      </c>
      <c r="S1988" s="701">
        <v>1</v>
      </c>
      <c r="T1988" s="700">
        <v>0.5</v>
      </c>
      <c r="U1988" s="702">
        <v>1</v>
      </c>
    </row>
    <row r="1989" spans="1:21" ht="14.4" customHeight="1" x14ac:dyDescent="0.3">
      <c r="A1989" s="695">
        <v>32</v>
      </c>
      <c r="B1989" s="696" t="s">
        <v>554</v>
      </c>
      <c r="C1989" s="696">
        <v>89301323</v>
      </c>
      <c r="D1989" s="697" t="s">
        <v>4686</v>
      </c>
      <c r="E1989" s="698" t="s">
        <v>3286</v>
      </c>
      <c r="F1989" s="696" t="s">
        <v>3257</v>
      </c>
      <c r="G1989" s="696" t="s">
        <v>3297</v>
      </c>
      <c r="H1989" s="696" t="s">
        <v>555</v>
      </c>
      <c r="I1989" s="696" t="s">
        <v>1137</v>
      </c>
      <c r="J1989" s="696" t="s">
        <v>3298</v>
      </c>
      <c r="K1989" s="696" t="s">
        <v>3299</v>
      </c>
      <c r="L1989" s="699">
        <v>91.52</v>
      </c>
      <c r="M1989" s="699">
        <v>274.56</v>
      </c>
      <c r="N1989" s="696">
        <v>3</v>
      </c>
      <c r="O1989" s="700">
        <v>1</v>
      </c>
      <c r="P1989" s="699">
        <v>91.52</v>
      </c>
      <c r="Q1989" s="701">
        <v>0.33333333333333331</v>
      </c>
      <c r="R1989" s="696">
        <v>1</v>
      </c>
      <c r="S1989" s="701">
        <v>0.33333333333333331</v>
      </c>
      <c r="T1989" s="700">
        <v>0.5</v>
      </c>
      <c r="U1989" s="702">
        <v>0.5</v>
      </c>
    </row>
    <row r="1990" spans="1:21" ht="14.4" customHeight="1" x14ac:dyDescent="0.3">
      <c r="A1990" s="695">
        <v>32</v>
      </c>
      <c r="B1990" s="696" t="s">
        <v>554</v>
      </c>
      <c r="C1990" s="696">
        <v>89301323</v>
      </c>
      <c r="D1990" s="697" t="s">
        <v>4686</v>
      </c>
      <c r="E1990" s="698" t="s">
        <v>3286</v>
      </c>
      <c r="F1990" s="696" t="s">
        <v>3257</v>
      </c>
      <c r="G1990" s="696" t="s">
        <v>3363</v>
      </c>
      <c r="H1990" s="696" t="s">
        <v>555</v>
      </c>
      <c r="I1990" s="696" t="s">
        <v>971</v>
      </c>
      <c r="J1990" s="696" t="s">
        <v>2269</v>
      </c>
      <c r="K1990" s="696" t="s">
        <v>3364</v>
      </c>
      <c r="L1990" s="699">
        <v>0</v>
      </c>
      <c r="M1990" s="699">
        <v>0</v>
      </c>
      <c r="N1990" s="696">
        <v>1</v>
      </c>
      <c r="O1990" s="700">
        <v>0.5</v>
      </c>
      <c r="P1990" s="699">
        <v>0</v>
      </c>
      <c r="Q1990" s="701"/>
      <c r="R1990" s="696">
        <v>1</v>
      </c>
      <c r="S1990" s="701">
        <v>1</v>
      </c>
      <c r="T1990" s="700">
        <v>0.5</v>
      </c>
      <c r="U1990" s="702">
        <v>1</v>
      </c>
    </row>
    <row r="1991" spans="1:21" ht="14.4" customHeight="1" x14ac:dyDescent="0.3">
      <c r="A1991" s="695">
        <v>32</v>
      </c>
      <c r="B1991" s="696" t="s">
        <v>554</v>
      </c>
      <c r="C1991" s="696">
        <v>89301323</v>
      </c>
      <c r="D1991" s="697" t="s">
        <v>4686</v>
      </c>
      <c r="E1991" s="698" t="s">
        <v>3286</v>
      </c>
      <c r="F1991" s="696" t="s">
        <v>3257</v>
      </c>
      <c r="G1991" s="696" t="s">
        <v>3456</v>
      </c>
      <c r="H1991" s="696" t="s">
        <v>555</v>
      </c>
      <c r="I1991" s="696" t="s">
        <v>773</v>
      </c>
      <c r="J1991" s="696" t="s">
        <v>3457</v>
      </c>
      <c r="K1991" s="696" t="s">
        <v>3458</v>
      </c>
      <c r="L1991" s="699">
        <v>0</v>
      </c>
      <c r="M1991" s="699">
        <v>0</v>
      </c>
      <c r="N1991" s="696">
        <v>2</v>
      </c>
      <c r="O1991" s="700">
        <v>0.5</v>
      </c>
      <c r="P1991" s="699">
        <v>0</v>
      </c>
      <c r="Q1991" s="701"/>
      <c r="R1991" s="696">
        <v>2</v>
      </c>
      <c r="S1991" s="701">
        <v>1</v>
      </c>
      <c r="T1991" s="700">
        <v>0.5</v>
      </c>
      <c r="U1991" s="702">
        <v>1</v>
      </c>
    </row>
    <row r="1992" spans="1:21" ht="14.4" customHeight="1" x14ac:dyDescent="0.3">
      <c r="A1992" s="695">
        <v>32</v>
      </c>
      <c r="B1992" s="696" t="s">
        <v>554</v>
      </c>
      <c r="C1992" s="696">
        <v>89301323</v>
      </c>
      <c r="D1992" s="697" t="s">
        <v>4686</v>
      </c>
      <c r="E1992" s="698" t="s">
        <v>3286</v>
      </c>
      <c r="F1992" s="696" t="s">
        <v>3257</v>
      </c>
      <c r="G1992" s="696" t="s">
        <v>3365</v>
      </c>
      <c r="H1992" s="696" t="s">
        <v>555</v>
      </c>
      <c r="I1992" s="696" t="s">
        <v>3531</v>
      </c>
      <c r="J1992" s="696" t="s">
        <v>1963</v>
      </c>
      <c r="K1992" s="696" t="s">
        <v>3532</v>
      </c>
      <c r="L1992" s="699">
        <v>26.77</v>
      </c>
      <c r="M1992" s="699">
        <v>26.77</v>
      </c>
      <c r="N1992" s="696">
        <v>1</v>
      </c>
      <c r="O1992" s="700">
        <v>1</v>
      </c>
      <c r="P1992" s="699">
        <v>26.77</v>
      </c>
      <c r="Q1992" s="701">
        <v>1</v>
      </c>
      <c r="R1992" s="696">
        <v>1</v>
      </c>
      <c r="S1992" s="701">
        <v>1</v>
      </c>
      <c r="T1992" s="700">
        <v>1</v>
      </c>
      <c r="U1992" s="702">
        <v>1</v>
      </c>
    </row>
    <row r="1993" spans="1:21" ht="14.4" customHeight="1" x14ac:dyDescent="0.3">
      <c r="A1993" s="695">
        <v>32</v>
      </c>
      <c r="B1993" s="696" t="s">
        <v>554</v>
      </c>
      <c r="C1993" s="696">
        <v>89301324</v>
      </c>
      <c r="D1993" s="697" t="s">
        <v>4687</v>
      </c>
      <c r="E1993" s="698" t="s">
        <v>3272</v>
      </c>
      <c r="F1993" s="696" t="s">
        <v>3257</v>
      </c>
      <c r="G1993" s="696" t="s">
        <v>3321</v>
      </c>
      <c r="H1993" s="696" t="s">
        <v>1626</v>
      </c>
      <c r="I1993" s="696" t="s">
        <v>2085</v>
      </c>
      <c r="J1993" s="696" t="s">
        <v>2086</v>
      </c>
      <c r="K1993" s="696" t="s">
        <v>3155</v>
      </c>
      <c r="L1993" s="699">
        <v>3127.19</v>
      </c>
      <c r="M1993" s="699">
        <v>3127.19</v>
      </c>
      <c r="N1993" s="696">
        <v>1</v>
      </c>
      <c r="O1993" s="700">
        <v>0.5</v>
      </c>
      <c r="P1993" s="699">
        <v>3127.19</v>
      </c>
      <c r="Q1993" s="701">
        <v>1</v>
      </c>
      <c r="R1993" s="696">
        <v>1</v>
      </c>
      <c r="S1993" s="701">
        <v>1</v>
      </c>
      <c r="T1993" s="700">
        <v>0.5</v>
      </c>
      <c r="U1993" s="702">
        <v>1</v>
      </c>
    </row>
    <row r="1994" spans="1:21" ht="14.4" customHeight="1" x14ac:dyDescent="0.3">
      <c r="A1994" s="695">
        <v>32</v>
      </c>
      <c r="B1994" s="696" t="s">
        <v>554</v>
      </c>
      <c r="C1994" s="696">
        <v>89301324</v>
      </c>
      <c r="D1994" s="697" t="s">
        <v>4687</v>
      </c>
      <c r="E1994" s="698" t="s">
        <v>3272</v>
      </c>
      <c r="F1994" s="696" t="s">
        <v>3257</v>
      </c>
      <c r="G1994" s="696" t="s">
        <v>3297</v>
      </c>
      <c r="H1994" s="696" t="s">
        <v>555</v>
      </c>
      <c r="I1994" s="696" t="s">
        <v>1137</v>
      </c>
      <c r="J1994" s="696" t="s">
        <v>3298</v>
      </c>
      <c r="K1994" s="696" t="s">
        <v>3299</v>
      </c>
      <c r="L1994" s="699">
        <v>91.52</v>
      </c>
      <c r="M1994" s="699">
        <v>91.52</v>
      </c>
      <c r="N1994" s="696">
        <v>1</v>
      </c>
      <c r="O1994" s="700">
        <v>0.5</v>
      </c>
      <c r="P1994" s="699">
        <v>91.52</v>
      </c>
      <c r="Q1994" s="701">
        <v>1</v>
      </c>
      <c r="R1994" s="696">
        <v>1</v>
      </c>
      <c r="S1994" s="701">
        <v>1</v>
      </c>
      <c r="T1994" s="700">
        <v>0.5</v>
      </c>
      <c r="U1994" s="702">
        <v>1</v>
      </c>
    </row>
    <row r="1995" spans="1:21" ht="14.4" customHeight="1" x14ac:dyDescent="0.3">
      <c r="A1995" s="695">
        <v>32</v>
      </c>
      <c r="B1995" s="696" t="s">
        <v>554</v>
      </c>
      <c r="C1995" s="696">
        <v>89301324</v>
      </c>
      <c r="D1995" s="697" t="s">
        <v>4687</v>
      </c>
      <c r="E1995" s="698" t="s">
        <v>3274</v>
      </c>
      <c r="F1995" s="696" t="s">
        <v>3257</v>
      </c>
      <c r="G1995" s="696" t="s">
        <v>3305</v>
      </c>
      <c r="H1995" s="696" t="s">
        <v>555</v>
      </c>
      <c r="I1995" s="696" t="s">
        <v>650</v>
      </c>
      <c r="J1995" s="696" t="s">
        <v>651</v>
      </c>
      <c r="K1995" s="696" t="s">
        <v>3306</v>
      </c>
      <c r="L1995" s="699">
        <v>85.72</v>
      </c>
      <c r="M1995" s="699">
        <v>85.72</v>
      </c>
      <c r="N1995" s="696">
        <v>1</v>
      </c>
      <c r="O1995" s="700">
        <v>0.5</v>
      </c>
      <c r="P1995" s="699">
        <v>85.72</v>
      </c>
      <c r="Q1995" s="701">
        <v>1</v>
      </c>
      <c r="R1995" s="696">
        <v>1</v>
      </c>
      <c r="S1995" s="701">
        <v>1</v>
      </c>
      <c r="T1995" s="700">
        <v>0.5</v>
      </c>
      <c r="U1995" s="702">
        <v>1</v>
      </c>
    </row>
    <row r="1996" spans="1:21" ht="14.4" customHeight="1" x14ac:dyDescent="0.3">
      <c r="A1996" s="695">
        <v>32</v>
      </c>
      <c r="B1996" s="696" t="s">
        <v>554</v>
      </c>
      <c r="C1996" s="696">
        <v>89301324</v>
      </c>
      <c r="D1996" s="697" t="s">
        <v>4687</v>
      </c>
      <c r="E1996" s="698" t="s">
        <v>3274</v>
      </c>
      <c r="F1996" s="696" t="s">
        <v>3257</v>
      </c>
      <c r="G1996" s="696" t="s">
        <v>3496</v>
      </c>
      <c r="H1996" s="696" t="s">
        <v>1626</v>
      </c>
      <c r="I1996" s="696" t="s">
        <v>2926</v>
      </c>
      <c r="J1996" s="696" t="s">
        <v>2693</v>
      </c>
      <c r="K1996" s="696" t="s">
        <v>3250</v>
      </c>
      <c r="L1996" s="699">
        <v>150.55000000000001</v>
      </c>
      <c r="M1996" s="699">
        <v>150.55000000000001</v>
      </c>
      <c r="N1996" s="696">
        <v>1</v>
      </c>
      <c r="O1996" s="700">
        <v>0.5</v>
      </c>
      <c r="P1996" s="699">
        <v>150.55000000000001</v>
      </c>
      <c r="Q1996" s="701">
        <v>1</v>
      </c>
      <c r="R1996" s="696">
        <v>1</v>
      </c>
      <c r="S1996" s="701">
        <v>1</v>
      </c>
      <c r="T1996" s="700">
        <v>0.5</v>
      </c>
      <c r="U1996" s="702">
        <v>1</v>
      </c>
    </row>
    <row r="1997" spans="1:21" ht="14.4" customHeight="1" x14ac:dyDescent="0.3">
      <c r="A1997" s="695">
        <v>32</v>
      </c>
      <c r="B1997" s="696" t="s">
        <v>554</v>
      </c>
      <c r="C1997" s="696">
        <v>89301324</v>
      </c>
      <c r="D1997" s="697" t="s">
        <v>4687</v>
      </c>
      <c r="E1997" s="698" t="s">
        <v>3274</v>
      </c>
      <c r="F1997" s="696" t="s">
        <v>3257</v>
      </c>
      <c r="G1997" s="696" t="s">
        <v>3318</v>
      </c>
      <c r="H1997" s="696" t="s">
        <v>555</v>
      </c>
      <c r="I1997" s="696" t="s">
        <v>1361</v>
      </c>
      <c r="J1997" s="696" t="s">
        <v>1362</v>
      </c>
      <c r="K1997" s="696" t="s">
        <v>3550</v>
      </c>
      <c r="L1997" s="699">
        <v>2025.92</v>
      </c>
      <c r="M1997" s="699">
        <v>6077.76</v>
      </c>
      <c r="N1997" s="696">
        <v>3</v>
      </c>
      <c r="O1997" s="700">
        <v>1.5</v>
      </c>
      <c r="P1997" s="699">
        <v>6077.76</v>
      </c>
      <c r="Q1997" s="701">
        <v>1</v>
      </c>
      <c r="R1997" s="696">
        <v>3</v>
      </c>
      <c r="S1997" s="701">
        <v>1</v>
      </c>
      <c r="T1997" s="700">
        <v>1.5</v>
      </c>
      <c r="U1997" s="702">
        <v>1</v>
      </c>
    </row>
    <row r="1998" spans="1:21" ht="14.4" customHeight="1" x14ac:dyDescent="0.3">
      <c r="A1998" s="695">
        <v>32</v>
      </c>
      <c r="B1998" s="696" t="s">
        <v>554</v>
      </c>
      <c r="C1998" s="696">
        <v>89301324</v>
      </c>
      <c r="D1998" s="697" t="s">
        <v>4687</v>
      </c>
      <c r="E1998" s="698" t="s">
        <v>3274</v>
      </c>
      <c r="F1998" s="696" t="s">
        <v>3257</v>
      </c>
      <c r="G1998" s="696" t="s">
        <v>3321</v>
      </c>
      <c r="H1998" s="696" t="s">
        <v>1626</v>
      </c>
      <c r="I1998" s="696" t="s">
        <v>2085</v>
      </c>
      <c r="J1998" s="696" t="s">
        <v>2086</v>
      </c>
      <c r="K1998" s="696" t="s">
        <v>3155</v>
      </c>
      <c r="L1998" s="699">
        <v>3127.19</v>
      </c>
      <c r="M1998" s="699">
        <v>9381.57</v>
      </c>
      <c r="N1998" s="696">
        <v>3</v>
      </c>
      <c r="O1998" s="700">
        <v>2</v>
      </c>
      <c r="P1998" s="699">
        <v>6254.38</v>
      </c>
      <c r="Q1998" s="701">
        <v>0.66666666666666674</v>
      </c>
      <c r="R1998" s="696">
        <v>2</v>
      </c>
      <c r="S1998" s="701">
        <v>0.66666666666666663</v>
      </c>
      <c r="T1998" s="700">
        <v>1</v>
      </c>
      <c r="U1998" s="702">
        <v>0.5</v>
      </c>
    </row>
    <row r="1999" spans="1:21" ht="14.4" customHeight="1" x14ac:dyDescent="0.3">
      <c r="A1999" s="695">
        <v>32</v>
      </c>
      <c r="B1999" s="696" t="s">
        <v>554</v>
      </c>
      <c r="C1999" s="696">
        <v>89301324</v>
      </c>
      <c r="D1999" s="697" t="s">
        <v>4687</v>
      </c>
      <c r="E1999" s="698" t="s">
        <v>3274</v>
      </c>
      <c r="F1999" s="696" t="s">
        <v>3257</v>
      </c>
      <c r="G1999" s="696" t="s">
        <v>3321</v>
      </c>
      <c r="H1999" s="696" t="s">
        <v>1626</v>
      </c>
      <c r="I1999" s="696" t="s">
        <v>3472</v>
      </c>
      <c r="J1999" s="696" t="s">
        <v>2086</v>
      </c>
      <c r="K1999" s="696" t="s">
        <v>3473</v>
      </c>
      <c r="L1999" s="699">
        <v>782.22</v>
      </c>
      <c r="M1999" s="699">
        <v>1564.44</v>
      </c>
      <c r="N1999" s="696">
        <v>2</v>
      </c>
      <c r="O1999" s="700">
        <v>1</v>
      </c>
      <c r="P1999" s="699">
        <v>782.22</v>
      </c>
      <c r="Q1999" s="701">
        <v>0.5</v>
      </c>
      <c r="R1999" s="696">
        <v>1</v>
      </c>
      <c r="S1999" s="701">
        <v>0.5</v>
      </c>
      <c r="T1999" s="700">
        <v>0.5</v>
      </c>
      <c r="U1999" s="702">
        <v>0.5</v>
      </c>
    </row>
    <row r="2000" spans="1:21" ht="14.4" customHeight="1" x14ac:dyDescent="0.3">
      <c r="A2000" s="695">
        <v>32</v>
      </c>
      <c r="B2000" s="696" t="s">
        <v>554</v>
      </c>
      <c r="C2000" s="696">
        <v>89301324</v>
      </c>
      <c r="D2000" s="697" t="s">
        <v>4687</v>
      </c>
      <c r="E2000" s="698" t="s">
        <v>3274</v>
      </c>
      <c r="F2000" s="696" t="s">
        <v>3257</v>
      </c>
      <c r="G2000" s="696" t="s">
        <v>3599</v>
      </c>
      <c r="H2000" s="696" t="s">
        <v>555</v>
      </c>
      <c r="I2000" s="696" t="s">
        <v>1901</v>
      </c>
      <c r="J2000" s="696" t="s">
        <v>1902</v>
      </c>
      <c r="K2000" s="696" t="s">
        <v>3600</v>
      </c>
      <c r="L2000" s="699">
        <v>50.27</v>
      </c>
      <c r="M2000" s="699">
        <v>50.27</v>
      </c>
      <c r="N2000" s="696">
        <v>1</v>
      </c>
      <c r="O2000" s="700">
        <v>1</v>
      </c>
      <c r="P2000" s="699">
        <v>50.27</v>
      </c>
      <c r="Q2000" s="701">
        <v>1</v>
      </c>
      <c r="R2000" s="696">
        <v>1</v>
      </c>
      <c r="S2000" s="701">
        <v>1</v>
      </c>
      <c r="T2000" s="700">
        <v>1</v>
      </c>
      <c r="U2000" s="702">
        <v>1</v>
      </c>
    </row>
    <row r="2001" spans="1:21" ht="14.4" customHeight="1" x14ac:dyDescent="0.3">
      <c r="A2001" s="695">
        <v>32</v>
      </c>
      <c r="B2001" s="696" t="s">
        <v>554</v>
      </c>
      <c r="C2001" s="696">
        <v>89301324</v>
      </c>
      <c r="D2001" s="697" t="s">
        <v>4687</v>
      </c>
      <c r="E2001" s="698" t="s">
        <v>3274</v>
      </c>
      <c r="F2001" s="696" t="s">
        <v>3257</v>
      </c>
      <c r="G2001" s="696" t="s">
        <v>3352</v>
      </c>
      <c r="H2001" s="696" t="s">
        <v>1626</v>
      </c>
      <c r="I2001" s="696" t="s">
        <v>4682</v>
      </c>
      <c r="J2001" s="696" t="s">
        <v>4683</v>
      </c>
      <c r="K2001" s="696" t="s">
        <v>4670</v>
      </c>
      <c r="L2001" s="699">
        <v>130.15</v>
      </c>
      <c r="M2001" s="699">
        <v>130.15</v>
      </c>
      <c r="N2001" s="696">
        <v>1</v>
      </c>
      <c r="O2001" s="700">
        <v>1</v>
      </c>
      <c r="P2001" s="699"/>
      <c r="Q2001" s="701">
        <v>0</v>
      </c>
      <c r="R2001" s="696"/>
      <c r="S2001" s="701">
        <v>0</v>
      </c>
      <c r="T2001" s="700"/>
      <c r="U2001" s="702">
        <v>0</v>
      </c>
    </row>
    <row r="2002" spans="1:21" ht="14.4" customHeight="1" x14ac:dyDescent="0.3">
      <c r="A2002" s="695">
        <v>32</v>
      </c>
      <c r="B2002" s="696" t="s">
        <v>554</v>
      </c>
      <c r="C2002" s="696">
        <v>89301324</v>
      </c>
      <c r="D2002" s="697" t="s">
        <v>4687</v>
      </c>
      <c r="E2002" s="698" t="s">
        <v>3274</v>
      </c>
      <c r="F2002" s="696" t="s">
        <v>3257</v>
      </c>
      <c r="G2002" s="696" t="s">
        <v>3355</v>
      </c>
      <c r="H2002" s="696" t="s">
        <v>555</v>
      </c>
      <c r="I2002" s="696" t="s">
        <v>711</v>
      </c>
      <c r="J2002" s="696" t="s">
        <v>3357</v>
      </c>
      <c r="K2002" s="696" t="s">
        <v>3624</v>
      </c>
      <c r="L2002" s="699">
        <v>0</v>
      </c>
      <c r="M2002" s="699">
        <v>0</v>
      </c>
      <c r="N2002" s="696">
        <v>2</v>
      </c>
      <c r="O2002" s="700">
        <v>1</v>
      </c>
      <c r="P2002" s="699">
        <v>0</v>
      </c>
      <c r="Q2002" s="701"/>
      <c r="R2002" s="696">
        <v>2</v>
      </c>
      <c r="S2002" s="701">
        <v>1</v>
      </c>
      <c r="T2002" s="700">
        <v>1</v>
      </c>
      <c r="U2002" s="702">
        <v>1</v>
      </c>
    </row>
    <row r="2003" spans="1:21" ht="14.4" customHeight="1" x14ac:dyDescent="0.3">
      <c r="A2003" s="695">
        <v>32</v>
      </c>
      <c r="B2003" s="696" t="s">
        <v>554</v>
      </c>
      <c r="C2003" s="696">
        <v>89301324</v>
      </c>
      <c r="D2003" s="697" t="s">
        <v>4687</v>
      </c>
      <c r="E2003" s="698" t="s">
        <v>3274</v>
      </c>
      <c r="F2003" s="696" t="s">
        <v>3257</v>
      </c>
      <c r="G2003" s="696" t="s">
        <v>3451</v>
      </c>
      <c r="H2003" s="696" t="s">
        <v>555</v>
      </c>
      <c r="I2003" s="696" t="s">
        <v>3854</v>
      </c>
      <c r="J2003" s="696" t="s">
        <v>3855</v>
      </c>
      <c r="K2003" s="696" t="s">
        <v>3856</v>
      </c>
      <c r="L2003" s="699">
        <v>49.92</v>
      </c>
      <c r="M2003" s="699">
        <v>49.92</v>
      </c>
      <c r="N2003" s="696">
        <v>1</v>
      </c>
      <c r="O2003" s="700">
        <v>0.5</v>
      </c>
      <c r="P2003" s="699"/>
      <c r="Q2003" s="701">
        <v>0</v>
      </c>
      <c r="R2003" s="696"/>
      <c r="S2003" s="701">
        <v>0</v>
      </c>
      <c r="T2003" s="700"/>
      <c r="U2003" s="702">
        <v>0</v>
      </c>
    </row>
    <row r="2004" spans="1:21" ht="14.4" customHeight="1" x14ac:dyDescent="0.3">
      <c r="A2004" s="695">
        <v>32</v>
      </c>
      <c r="B2004" s="696" t="s">
        <v>554</v>
      </c>
      <c r="C2004" s="696">
        <v>89301324</v>
      </c>
      <c r="D2004" s="697" t="s">
        <v>4687</v>
      </c>
      <c r="E2004" s="698" t="s">
        <v>3274</v>
      </c>
      <c r="F2004" s="696" t="s">
        <v>3257</v>
      </c>
      <c r="G2004" s="696" t="s">
        <v>3293</v>
      </c>
      <c r="H2004" s="696" t="s">
        <v>1626</v>
      </c>
      <c r="I2004" s="696" t="s">
        <v>1659</v>
      </c>
      <c r="J2004" s="696" t="s">
        <v>1656</v>
      </c>
      <c r="K2004" s="696" t="s">
        <v>1660</v>
      </c>
      <c r="L2004" s="699">
        <v>1166.47</v>
      </c>
      <c r="M2004" s="699">
        <v>1166.47</v>
      </c>
      <c r="N2004" s="696">
        <v>1</v>
      </c>
      <c r="O2004" s="700">
        <v>0.5</v>
      </c>
      <c r="P2004" s="699">
        <v>1166.47</v>
      </c>
      <c r="Q2004" s="701">
        <v>1</v>
      </c>
      <c r="R2004" s="696">
        <v>1</v>
      </c>
      <c r="S2004" s="701">
        <v>1</v>
      </c>
      <c r="T2004" s="700">
        <v>0.5</v>
      </c>
      <c r="U2004" s="702">
        <v>1</v>
      </c>
    </row>
    <row r="2005" spans="1:21" ht="14.4" customHeight="1" x14ac:dyDescent="0.3">
      <c r="A2005" s="695">
        <v>32</v>
      </c>
      <c r="B2005" s="696" t="s">
        <v>554</v>
      </c>
      <c r="C2005" s="696">
        <v>89301324</v>
      </c>
      <c r="D2005" s="697" t="s">
        <v>4687</v>
      </c>
      <c r="E2005" s="698" t="s">
        <v>3274</v>
      </c>
      <c r="F2005" s="696" t="s">
        <v>3257</v>
      </c>
      <c r="G2005" s="696" t="s">
        <v>3293</v>
      </c>
      <c r="H2005" s="696" t="s">
        <v>1626</v>
      </c>
      <c r="I2005" s="696" t="s">
        <v>2936</v>
      </c>
      <c r="J2005" s="696" t="s">
        <v>1702</v>
      </c>
      <c r="K2005" s="696" t="s">
        <v>2665</v>
      </c>
      <c r="L2005" s="699">
        <v>2916.16</v>
      </c>
      <c r="M2005" s="699">
        <v>5832.32</v>
      </c>
      <c r="N2005" s="696">
        <v>2</v>
      </c>
      <c r="O2005" s="700">
        <v>0.5</v>
      </c>
      <c r="P2005" s="699">
        <v>5832.32</v>
      </c>
      <c r="Q2005" s="701">
        <v>1</v>
      </c>
      <c r="R2005" s="696">
        <v>2</v>
      </c>
      <c r="S2005" s="701">
        <v>1</v>
      </c>
      <c r="T2005" s="700">
        <v>0.5</v>
      </c>
      <c r="U2005" s="702">
        <v>1</v>
      </c>
    </row>
    <row r="2006" spans="1:21" ht="14.4" customHeight="1" x14ac:dyDescent="0.3">
      <c r="A2006" s="695">
        <v>32</v>
      </c>
      <c r="B2006" s="696" t="s">
        <v>554</v>
      </c>
      <c r="C2006" s="696">
        <v>89301324</v>
      </c>
      <c r="D2006" s="697" t="s">
        <v>4687</v>
      </c>
      <c r="E2006" s="698" t="s">
        <v>3274</v>
      </c>
      <c r="F2006" s="696" t="s">
        <v>3257</v>
      </c>
      <c r="G2006" s="696" t="s">
        <v>3294</v>
      </c>
      <c r="H2006" s="696" t="s">
        <v>555</v>
      </c>
      <c r="I2006" s="696" t="s">
        <v>3295</v>
      </c>
      <c r="J2006" s="696" t="s">
        <v>3296</v>
      </c>
      <c r="K2006" s="696" t="s">
        <v>720</v>
      </c>
      <c r="L2006" s="699">
        <v>314.89999999999998</v>
      </c>
      <c r="M2006" s="699">
        <v>314.89999999999998</v>
      </c>
      <c r="N2006" s="696">
        <v>1</v>
      </c>
      <c r="O2006" s="700">
        <v>0.5</v>
      </c>
      <c r="P2006" s="699">
        <v>314.89999999999998</v>
      </c>
      <c r="Q2006" s="701">
        <v>1</v>
      </c>
      <c r="R2006" s="696">
        <v>1</v>
      </c>
      <c r="S2006" s="701">
        <v>1</v>
      </c>
      <c r="T2006" s="700">
        <v>0.5</v>
      </c>
      <c r="U2006" s="702">
        <v>1</v>
      </c>
    </row>
    <row r="2007" spans="1:21" ht="14.4" customHeight="1" x14ac:dyDescent="0.3">
      <c r="A2007" s="695">
        <v>32</v>
      </c>
      <c r="B2007" s="696" t="s">
        <v>554</v>
      </c>
      <c r="C2007" s="696">
        <v>89301324</v>
      </c>
      <c r="D2007" s="697" t="s">
        <v>4687</v>
      </c>
      <c r="E2007" s="698" t="s">
        <v>3274</v>
      </c>
      <c r="F2007" s="696" t="s">
        <v>3257</v>
      </c>
      <c r="G2007" s="696" t="s">
        <v>3365</v>
      </c>
      <c r="H2007" s="696" t="s">
        <v>555</v>
      </c>
      <c r="I2007" s="696" t="s">
        <v>1962</v>
      </c>
      <c r="J2007" s="696" t="s">
        <v>1963</v>
      </c>
      <c r="K2007" s="696" t="s">
        <v>3366</v>
      </c>
      <c r="L2007" s="699">
        <v>53.54</v>
      </c>
      <c r="M2007" s="699">
        <v>321.24</v>
      </c>
      <c r="N2007" s="696">
        <v>6</v>
      </c>
      <c r="O2007" s="700">
        <v>3</v>
      </c>
      <c r="P2007" s="699">
        <v>267.7</v>
      </c>
      <c r="Q2007" s="701">
        <v>0.83333333333333326</v>
      </c>
      <c r="R2007" s="696">
        <v>5</v>
      </c>
      <c r="S2007" s="701">
        <v>0.83333333333333337</v>
      </c>
      <c r="T2007" s="700">
        <v>2.5</v>
      </c>
      <c r="U2007" s="702">
        <v>0.83333333333333337</v>
      </c>
    </row>
    <row r="2008" spans="1:21" ht="14.4" customHeight="1" x14ac:dyDescent="0.3">
      <c r="A2008" s="695">
        <v>32</v>
      </c>
      <c r="B2008" s="696" t="s">
        <v>554</v>
      </c>
      <c r="C2008" s="696">
        <v>89301324</v>
      </c>
      <c r="D2008" s="697" t="s">
        <v>4687</v>
      </c>
      <c r="E2008" s="698" t="s">
        <v>3274</v>
      </c>
      <c r="F2008" s="696" t="s">
        <v>3257</v>
      </c>
      <c r="G2008" s="696" t="s">
        <v>3678</v>
      </c>
      <c r="H2008" s="696" t="s">
        <v>1626</v>
      </c>
      <c r="I2008" s="696" t="s">
        <v>1807</v>
      </c>
      <c r="J2008" s="696" t="s">
        <v>1808</v>
      </c>
      <c r="K2008" s="696" t="s">
        <v>3159</v>
      </c>
      <c r="L2008" s="699">
        <v>1492.11</v>
      </c>
      <c r="M2008" s="699">
        <v>7460.5499999999993</v>
      </c>
      <c r="N2008" s="696">
        <v>5</v>
      </c>
      <c r="O2008" s="700">
        <v>2</v>
      </c>
      <c r="P2008" s="699">
        <v>5968.44</v>
      </c>
      <c r="Q2008" s="701">
        <v>0.8</v>
      </c>
      <c r="R2008" s="696">
        <v>4</v>
      </c>
      <c r="S2008" s="701">
        <v>0.8</v>
      </c>
      <c r="T2008" s="700">
        <v>1.5</v>
      </c>
      <c r="U2008" s="702">
        <v>0.75</v>
      </c>
    </row>
    <row r="2009" spans="1:21" ht="14.4" customHeight="1" x14ac:dyDescent="0.3">
      <c r="A2009" s="695">
        <v>32</v>
      </c>
      <c r="B2009" s="696" t="s">
        <v>554</v>
      </c>
      <c r="C2009" s="696">
        <v>89301324</v>
      </c>
      <c r="D2009" s="697" t="s">
        <v>4687</v>
      </c>
      <c r="E2009" s="698" t="s">
        <v>3274</v>
      </c>
      <c r="F2009" s="696" t="s">
        <v>3257</v>
      </c>
      <c r="G2009" s="696" t="s">
        <v>3370</v>
      </c>
      <c r="H2009" s="696" t="s">
        <v>555</v>
      </c>
      <c r="I2009" s="696" t="s">
        <v>1328</v>
      </c>
      <c r="J2009" s="696" t="s">
        <v>1329</v>
      </c>
      <c r="K2009" s="696" t="s">
        <v>3371</v>
      </c>
      <c r="L2009" s="699">
        <v>34140.99</v>
      </c>
      <c r="M2009" s="699">
        <v>68281.98</v>
      </c>
      <c r="N2009" s="696">
        <v>2</v>
      </c>
      <c r="O2009" s="700">
        <v>1.5</v>
      </c>
      <c r="P2009" s="699">
        <v>68281.98</v>
      </c>
      <c r="Q2009" s="701">
        <v>1</v>
      </c>
      <c r="R2009" s="696">
        <v>2</v>
      </c>
      <c r="S2009" s="701">
        <v>1</v>
      </c>
      <c r="T2009" s="700">
        <v>1.5</v>
      </c>
      <c r="U2009" s="702">
        <v>1</v>
      </c>
    </row>
    <row r="2010" spans="1:21" ht="14.4" customHeight="1" x14ac:dyDescent="0.3">
      <c r="A2010" s="695">
        <v>32</v>
      </c>
      <c r="B2010" s="696" t="s">
        <v>554</v>
      </c>
      <c r="C2010" s="696">
        <v>89301324</v>
      </c>
      <c r="D2010" s="697" t="s">
        <v>4687</v>
      </c>
      <c r="E2010" s="698" t="s">
        <v>3282</v>
      </c>
      <c r="F2010" s="696" t="s">
        <v>3257</v>
      </c>
      <c r="G2010" s="696" t="s">
        <v>3305</v>
      </c>
      <c r="H2010" s="696" t="s">
        <v>555</v>
      </c>
      <c r="I2010" s="696" t="s">
        <v>650</v>
      </c>
      <c r="J2010" s="696" t="s">
        <v>651</v>
      </c>
      <c r="K2010" s="696" t="s">
        <v>3306</v>
      </c>
      <c r="L2010" s="699">
        <v>85.72</v>
      </c>
      <c r="M2010" s="699">
        <v>85.72</v>
      </c>
      <c r="N2010" s="696">
        <v>1</v>
      </c>
      <c r="O2010" s="700">
        <v>0.5</v>
      </c>
      <c r="P2010" s="699">
        <v>85.72</v>
      </c>
      <c r="Q2010" s="701">
        <v>1</v>
      </c>
      <c r="R2010" s="696">
        <v>1</v>
      </c>
      <c r="S2010" s="701">
        <v>1</v>
      </c>
      <c r="T2010" s="700">
        <v>0.5</v>
      </c>
      <c r="U2010" s="702">
        <v>1</v>
      </c>
    </row>
    <row r="2011" spans="1:21" ht="14.4" customHeight="1" x14ac:dyDescent="0.3">
      <c r="A2011" s="695">
        <v>32</v>
      </c>
      <c r="B2011" s="696" t="s">
        <v>554</v>
      </c>
      <c r="C2011" s="696">
        <v>89301324</v>
      </c>
      <c r="D2011" s="697" t="s">
        <v>4687</v>
      </c>
      <c r="E2011" s="698" t="s">
        <v>3282</v>
      </c>
      <c r="F2011" s="696" t="s">
        <v>3257</v>
      </c>
      <c r="G2011" s="696" t="s">
        <v>3470</v>
      </c>
      <c r="H2011" s="696" t="s">
        <v>555</v>
      </c>
      <c r="I2011" s="696" t="s">
        <v>3471</v>
      </c>
      <c r="J2011" s="696" t="s">
        <v>2833</v>
      </c>
      <c r="K2011" s="696" t="s">
        <v>2463</v>
      </c>
      <c r="L2011" s="699">
        <v>0</v>
      </c>
      <c r="M2011" s="699">
        <v>0</v>
      </c>
      <c r="N2011" s="696">
        <v>1</v>
      </c>
      <c r="O2011" s="700">
        <v>0.5</v>
      </c>
      <c r="P2011" s="699">
        <v>0</v>
      </c>
      <c r="Q2011" s="701"/>
      <c r="R2011" s="696">
        <v>1</v>
      </c>
      <c r="S2011" s="701">
        <v>1</v>
      </c>
      <c r="T2011" s="700">
        <v>0.5</v>
      </c>
      <c r="U2011" s="702">
        <v>1</v>
      </c>
    </row>
    <row r="2012" spans="1:21" ht="14.4" customHeight="1" x14ac:dyDescent="0.3">
      <c r="A2012" s="695">
        <v>32</v>
      </c>
      <c r="B2012" s="696" t="s">
        <v>554</v>
      </c>
      <c r="C2012" s="696">
        <v>89301324</v>
      </c>
      <c r="D2012" s="697" t="s">
        <v>4687</v>
      </c>
      <c r="E2012" s="698" t="s">
        <v>3282</v>
      </c>
      <c r="F2012" s="696" t="s">
        <v>3257</v>
      </c>
      <c r="G2012" s="696" t="s">
        <v>3318</v>
      </c>
      <c r="H2012" s="696" t="s">
        <v>555</v>
      </c>
      <c r="I2012" s="696" t="s">
        <v>1361</v>
      </c>
      <c r="J2012" s="696" t="s">
        <v>1362</v>
      </c>
      <c r="K2012" s="696" t="s">
        <v>3550</v>
      </c>
      <c r="L2012" s="699">
        <v>2025.92</v>
      </c>
      <c r="M2012" s="699">
        <v>2025.92</v>
      </c>
      <c r="N2012" s="696">
        <v>1</v>
      </c>
      <c r="O2012" s="700">
        <v>0.5</v>
      </c>
      <c r="P2012" s="699">
        <v>2025.92</v>
      </c>
      <c r="Q2012" s="701">
        <v>1</v>
      </c>
      <c r="R2012" s="696">
        <v>1</v>
      </c>
      <c r="S2012" s="701">
        <v>1</v>
      </c>
      <c r="T2012" s="700">
        <v>0.5</v>
      </c>
      <c r="U2012" s="702">
        <v>1</v>
      </c>
    </row>
    <row r="2013" spans="1:21" ht="14.4" customHeight="1" x14ac:dyDescent="0.3">
      <c r="A2013" s="695">
        <v>32</v>
      </c>
      <c r="B2013" s="696" t="s">
        <v>554</v>
      </c>
      <c r="C2013" s="696">
        <v>89301324</v>
      </c>
      <c r="D2013" s="697" t="s">
        <v>4687</v>
      </c>
      <c r="E2013" s="698" t="s">
        <v>3282</v>
      </c>
      <c r="F2013" s="696" t="s">
        <v>3257</v>
      </c>
      <c r="G2013" s="696" t="s">
        <v>3355</v>
      </c>
      <c r="H2013" s="696" t="s">
        <v>555</v>
      </c>
      <c r="I2013" s="696" t="s">
        <v>711</v>
      </c>
      <c r="J2013" s="696" t="s">
        <v>3357</v>
      </c>
      <c r="K2013" s="696" t="s">
        <v>3624</v>
      </c>
      <c r="L2013" s="699">
        <v>0</v>
      </c>
      <c r="M2013" s="699">
        <v>0</v>
      </c>
      <c r="N2013" s="696">
        <v>1</v>
      </c>
      <c r="O2013" s="700">
        <v>0.5</v>
      </c>
      <c r="P2013" s="699">
        <v>0</v>
      </c>
      <c r="Q2013" s="701"/>
      <c r="R2013" s="696">
        <v>1</v>
      </c>
      <c r="S2013" s="701">
        <v>1</v>
      </c>
      <c r="T2013" s="700">
        <v>0.5</v>
      </c>
      <c r="U2013" s="702">
        <v>1</v>
      </c>
    </row>
    <row r="2014" spans="1:21" ht="14.4" customHeight="1" x14ac:dyDescent="0.3">
      <c r="A2014" s="695">
        <v>32</v>
      </c>
      <c r="B2014" s="696" t="s">
        <v>554</v>
      </c>
      <c r="C2014" s="696">
        <v>89301324</v>
      </c>
      <c r="D2014" s="697" t="s">
        <v>4687</v>
      </c>
      <c r="E2014" s="698" t="s">
        <v>3282</v>
      </c>
      <c r="F2014" s="696" t="s">
        <v>3257</v>
      </c>
      <c r="G2014" s="696" t="s">
        <v>3365</v>
      </c>
      <c r="H2014" s="696" t="s">
        <v>555</v>
      </c>
      <c r="I2014" s="696" t="s">
        <v>1962</v>
      </c>
      <c r="J2014" s="696" t="s">
        <v>1963</v>
      </c>
      <c r="K2014" s="696" t="s">
        <v>3366</v>
      </c>
      <c r="L2014" s="699">
        <v>53.54</v>
      </c>
      <c r="M2014" s="699">
        <v>53.54</v>
      </c>
      <c r="N2014" s="696">
        <v>1</v>
      </c>
      <c r="O2014" s="700">
        <v>0.5</v>
      </c>
      <c r="P2014" s="699">
        <v>53.54</v>
      </c>
      <c r="Q2014" s="701">
        <v>1</v>
      </c>
      <c r="R2014" s="696">
        <v>1</v>
      </c>
      <c r="S2014" s="701">
        <v>1</v>
      </c>
      <c r="T2014" s="700">
        <v>0.5</v>
      </c>
      <c r="U2014" s="702">
        <v>1</v>
      </c>
    </row>
    <row r="2015" spans="1:21" ht="14.4" customHeight="1" x14ac:dyDescent="0.3">
      <c r="A2015" s="695">
        <v>32</v>
      </c>
      <c r="B2015" s="696" t="s">
        <v>554</v>
      </c>
      <c r="C2015" s="696">
        <v>89301324</v>
      </c>
      <c r="D2015" s="697" t="s">
        <v>4687</v>
      </c>
      <c r="E2015" s="698" t="s">
        <v>3282</v>
      </c>
      <c r="F2015" s="696" t="s">
        <v>3257</v>
      </c>
      <c r="G2015" s="696" t="s">
        <v>3678</v>
      </c>
      <c r="H2015" s="696" t="s">
        <v>1626</v>
      </c>
      <c r="I2015" s="696" t="s">
        <v>1807</v>
      </c>
      <c r="J2015" s="696" t="s">
        <v>1808</v>
      </c>
      <c r="K2015" s="696" t="s">
        <v>3159</v>
      </c>
      <c r="L2015" s="699">
        <v>1492.11</v>
      </c>
      <c r="M2015" s="699">
        <v>1492.11</v>
      </c>
      <c r="N2015" s="696">
        <v>1</v>
      </c>
      <c r="O2015" s="700">
        <v>0.5</v>
      </c>
      <c r="P2015" s="699">
        <v>1492.11</v>
      </c>
      <c r="Q2015" s="701">
        <v>1</v>
      </c>
      <c r="R2015" s="696">
        <v>1</v>
      </c>
      <c r="S2015" s="701">
        <v>1</v>
      </c>
      <c r="T2015" s="700">
        <v>0.5</v>
      </c>
      <c r="U2015" s="702">
        <v>1</v>
      </c>
    </row>
    <row r="2016" spans="1:21" ht="14.4" customHeight="1" x14ac:dyDescent="0.3">
      <c r="A2016" s="695">
        <v>32</v>
      </c>
      <c r="B2016" s="696" t="s">
        <v>554</v>
      </c>
      <c r="C2016" s="696">
        <v>89301324</v>
      </c>
      <c r="D2016" s="697" t="s">
        <v>4687</v>
      </c>
      <c r="E2016" s="698" t="s">
        <v>3285</v>
      </c>
      <c r="F2016" s="696" t="s">
        <v>3257</v>
      </c>
      <c r="G2016" s="696" t="s">
        <v>3310</v>
      </c>
      <c r="H2016" s="696" t="s">
        <v>1626</v>
      </c>
      <c r="I2016" s="696" t="s">
        <v>1998</v>
      </c>
      <c r="J2016" s="696" t="s">
        <v>3125</v>
      </c>
      <c r="K2016" s="696" t="s">
        <v>3126</v>
      </c>
      <c r="L2016" s="699">
        <v>333.31</v>
      </c>
      <c r="M2016" s="699">
        <v>666.62</v>
      </c>
      <c r="N2016" s="696">
        <v>2</v>
      </c>
      <c r="O2016" s="700">
        <v>0.5</v>
      </c>
      <c r="P2016" s="699"/>
      <c r="Q2016" s="701">
        <v>0</v>
      </c>
      <c r="R2016" s="696"/>
      <c r="S2016" s="701">
        <v>0</v>
      </c>
      <c r="T2016" s="700"/>
      <c r="U2016" s="702">
        <v>0</v>
      </c>
    </row>
    <row r="2017" spans="1:21" ht="14.4" customHeight="1" x14ac:dyDescent="0.3">
      <c r="A2017" s="695">
        <v>32</v>
      </c>
      <c r="B2017" s="696" t="s">
        <v>554</v>
      </c>
      <c r="C2017" s="696">
        <v>89301324</v>
      </c>
      <c r="D2017" s="697" t="s">
        <v>4687</v>
      </c>
      <c r="E2017" s="698" t="s">
        <v>3285</v>
      </c>
      <c r="F2017" s="696" t="s">
        <v>3257</v>
      </c>
      <c r="G2017" s="696" t="s">
        <v>3318</v>
      </c>
      <c r="H2017" s="696" t="s">
        <v>555</v>
      </c>
      <c r="I2017" s="696" t="s">
        <v>1361</v>
      </c>
      <c r="J2017" s="696" t="s">
        <v>1362</v>
      </c>
      <c r="K2017" s="696" t="s">
        <v>3550</v>
      </c>
      <c r="L2017" s="699">
        <v>2025.92</v>
      </c>
      <c r="M2017" s="699">
        <v>4051.84</v>
      </c>
      <c r="N2017" s="696">
        <v>2</v>
      </c>
      <c r="O2017" s="700">
        <v>1</v>
      </c>
      <c r="P2017" s="699">
        <v>4051.84</v>
      </c>
      <c r="Q2017" s="701">
        <v>1</v>
      </c>
      <c r="R2017" s="696">
        <v>2</v>
      </c>
      <c r="S2017" s="701">
        <v>1</v>
      </c>
      <c r="T2017" s="700">
        <v>1</v>
      </c>
      <c r="U2017" s="702">
        <v>1</v>
      </c>
    </row>
    <row r="2018" spans="1:21" ht="14.4" customHeight="1" x14ac:dyDescent="0.3">
      <c r="A2018" s="695">
        <v>32</v>
      </c>
      <c r="B2018" s="696" t="s">
        <v>554</v>
      </c>
      <c r="C2018" s="696">
        <v>89301324</v>
      </c>
      <c r="D2018" s="697" t="s">
        <v>4687</v>
      </c>
      <c r="E2018" s="698" t="s">
        <v>3285</v>
      </c>
      <c r="F2018" s="696" t="s">
        <v>3257</v>
      </c>
      <c r="G2018" s="696" t="s">
        <v>3321</v>
      </c>
      <c r="H2018" s="696" t="s">
        <v>1626</v>
      </c>
      <c r="I2018" s="696" t="s">
        <v>2085</v>
      </c>
      <c r="J2018" s="696" t="s">
        <v>2086</v>
      </c>
      <c r="K2018" s="696" t="s">
        <v>3155</v>
      </c>
      <c r="L2018" s="699">
        <v>3127.19</v>
      </c>
      <c r="M2018" s="699">
        <v>6254.38</v>
      </c>
      <c r="N2018" s="696">
        <v>2</v>
      </c>
      <c r="O2018" s="700">
        <v>1</v>
      </c>
      <c r="P2018" s="699">
        <v>6254.38</v>
      </c>
      <c r="Q2018" s="701">
        <v>1</v>
      </c>
      <c r="R2018" s="696">
        <v>2</v>
      </c>
      <c r="S2018" s="701">
        <v>1</v>
      </c>
      <c r="T2018" s="700">
        <v>1</v>
      </c>
      <c r="U2018" s="702">
        <v>1</v>
      </c>
    </row>
    <row r="2019" spans="1:21" ht="14.4" customHeight="1" x14ac:dyDescent="0.3">
      <c r="A2019" s="695">
        <v>32</v>
      </c>
      <c r="B2019" s="696" t="s">
        <v>554</v>
      </c>
      <c r="C2019" s="696">
        <v>89301324</v>
      </c>
      <c r="D2019" s="697" t="s">
        <v>4687</v>
      </c>
      <c r="E2019" s="698" t="s">
        <v>3285</v>
      </c>
      <c r="F2019" s="696" t="s">
        <v>3257</v>
      </c>
      <c r="G2019" s="696" t="s">
        <v>3321</v>
      </c>
      <c r="H2019" s="696" t="s">
        <v>1626</v>
      </c>
      <c r="I2019" s="696" t="s">
        <v>3472</v>
      </c>
      <c r="J2019" s="696" t="s">
        <v>2086</v>
      </c>
      <c r="K2019" s="696" t="s">
        <v>3473</v>
      </c>
      <c r="L2019" s="699">
        <v>782.22</v>
      </c>
      <c r="M2019" s="699">
        <v>1564.44</v>
      </c>
      <c r="N2019" s="696">
        <v>2</v>
      </c>
      <c r="O2019" s="700">
        <v>1</v>
      </c>
      <c r="P2019" s="699">
        <v>782.22</v>
      </c>
      <c r="Q2019" s="701">
        <v>0.5</v>
      </c>
      <c r="R2019" s="696">
        <v>1</v>
      </c>
      <c r="S2019" s="701">
        <v>0.5</v>
      </c>
      <c r="T2019" s="700">
        <v>0.5</v>
      </c>
      <c r="U2019" s="702">
        <v>0.5</v>
      </c>
    </row>
    <row r="2020" spans="1:21" ht="14.4" customHeight="1" x14ac:dyDescent="0.3">
      <c r="A2020" s="695">
        <v>32</v>
      </c>
      <c r="B2020" s="696" t="s">
        <v>554</v>
      </c>
      <c r="C2020" s="696">
        <v>89301324</v>
      </c>
      <c r="D2020" s="697" t="s">
        <v>4687</v>
      </c>
      <c r="E2020" s="698" t="s">
        <v>3285</v>
      </c>
      <c r="F2020" s="696" t="s">
        <v>3257</v>
      </c>
      <c r="G2020" s="696" t="s">
        <v>3322</v>
      </c>
      <c r="H2020" s="696" t="s">
        <v>1626</v>
      </c>
      <c r="I2020" s="696" t="s">
        <v>1708</v>
      </c>
      <c r="J2020" s="696" t="s">
        <v>3176</v>
      </c>
      <c r="K2020" s="696" t="s">
        <v>3177</v>
      </c>
      <c r="L2020" s="699">
        <v>443.52</v>
      </c>
      <c r="M2020" s="699">
        <v>443.52</v>
      </c>
      <c r="N2020" s="696">
        <v>1</v>
      </c>
      <c r="O2020" s="700">
        <v>0.5</v>
      </c>
      <c r="P2020" s="699">
        <v>443.52</v>
      </c>
      <c r="Q2020" s="701">
        <v>1</v>
      </c>
      <c r="R2020" s="696">
        <v>1</v>
      </c>
      <c r="S2020" s="701">
        <v>1</v>
      </c>
      <c r="T2020" s="700">
        <v>0.5</v>
      </c>
      <c r="U2020" s="702">
        <v>1</v>
      </c>
    </row>
    <row r="2021" spans="1:21" ht="14.4" customHeight="1" x14ac:dyDescent="0.3">
      <c r="A2021" s="695">
        <v>32</v>
      </c>
      <c r="B2021" s="696" t="s">
        <v>554</v>
      </c>
      <c r="C2021" s="696">
        <v>89301324</v>
      </c>
      <c r="D2021" s="697" t="s">
        <v>4687</v>
      </c>
      <c r="E2021" s="698" t="s">
        <v>3285</v>
      </c>
      <c r="F2021" s="696" t="s">
        <v>3257</v>
      </c>
      <c r="G2021" s="696" t="s">
        <v>3615</v>
      </c>
      <c r="H2021" s="696" t="s">
        <v>1626</v>
      </c>
      <c r="I2021" s="696" t="s">
        <v>2711</v>
      </c>
      <c r="J2021" s="696" t="s">
        <v>1683</v>
      </c>
      <c r="K2021" s="696" t="s">
        <v>2712</v>
      </c>
      <c r="L2021" s="699">
        <v>0</v>
      </c>
      <c r="M2021" s="699">
        <v>0</v>
      </c>
      <c r="N2021" s="696">
        <v>1</v>
      </c>
      <c r="O2021" s="700">
        <v>1</v>
      </c>
      <c r="P2021" s="699">
        <v>0</v>
      </c>
      <c r="Q2021" s="701"/>
      <c r="R2021" s="696">
        <v>1</v>
      </c>
      <c r="S2021" s="701">
        <v>1</v>
      </c>
      <c r="T2021" s="700">
        <v>1</v>
      </c>
      <c r="U2021" s="702">
        <v>1</v>
      </c>
    </row>
    <row r="2022" spans="1:21" ht="14.4" customHeight="1" x14ac:dyDescent="0.3">
      <c r="A2022" s="695">
        <v>32</v>
      </c>
      <c r="B2022" s="696" t="s">
        <v>554</v>
      </c>
      <c r="C2022" s="696">
        <v>89301324</v>
      </c>
      <c r="D2022" s="697" t="s">
        <v>4687</v>
      </c>
      <c r="E2022" s="698" t="s">
        <v>3285</v>
      </c>
      <c r="F2022" s="696" t="s">
        <v>3257</v>
      </c>
      <c r="G2022" s="696" t="s">
        <v>3355</v>
      </c>
      <c r="H2022" s="696" t="s">
        <v>555</v>
      </c>
      <c r="I2022" s="696" t="s">
        <v>853</v>
      </c>
      <c r="J2022" s="696" t="s">
        <v>3746</v>
      </c>
      <c r="K2022" s="696" t="s">
        <v>3747</v>
      </c>
      <c r="L2022" s="699">
        <v>0</v>
      </c>
      <c r="M2022" s="699">
        <v>0</v>
      </c>
      <c r="N2022" s="696">
        <v>2</v>
      </c>
      <c r="O2022" s="700">
        <v>1</v>
      </c>
      <c r="P2022" s="699">
        <v>0</v>
      </c>
      <c r="Q2022" s="701"/>
      <c r="R2022" s="696">
        <v>2</v>
      </c>
      <c r="S2022" s="701">
        <v>1</v>
      </c>
      <c r="T2022" s="700">
        <v>1</v>
      </c>
      <c r="U2022" s="702">
        <v>1</v>
      </c>
    </row>
    <row r="2023" spans="1:21" ht="14.4" customHeight="1" x14ac:dyDescent="0.3">
      <c r="A2023" s="695">
        <v>32</v>
      </c>
      <c r="B2023" s="696" t="s">
        <v>554</v>
      </c>
      <c r="C2023" s="696">
        <v>89301324</v>
      </c>
      <c r="D2023" s="697" t="s">
        <v>4687</v>
      </c>
      <c r="E2023" s="698" t="s">
        <v>3285</v>
      </c>
      <c r="F2023" s="696" t="s">
        <v>3257</v>
      </c>
      <c r="G2023" s="696" t="s">
        <v>3626</v>
      </c>
      <c r="H2023" s="696" t="s">
        <v>555</v>
      </c>
      <c r="I2023" s="696" t="s">
        <v>2544</v>
      </c>
      <c r="J2023" s="696" t="s">
        <v>2545</v>
      </c>
      <c r="K2023" s="696" t="s">
        <v>2546</v>
      </c>
      <c r="L2023" s="699">
        <v>1172.22</v>
      </c>
      <c r="M2023" s="699">
        <v>1172.22</v>
      </c>
      <c r="N2023" s="696">
        <v>1</v>
      </c>
      <c r="O2023" s="700">
        <v>0.5</v>
      </c>
      <c r="P2023" s="699">
        <v>1172.22</v>
      </c>
      <c r="Q2023" s="701">
        <v>1</v>
      </c>
      <c r="R2023" s="696">
        <v>1</v>
      </c>
      <c r="S2023" s="701">
        <v>1</v>
      </c>
      <c r="T2023" s="700">
        <v>0.5</v>
      </c>
      <c r="U2023" s="702">
        <v>1</v>
      </c>
    </row>
    <row r="2024" spans="1:21" ht="14.4" customHeight="1" x14ac:dyDescent="0.3">
      <c r="A2024" s="695">
        <v>32</v>
      </c>
      <c r="B2024" s="696" t="s">
        <v>554</v>
      </c>
      <c r="C2024" s="696">
        <v>89301324</v>
      </c>
      <c r="D2024" s="697" t="s">
        <v>4687</v>
      </c>
      <c r="E2024" s="698" t="s">
        <v>3285</v>
      </c>
      <c r="F2024" s="696" t="s">
        <v>3257</v>
      </c>
      <c r="G2024" s="696" t="s">
        <v>3293</v>
      </c>
      <c r="H2024" s="696" t="s">
        <v>1626</v>
      </c>
      <c r="I2024" s="696" t="s">
        <v>1655</v>
      </c>
      <c r="J2024" s="696" t="s">
        <v>1656</v>
      </c>
      <c r="K2024" s="696" t="s">
        <v>1657</v>
      </c>
      <c r="L2024" s="699">
        <v>937.93</v>
      </c>
      <c r="M2024" s="699">
        <v>937.93</v>
      </c>
      <c r="N2024" s="696">
        <v>1</v>
      </c>
      <c r="O2024" s="700">
        <v>0.5</v>
      </c>
      <c r="P2024" s="699">
        <v>937.93</v>
      </c>
      <c r="Q2024" s="701">
        <v>1</v>
      </c>
      <c r="R2024" s="696">
        <v>1</v>
      </c>
      <c r="S2024" s="701">
        <v>1</v>
      </c>
      <c r="T2024" s="700">
        <v>0.5</v>
      </c>
      <c r="U2024" s="702">
        <v>1</v>
      </c>
    </row>
    <row r="2025" spans="1:21" ht="14.4" customHeight="1" x14ac:dyDescent="0.3">
      <c r="A2025" s="695">
        <v>32</v>
      </c>
      <c r="B2025" s="696" t="s">
        <v>554</v>
      </c>
      <c r="C2025" s="696">
        <v>89301324</v>
      </c>
      <c r="D2025" s="697" t="s">
        <v>4687</v>
      </c>
      <c r="E2025" s="698" t="s">
        <v>3285</v>
      </c>
      <c r="F2025" s="696" t="s">
        <v>3257</v>
      </c>
      <c r="G2025" s="696" t="s">
        <v>3293</v>
      </c>
      <c r="H2025" s="696" t="s">
        <v>1626</v>
      </c>
      <c r="I2025" s="696" t="s">
        <v>1659</v>
      </c>
      <c r="J2025" s="696" t="s">
        <v>1656</v>
      </c>
      <c r="K2025" s="696" t="s">
        <v>1660</v>
      </c>
      <c r="L2025" s="699">
        <v>1166.47</v>
      </c>
      <c r="M2025" s="699">
        <v>1166.47</v>
      </c>
      <c r="N2025" s="696">
        <v>1</v>
      </c>
      <c r="O2025" s="700">
        <v>0.5</v>
      </c>
      <c r="P2025" s="699"/>
      <c r="Q2025" s="701">
        <v>0</v>
      </c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32</v>
      </c>
      <c r="B2026" s="696" t="s">
        <v>554</v>
      </c>
      <c r="C2026" s="696">
        <v>89301324</v>
      </c>
      <c r="D2026" s="697" t="s">
        <v>4687</v>
      </c>
      <c r="E2026" s="698" t="s">
        <v>3285</v>
      </c>
      <c r="F2026" s="696" t="s">
        <v>3257</v>
      </c>
      <c r="G2026" s="696" t="s">
        <v>3293</v>
      </c>
      <c r="H2026" s="696" t="s">
        <v>1626</v>
      </c>
      <c r="I2026" s="696" t="s">
        <v>2933</v>
      </c>
      <c r="J2026" s="696" t="s">
        <v>1702</v>
      </c>
      <c r="K2026" s="696" t="s">
        <v>1657</v>
      </c>
      <c r="L2026" s="699">
        <v>1749.69</v>
      </c>
      <c r="M2026" s="699">
        <v>1749.69</v>
      </c>
      <c r="N2026" s="696">
        <v>1</v>
      </c>
      <c r="O2026" s="700">
        <v>0.5</v>
      </c>
      <c r="P2026" s="699">
        <v>1749.69</v>
      </c>
      <c r="Q2026" s="701">
        <v>1</v>
      </c>
      <c r="R2026" s="696">
        <v>1</v>
      </c>
      <c r="S2026" s="701">
        <v>1</v>
      </c>
      <c r="T2026" s="700">
        <v>0.5</v>
      </c>
      <c r="U2026" s="702">
        <v>1</v>
      </c>
    </row>
    <row r="2027" spans="1:21" ht="14.4" customHeight="1" x14ac:dyDescent="0.3">
      <c r="A2027" s="695">
        <v>32</v>
      </c>
      <c r="B2027" s="696" t="s">
        <v>554</v>
      </c>
      <c r="C2027" s="696">
        <v>89301324</v>
      </c>
      <c r="D2027" s="697" t="s">
        <v>4687</v>
      </c>
      <c r="E2027" s="698" t="s">
        <v>3285</v>
      </c>
      <c r="F2027" s="696" t="s">
        <v>3257</v>
      </c>
      <c r="G2027" s="696" t="s">
        <v>3294</v>
      </c>
      <c r="H2027" s="696" t="s">
        <v>555</v>
      </c>
      <c r="I2027" s="696" t="s">
        <v>3295</v>
      </c>
      <c r="J2027" s="696" t="s">
        <v>3296</v>
      </c>
      <c r="K2027" s="696" t="s">
        <v>720</v>
      </c>
      <c r="L2027" s="699">
        <v>314.89999999999998</v>
      </c>
      <c r="M2027" s="699">
        <v>629.79999999999995</v>
      </c>
      <c r="N2027" s="696">
        <v>2</v>
      </c>
      <c r="O2027" s="700">
        <v>1</v>
      </c>
      <c r="P2027" s="699">
        <v>629.79999999999995</v>
      </c>
      <c r="Q2027" s="701">
        <v>1</v>
      </c>
      <c r="R2027" s="696">
        <v>2</v>
      </c>
      <c r="S2027" s="701">
        <v>1</v>
      </c>
      <c r="T2027" s="700">
        <v>1</v>
      </c>
      <c r="U2027" s="702">
        <v>1</v>
      </c>
    </row>
    <row r="2028" spans="1:21" ht="14.4" customHeight="1" x14ac:dyDescent="0.3">
      <c r="A2028" s="695">
        <v>32</v>
      </c>
      <c r="B2028" s="696" t="s">
        <v>554</v>
      </c>
      <c r="C2028" s="696">
        <v>89301324</v>
      </c>
      <c r="D2028" s="697" t="s">
        <v>4687</v>
      </c>
      <c r="E2028" s="698" t="s">
        <v>3285</v>
      </c>
      <c r="F2028" s="696" t="s">
        <v>3257</v>
      </c>
      <c r="G2028" s="696" t="s">
        <v>3294</v>
      </c>
      <c r="H2028" s="696" t="s">
        <v>555</v>
      </c>
      <c r="I2028" s="696" t="s">
        <v>718</v>
      </c>
      <c r="J2028" s="696" t="s">
        <v>719</v>
      </c>
      <c r="K2028" s="696" t="s">
        <v>3362</v>
      </c>
      <c r="L2028" s="699">
        <v>314.89999999999998</v>
      </c>
      <c r="M2028" s="699">
        <v>314.89999999999998</v>
      </c>
      <c r="N2028" s="696">
        <v>1</v>
      </c>
      <c r="O2028" s="700">
        <v>0.5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32</v>
      </c>
      <c r="B2029" s="696" t="s">
        <v>554</v>
      </c>
      <c r="C2029" s="696">
        <v>89301324</v>
      </c>
      <c r="D2029" s="697" t="s">
        <v>4687</v>
      </c>
      <c r="E2029" s="698" t="s">
        <v>3285</v>
      </c>
      <c r="F2029" s="696" t="s">
        <v>3257</v>
      </c>
      <c r="G2029" s="696" t="s">
        <v>3791</v>
      </c>
      <c r="H2029" s="696" t="s">
        <v>1626</v>
      </c>
      <c r="I2029" s="696" t="s">
        <v>1726</v>
      </c>
      <c r="J2029" s="696" t="s">
        <v>1727</v>
      </c>
      <c r="K2029" s="696" t="s">
        <v>1728</v>
      </c>
      <c r="L2029" s="699">
        <v>339.13</v>
      </c>
      <c r="M2029" s="699">
        <v>339.13</v>
      </c>
      <c r="N2029" s="696">
        <v>1</v>
      </c>
      <c r="O2029" s="700">
        <v>0.5</v>
      </c>
      <c r="P2029" s="699"/>
      <c r="Q2029" s="701">
        <v>0</v>
      </c>
      <c r="R2029" s="696"/>
      <c r="S2029" s="701">
        <v>0</v>
      </c>
      <c r="T2029" s="700"/>
      <c r="U2029" s="702">
        <v>0</v>
      </c>
    </row>
    <row r="2030" spans="1:21" ht="14.4" customHeight="1" x14ac:dyDescent="0.3">
      <c r="A2030" s="695">
        <v>32</v>
      </c>
      <c r="B2030" s="696" t="s">
        <v>554</v>
      </c>
      <c r="C2030" s="696">
        <v>89301324</v>
      </c>
      <c r="D2030" s="697" t="s">
        <v>4687</v>
      </c>
      <c r="E2030" s="698" t="s">
        <v>3285</v>
      </c>
      <c r="F2030" s="696" t="s">
        <v>3257</v>
      </c>
      <c r="G2030" s="696" t="s">
        <v>3791</v>
      </c>
      <c r="H2030" s="696" t="s">
        <v>1626</v>
      </c>
      <c r="I2030" s="696" t="s">
        <v>2742</v>
      </c>
      <c r="J2030" s="696" t="s">
        <v>3242</v>
      </c>
      <c r="K2030" s="696" t="s">
        <v>3243</v>
      </c>
      <c r="L2030" s="699">
        <v>201.75</v>
      </c>
      <c r="M2030" s="699">
        <v>201.75</v>
      </c>
      <c r="N2030" s="696">
        <v>1</v>
      </c>
      <c r="O2030" s="700">
        <v>0.5</v>
      </c>
      <c r="P2030" s="699">
        <v>201.75</v>
      </c>
      <c r="Q2030" s="701">
        <v>1</v>
      </c>
      <c r="R2030" s="696">
        <v>1</v>
      </c>
      <c r="S2030" s="701">
        <v>1</v>
      </c>
      <c r="T2030" s="700">
        <v>0.5</v>
      </c>
      <c r="U2030" s="702">
        <v>1</v>
      </c>
    </row>
    <row r="2031" spans="1:21" ht="14.4" customHeight="1" x14ac:dyDescent="0.3">
      <c r="A2031" s="695">
        <v>32</v>
      </c>
      <c r="B2031" s="696" t="s">
        <v>554</v>
      </c>
      <c r="C2031" s="696">
        <v>89301324</v>
      </c>
      <c r="D2031" s="697" t="s">
        <v>4687</v>
      </c>
      <c r="E2031" s="698" t="s">
        <v>3285</v>
      </c>
      <c r="F2031" s="696" t="s">
        <v>3257</v>
      </c>
      <c r="G2031" s="696" t="s">
        <v>3365</v>
      </c>
      <c r="H2031" s="696" t="s">
        <v>555</v>
      </c>
      <c r="I2031" s="696" t="s">
        <v>3666</v>
      </c>
      <c r="J2031" s="696" t="s">
        <v>1974</v>
      </c>
      <c r="K2031" s="696" t="s">
        <v>3667</v>
      </c>
      <c r="L2031" s="699">
        <v>23.46</v>
      </c>
      <c r="M2031" s="699">
        <v>46.92</v>
      </c>
      <c r="N2031" s="696">
        <v>2</v>
      </c>
      <c r="O2031" s="700">
        <v>1</v>
      </c>
      <c r="P2031" s="699">
        <v>46.92</v>
      </c>
      <c r="Q2031" s="701">
        <v>1</v>
      </c>
      <c r="R2031" s="696">
        <v>2</v>
      </c>
      <c r="S2031" s="701">
        <v>1</v>
      </c>
      <c r="T2031" s="700">
        <v>1</v>
      </c>
      <c r="U2031" s="702">
        <v>1</v>
      </c>
    </row>
    <row r="2032" spans="1:21" ht="14.4" customHeight="1" x14ac:dyDescent="0.3">
      <c r="A2032" s="695">
        <v>32</v>
      </c>
      <c r="B2032" s="696" t="s">
        <v>554</v>
      </c>
      <c r="C2032" s="696">
        <v>89301324</v>
      </c>
      <c r="D2032" s="697" t="s">
        <v>4687</v>
      </c>
      <c r="E2032" s="698" t="s">
        <v>3285</v>
      </c>
      <c r="F2032" s="696" t="s">
        <v>3257</v>
      </c>
      <c r="G2032" s="696" t="s">
        <v>3365</v>
      </c>
      <c r="H2032" s="696" t="s">
        <v>555</v>
      </c>
      <c r="I2032" s="696" t="s">
        <v>1962</v>
      </c>
      <c r="J2032" s="696" t="s">
        <v>1963</v>
      </c>
      <c r="K2032" s="696" t="s">
        <v>3366</v>
      </c>
      <c r="L2032" s="699">
        <v>53.54</v>
      </c>
      <c r="M2032" s="699">
        <v>160.62</v>
      </c>
      <c r="N2032" s="696">
        <v>3</v>
      </c>
      <c r="O2032" s="700">
        <v>2</v>
      </c>
      <c r="P2032" s="699">
        <v>53.54</v>
      </c>
      <c r="Q2032" s="701">
        <v>0.33333333333333331</v>
      </c>
      <c r="R2032" s="696">
        <v>1</v>
      </c>
      <c r="S2032" s="701">
        <v>0.33333333333333331</v>
      </c>
      <c r="T2032" s="700">
        <v>0.5</v>
      </c>
      <c r="U2032" s="702">
        <v>0.25</v>
      </c>
    </row>
    <row r="2033" spans="1:21" ht="14.4" customHeight="1" x14ac:dyDescent="0.3">
      <c r="A2033" s="695">
        <v>32</v>
      </c>
      <c r="B2033" s="696" t="s">
        <v>554</v>
      </c>
      <c r="C2033" s="696">
        <v>89301324</v>
      </c>
      <c r="D2033" s="697" t="s">
        <v>4687</v>
      </c>
      <c r="E2033" s="698" t="s">
        <v>3285</v>
      </c>
      <c r="F2033" s="696" t="s">
        <v>3257</v>
      </c>
      <c r="G2033" s="696" t="s">
        <v>3678</v>
      </c>
      <c r="H2033" s="696" t="s">
        <v>1626</v>
      </c>
      <c r="I2033" s="696" t="s">
        <v>1807</v>
      </c>
      <c r="J2033" s="696" t="s">
        <v>1808</v>
      </c>
      <c r="K2033" s="696" t="s">
        <v>3159</v>
      </c>
      <c r="L2033" s="699">
        <v>1492.11</v>
      </c>
      <c r="M2033" s="699">
        <v>7460.5499999999993</v>
      </c>
      <c r="N2033" s="696">
        <v>5</v>
      </c>
      <c r="O2033" s="700">
        <v>2</v>
      </c>
      <c r="P2033" s="699">
        <v>2984.22</v>
      </c>
      <c r="Q2033" s="701">
        <v>0.4</v>
      </c>
      <c r="R2033" s="696">
        <v>2</v>
      </c>
      <c r="S2033" s="701">
        <v>0.4</v>
      </c>
      <c r="T2033" s="700">
        <v>1</v>
      </c>
      <c r="U2033" s="702">
        <v>0.5</v>
      </c>
    </row>
    <row r="2034" spans="1:21" ht="14.4" customHeight="1" thickBot="1" x14ac:dyDescent="0.35">
      <c r="A2034" s="703">
        <v>32</v>
      </c>
      <c r="B2034" s="704" t="s">
        <v>554</v>
      </c>
      <c r="C2034" s="704">
        <v>89301324</v>
      </c>
      <c r="D2034" s="705" t="s">
        <v>4687</v>
      </c>
      <c r="E2034" s="706" t="s">
        <v>3285</v>
      </c>
      <c r="F2034" s="704" t="s">
        <v>3257</v>
      </c>
      <c r="G2034" s="704" t="s">
        <v>3370</v>
      </c>
      <c r="H2034" s="704" t="s">
        <v>555</v>
      </c>
      <c r="I2034" s="704" t="s">
        <v>1328</v>
      </c>
      <c r="J2034" s="704" t="s">
        <v>1329</v>
      </c>
      <c r="K2034" s="704" t="s">
        <v>3371</v>
      </c>
      <c r="L2034" s="707">
        <v>34140.99</v>
      </c>
      <c r="M2034" s="707">
        <v>34140.99</v>
      </c>
      <c r="N2034" s="704">
        <v>1</v>
      </c>
      <c r="O2034" s="708">
        <v>0.5</v>
      </c>
      <c r="P2034" s="707">
        <v>34140.99</v>
      </c>
      <c r="Q2034" s="709">
        <v>1</v>
      </c>
      <c r="R2034" s="704">
        <v>1</v>
      </c>
      <c r="S2034" s="709">
        <v>1</v>
      </c>
      <c r="T2034" s="708">
        <v>0.5</v>
      </c>
      <c r="U2034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4689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3284</v>
      </c>
      <c r="B5" s="628">
        <v>4172.07</v>
      </c>
      <c r="C5" s="646">
        <v>2.6714534313353546E-2</v>
      </c>
      <c r="D5" s="628">
        <v>152000.21999999994</v>
      </c>
      <c r="E5" s="646">
        <v>0.97328546568664642</v>
      </c>
      <c r="F5" s="629">
        <v>156172.28999999995</v>
      </c>
    </row>
    <row r="6" spans="1:6" ht="14.4" customHeight="1" x14ac:dyDescent="0.3">
      <c r="A6" s="718" t="s">
        <v>3280</v>
      </c>
      <c r="B6" s="711">
        <v>3708.28</v>
      </c>
      <c r="C6" s="701">
        <v>1.094320371977091E-2</v>
      </c>
      <c r="D6" s="711">
        <v>335157.74999999994</v>
      </c>
      <c r="E6" s="701">
        <v>0.98905679628022902</v>
      </c>
      <c r="F6" s="712">
        <v>338866.02999999997</v>
      </c>
    </row>
    <row r="7" spans="1:6" ht="14.4" customHeight="1" x14ac:dyDescent="0.3">
      <c r="A7" s="718" t="s">
        <v>3279</v>
      </c>
      <c r="B7" s="711">
        <v>3328.9200000000005</v>
      </c>
      <c r="C7" s="701">
        <v>1.8704265034511298E-2</v>
      </c>
      <c r="D7" s="711">
        <v>174647.59999999998</v>
      </c>
      <c r="E7" s="701">
        <v>0.98129573496548861</v>
      </c>
      <c r="F7" s="712">
        <v>177976.52</v>
      </c>
    </row>
    <row r="8" spans="1:6" ht="14.4" customHeight="1" x14ac:dyDescent="0.3">
      <c r="A8" s="718" t="s">
        <v>3288</v>
      </c>
      <c r="B8" s="711">
        <v>1341.1100000000001</v>
      </c>
      <c r="C8" s="701">
        <v>1.540241156025576E-2</v>
      </c>
      <c r="D8" s="711">
        <v>85730.319999999992</v>
      </c>
      <c r="E8" s="701">
        <v>0.98459758843974421</v>
      </c>
      <c r="F8" s="712">
        <v>87071.43</v>
      </c>
    </row>
    <row r="9" spans="1:6" ht="14.4" customHeight="1" x14ac:dyDescent="0.3">
      <c r="A9" s="718" t="s">
        <v>3269</v>
      </c>
      <c r="B9" s="711">
        <v>1333.24</v>
      </c>
      <c r="C9" s="701">
        <v>5.5392045256253252E-3</v>
      </c>
      <c r="D9" s="711">
        <v>239358.3599999999</v>
      </c>
      <c r="E9" s="701">
        <v>0.99446079547437471</v>
      </c>
      <c r="F9" s="712">
        <v>240691.59999999989</v>
      </c>
    </row>
    <row r="10" spans="1:6" ht="14.4" customHeight="1" x14ac:dyDescent="0.3">
      <c r="A10" s="718" t="s">
        <v>3281</v>
      </c>
      <c r="B10" s="711">
        <v>1229.9700000000003</v>
      </c>
      <c r="C10" s="701">
        <v>5.7836465614841785E-3</v>
      </c>
      <c r="D10" s="711">
        <v>211433.44000000003</v>
      </c>
      <c r="E10" s="701">
        <v>0.99421635343851578</v>
      </c>
      <c r="F10" s="712">
        <v>212663.41000000003</v>
      </c>
    </row>
    <row r="11" spans="1:6" ht="14.4" customHeight="1" x14ac:dyDescent="0.3">
      <c r="A11" s="718" t="s">
        <v>3271</v>
      </c>
      <c r="B11" s="711">
        <v>1100.3</v>
      </c>
      <c r="C11" s="701">
        <v>1.1612261695609721E-2</v>
      </c>
      <c r="D11" s="711">
        <v>93652.99000000002</v>
      </c>
      <c r="E11" s="701">
        <v>0.9883877383043902</v>
      </c>
      <c r="F11" s="712">
        <v>94753.290000000023</v>
      </c>
    </row>
    <row r="12" spans="1:6" ht="14.4" customHeight="1" x14ac:dyDescent="0.3">
      <c r="A12" s="718" t="s">
        <v>3277</v>
      </c>
      <c r="B12" s="711">
        <v>1012.8800000000001</v>
      </c>
      <c r="C12" s="701">
        <v>2.14547583522488E-2</v>
      </c>
      <c r="D12" s="711">
        <v>46197.160000000011</v>
      </c>
      <c r="E12" s="701">
        <v>0.97854524164775125</v>
      </c>
      <c r="F12" s="712">
        <v>47210.040000000008</v>
      </c>
    </row>
    <row r="13" spans="1:6" ht="14.4" customHeight="1" x14ac:dyDescent="0.3">
      <c r="A13" s="718" t="s">
        <v>3268</v>
      </c>
      <c r="B13" s="711">
        <v>537.85</v>
      </c>
      <c r="C13" s="701">
        <v>2.7409623664873327E-3</v>
      </c>
      <c r="D13" s="711">
        <v>195688.85000000003</v>
      </c>
      <c r="E13" s="701">
        <v>0.99725903763351265</v>
      </c>
      <c r="F13" s="712">
        <v>196226.70000000004</v>
      </c>
    </row>
    <row r="14" spans="1:6" ht="14.4" customHeight="1" x14ac:dyDescent="0.3">
      <c r="A14" s="718" t="s">
        <v>3285</v>
      </c>
      <c r="B14" s="711">
        <v>399.78</v>
      </c>
      <c r="C14" s="701">
        <v>6.0456632218675839E-3</v>
      </c>
      <c r="D14" s="711">
        <v>65726.959999999992</v>
      </c>
      <c r="E14" s="701">
        <v>0.99395433677813239</v>
      </c>
      <c r="F14" s="712">
        <v>66126.739999999991</v>
      </c>
    </row>
    <row r="15" spans="1:6" ht="14.4" customHeight="1" x14ac:dyDescent="0.3">
      <c r="A15" s="718" t="s">
        <v>3278</v>
      </c>
      <c r="B15" s="711">
        <v>334.76</v>
      </c>
      <c r="C15" s="701">
        <v>4.8330548845385551E-3</v>
      </c>
      <c r="D15" s="711">
        <v>68929.920000000013</v>
      </c>
      <c r="E15" s="701">
        <v>0.99516694511546155</v>
      </c>
      <c r="F15" s="712">
        <v>69264.680000000008</v>
      </c>
    </row>
    <row r="16" spans="1:6" ht="14.4" customHeight="1" x14ac:dyDescent="0.3">
      <c r="A16" s="718" t="s">
        <v>3286</v>
      </c>
      <c r="B16" s="711">
        <v>224.71</v>
      </c>
      <c r="C16" s="701">
        <v>3.1712528770394713E-3</v>
      </c>
      <c r="D16" s="711">
        <v>70633.72</v>
      </c>
      <c r="E16" s="701">
        <v>0.99682874712296043</v>
      </c>
      <c r="F16" s="712">
        <v>70858.430000000008</v>
      </c>
    </row>
    <row r="17" spans="1:6" ht="14.4" customHeight="1" x14ac:dyDescent="0.3">
      <c r="A17" s="718" t="s">
        <v>3270</v>
      </c>
      <c r="B17" s="711">
        <v>99.84</v>
      </c>
      <c r="C17" s="701">
        <v>3.1074962121164966E-3</v>
      </c>
      <c r="D17" s="711">
        <v>32028.92</v>
      </c>
      <c r="E17" s="701">
        <v>0.99689250378788352</v>
      </c>
      <c r="F17" s="712">
        <v>32128.76</v>
      </c>
    </row>
    <row r="18" spans="1:6" ht="14.4" customHeight="1" x14ac:dyDescent="0.3">
      <c r="A18" s="718" t="s">
        <v>3283</v>
      </c>
      <c r="B18" s="711">
        <v>95.25</v>
      </c>
      <c r="C18" s="701">
        <v>8.5925408986904683E-4</v>
      </c>
      <c r="D18" s="711">
        <v>110756.71000000002</v>
      </c>
      <c r="E18" s="701">
        <v>0.99914074591013091</v>
      </c>
      <c r="F18" s="712">
        <v>110851.96000000002</v>
      </c>
    </row>
    <row r="19" spans="1:6" ht="14.4" customHeight="1" x14ac:dyDescent="0.3">
      <c r="A19" s="718" t="s">
        <v>3290</v>
      </c>
      <c r="B19" s="711">
        <v>89.77</v>
      </c>
      <c r="C19" s="701">
        <v>4.4280500321806817E-4</v>
      </c>
      <c r="D19" s="711">
        <v>202640.55000000002</v>
      </c>
      <c r="E19" s="701">
        <v>0.99955719499678197</v>
      </c>
      <c r="F19" s="712">
        <v>202730.32</v>
      </c>
    </row>
    <row r="20" spans="1:6" ht="14.4" customHeight="1" x14ac:dyDescent="0.3">
      <c r="A20" s="718" t="s">
        <v>3274</v>
      </c>
      <c r="B20" s="711">
        <v>49.92</v>
      </c>
      <c r="C20" s="701">
        <v>6.5823279526230633E-4</v>
      </c>
      <c r="D20" s="711">
        <v>75789.50999999998</v>
      </c>
      <c r="E20" s="701">
        <v>0.99934176720473766</v>
      </c>
      <c r="F20" s="712">
        <v>75839.429999999978</v>
      </c>
    </row>
    <row r="21" spans="1:6" ht="14.4" customHeight="1" x14ac:dyDescent="0.3">
      <c r="A21" s="718" t="s">
        <v>3289</v>
      </c>
      <c r="B21" s="711">
        <v>42.18</v>
      </c>
      <c r="C21" s="701">
        <v>1.1684307625825143E-3</v>
      </c>
      <c r="D21" s="711">
        <v>36057.520000000004</v>
      </c>
      <c r="E21" s="701">
        <v>0.99883156923741745</v>
      </c>
      <c r="F21" s="712">
        <v>36099.700000000004</v>
      </c>
    </row>
    <row r="22" spans="1:6" ht="14.4" customHeight="1" x14ac:dyDescent="0.3">
      <c r="A22" s="718" t="s">
        <v>3273</v>
      </c>
      <c r="B22" s="711"/>
      <c r="C22" s="701">
        <v>0</v>
      </c>
      <c r="D22" s="711">
        <v>368.44</v>
      </c>
      <c r="E22" s="701">
        <v>1</v>
      </c>
      <c r="F22" s="712">
        <v>368.44</v>
      </c>
    </row>
    <row r="23" spans="1:6" ht="14.4" customHeight="1" x14ac:dyDescent="0.3">
      <c r="A23" s="718" t="s">
        <v>3282</v>
      </c>
      <c r="B23" s="711">
        <v>0</v>
      </c>
      <c r="C23" s="701">
        <v>0</v>
      </c>
      <c r="D23" s="711">
        <v>202601.24</v>
      </c>
      <c r="E23" s="701">
        <v>1</v>
      </c>
      <c r="F23" s="712">
        <v>202601.24</v>
      </c>
    </row>
    <row r="24" spans="1:6" ht="14.4" customHeight="1" x14ac:dyDescent="0.3">
      <c r="A24" s="718" t="s">
        <v>3272</v>
      </c>
      <c r="B24" s="711">
        <v>0</v>
      </c>
      <c r="C24" s="701">
        <v>0</v>
      </c>
      <c r="D24" s="711">
        <v>45921.910000000011</v>
      </c>
      <c r="E24" s="701">
        <v>1</v>
      </c>
      <c r="F24" s="712">
        <v>45921.910000000011</v>
      </c>
    </row>
    <row r="25" spans="1:6" ht="14.4" customHeight="1" x14ac:dyDescent="0.3">
      <c r="A25" s="718" t="s">
        <v>3291</v>
      </c>
      <c r="B25" s="711"/>
      <c r="C25" s="701">
        <v>0</v>
      </c>
      <c r="D25" s="711">
        <v>12323.990000000002</v>
      </c>
      <c r="E25" s="701">
        <v>1</v>
      </c>
      <c r="F25" s="712">
        <v>12323.990000000002</v>
      </c>
    </row>
    <row r="26" spans="1:6" ht="14.4" customHeight="1" x14ac:dyDescent="0.3">
      <c r="A26" s="718" t="s">
        <v>3276</v>
      </c>
      <c r="B26" s="711">
        <v>0</v>
      </c>
      <c r="C26" s="701">
        <v>0</v>
      </c>
      <c r="D26" s="711">
        <v>564.21</v>
      </c>
      <c r="E26" s="701">
        <v>1</v>
      </c>
      <c r="F26" s="712">
        <v>564.21</v>
      </c>
    </row>
    <row r="27" spans="1:6" ht="14.4" customHeight="1" x14ac:dyDescent="0.3">
      <c r="A27" s="718" t="s">
        <v>3292</v>
      </c>
      <c r="B27" s="711"/>
      <c r="C27" s="701">
        <v>0</v>
      </c>
      <c r="D27" s="711">
        <v>3679.85</v>
      </c>
      <c r="E27" s="701">
        <v>1</v>
      </c>
      <c r="F27" s="712">
        <v>3679.85</v>
      </c>
    </row>
    <row r="28" spans="1:6" ht="14.4" customHeight="1" x14ac:dyDescent="0.3">
      <c r="A28" s="718" t="s">
        <v>3275</v>
      </c>
      <c r="B28" s="711"/>
      <c r="C28" s="701">
        <v>0</v>
      </c>
      <c r="D28" s="711">
        <v>287654.66999999987</v>
      </c>
      <c r="E28" s="701">
        <v>1</v>
      </c>
      <c r="F28" s="712">
        <v>287654.66999999987</v>
      </c>
    </row>
    <row r="29" spans="1:6" ht="14.4" customHeight="1" thickBot="1" x14ac:dyDescent="0.35">
      <c r="A29" s="719" t="s">
        <v>3287</v>
      </c>
      <c r="B29" s="715"/>
      <c r="C29" s="716">
        <v>0</v>
      </c>
      <c r="D29" s="715">
        <v>75136.790000000052</v>
      </c>
      <c r="E29" s="716">
        <v>1</v>
      </c>
      <c r="F29" s="717">
        <v>75136.790000000052</v>
      </c>
    </row>
    <row r="30" spans="1:6" ht="14.4" customHeight="1" thickBot="1" x14ac:dyDescent="0.35">
      <c r="A30" s="652" t="s">
        <v>3</v>
      </c>
      <c r="B30" s="653">
        <v>19100.830000000002</v>
      </c>
      <c r="C30" s="654">
        <v>6.7166987876776489E-3</v>
      </c>
      <c r="D30" s="653">
        <v>2824681.6</v>
      </c>
      <c r="E30" s="654">
        <v>0.99328330121232211</v>
      </c>
      <c r="F30" s="655">
        <v>2843782.4300000006</v>
      </c>
    </row>
    <row r="31" spans="1:6" ht="14.4" customHeight="1" thickBot="1" x14ac:dyDescent="0.35"/>
    <row r="32" spans="1:6" ht="14.4" customHeight="1" x14ac:dyDescent="0.3">
      <c r="A32" s="656" t="s">
        <v>3052</v>
      </c>
      <c r="B32" s="628">
        <v>3993</v>
      </c>
      <c r="C32" s="646">
        <v>0.47284935254098792</v>
      </c>
      <c r="D32" s="628">
        <v>4451.5500000000011</v>
      </c>
      <c r="E32" s="646">
        <v>0.52715064745901208</v>
      </c>
      <c r="F32" s="629">
        <v>8444.5500000000011</v>
      </c>
    </row>
    <row r="33" spans="1:6" ht="14.4" customHeight="1" x14ac:dyDescent="0.3">
      <c r="A33" s="718" t="s">
        <v>3074</v>
      </c>
      <c r="B33" s="711">
        <v>1999.86</v>
      </c>
      <c r="C33" s="701">
        <v>3.1786403304237189E-2</v>
      </c>
      <c r="D33" s="711">
        <v>60915.720000000016</v>
      </c>
      <c r="E33" s="701">
        <v>0.96821359669576279</v>
      </c>
      <c r="F33" s="712">
        <v>62915.580000000016</v>
      </c>
    </row>
    <row r="34" spans="1:6" ht="14.4" customHeight="1" x14ac:dyDescent="0.3">
      <c r="A34" s="718" t="s">
        <v>4690</v>
      </c>
      <c r="B34" s="711">
        <v>1673.8</v>
      </c>
      <c r="C34" s="701">
        <v>1</v>
      </c>
      <c r="D34" s="711"/>
      <c r="E34" s="701">
        <v>0</v>
      </c>
      <c r="F34" s="712">
        <v>1673.8</v>
      </c>
    </row>
    <row r="35" spans="1:6" ht="14.4" customHeight="1" x14ac:dyDescent="0.3">
      <c r="A35" s="718" t="s">
        <v>4691</v>
      </c>
      <c r="B35" s="711">
        <v>1329.54</v>
      </c>
      <c r="C35" s="701">
        <v>1</v>
      </c>
      <c r="D35" s="711"/>
      <c r="E35" s="701">
        <v>0</v>
      </c>
      <c r="F35" s="712">
        <v>1329.54</v>
      </c>
    </row>
    <row r="36" spans="1:6" ht="14.4" customHeight="1" x14ac:dyDescent="0.3">
      <c r="A36" s="718" t="s">
        <v>3085</v>
      </c>
      <c r="B36" s="711">
        <v>1045.17</v>
      </c>
      <c r="C36" s="701">
        <v>0.2689398033070356</v>
      </c>
      <c r="D36" s="711">
        <v>2841.0899999999992</v>
      </c>
      <c r="E36" s="701">
        <v>0.7310601966929644</v>
      </c>
      <c r="F36" s="712">
        <v>3886.2599999999993</v>
      </c>
    </row>
    <row r="37" spans="1:6" ht="14.4" customHeight="1" x14ac:dyDescent="0.3">
      <c r="A37" s="718" t="s">
        <v>4692</v>
      </c>
      <c r="B37" s="711">
        <v>1029.6400000000001</v>
      </c>
      <c r="C37" s="701">
        <v>1</v>
      </c>
      <c r="D37" s="711"/>
      <c r="E37" s="701">
        <v>0</v>
      </c>
      <c r="F37" s="712">
        <v>1029.6400000000001</v>
      </c>
    </row>
    <row r="38" spans="1:6" ht="14.4" customHeight="1" x14ac:dyDescent="0.3">
      <c r="A38" s="718" t="s">
        <v>3046</v>
      </c>
      <c r="B38" s="711">
        <v>809.66000000000008</v>
      </c>
      <c r="C38" s="701">
        <v>8.5430513188729837E-2</v>
      </c>
      <c r="D38" s="711">
        <v>8667.75</v>
      </c>
      <c r="E38" s="701">
        <v>0.91456948681127015</v>
      </c>
      <c r="F38" s="712">
        <v>9477.41</v>
      </c>
    </row>
    <row r="39" spans="1:6" ht="14.4" customHeight="1" x14ac:dyDescent="0.3">
      <c r="A39" s="718" t="s">
        <v>3084</v>
      </c>
      <c r="B39" s="711">
        <v>791.88</v>
      </c>
      <c r="C39" s="701">
        <v>0.1001887680480979</v>
      </c>
      <c r="D39" s="711">
        <v>7112</v>
      </c>
      <c r="E39" s="701">
        <v>0.89981123195190205</v>
      </c>
      <c r="F39" s="712">
        <v>7903.88</v>
      </c>
    </row>
    <row r="40" spans="1:6" ht="14.4" customHeight="1" x14ac:dyDescent="0.3">
      <c r="A40" s="718" t="s">
        <v>3079</v>
      </c>
      <c r="B40" s="711">
        <v>720.54</v>
      </c>
      <c r="C40" s="701">
        <v>3.3812342297994812E-2</v>
      </c>
      <c r="D40" s="711">
        <v>20589.429999999982</v>
      </c>
      <c r="E40" s="701">
        <v>0.9661876577020051</v>
      </c>
      <c r="F40" s="712">
        <v>21309.969999999983</v>
      </c>
    </row>
    <row r="41" spans="1:6" ht="14.4" customHeight="1" x14ac:dyDescent="0.3">
      <c r="A41" s="718" t="s">
        <v>3051</v>
      </c>
      <c r="B41" s="711">
        <v>651.67000000000007</v>
      </c>
      <c r="C41" s="701">
        <v>0.82268062060520364</v>
      </c>
      <c r="D41" s="711">
        <v>140.46</v>
      </c>
      <c r="E41" s="701">
        <v>0.17731937939479631</v>
      </c>
      <c r="F41" s="712">
        <v>792.13000000000011</v>
      </c>
    </row>
    <row r="42" spans="1:6" ht="14.4" customHeight="1" x14ac:dyDescent="0.3">
      <c r="A42" s="718" t="s">
        <v>3076</v>
      </c>
      <c r="B42" s="711">
        <v>552.66</v>
      </c>
      <c r="C42" s="701">
        <v>3.7267105875371728E-2</v>
      </c>
      <c r="D42" s="711">
        <v>14277.039999999995</v>
      </c>
      <c r="E42" s="701">
        <v>0.96273289412462826</v>
      </c>
      <c r="F42" s="712">
        <v>14829.699999999995</v>
      </c>
    </row>
    <row r="43" spans="1:6" ht="14.4" customHeight="1" x14ac:dyDescent="0.3">
      <c r="A43" s="718" t="s">
        <v>4693</v>
      </c>
      <c r="B43" s="711">
        <v>549.9</v>
      </c>
      <c r="C43" s="701">
        <v>0.84635156141781964</v>
      </c>
      <c r="D43" s="711">
        <v>99.83</v>
      </c>
      <c r="E43" s="701">
        <v>0.15364843858218027</v>
      </c>
      <c r="F43" s="712">
        <v>649.73</v>
      </c>
    </row>
    <row r="44" spans="1:6" ht="14.4" customHeight="1" x14ac:dyDescent="0.3">
      <c r="A44" s="718" t="s">
        <v>3075</v>
      </c>
      <c r="B44" s="711">
        <v>499.8</v>
      </c>
      <c r="C44" s="701">
        <v>9.8910363225451506E-2</v>
      </c>
      <c r="D44" s="711">
        <v>4553.26</v>
      </c>
      <c r="E44" s="701">
        <v>0.90108963677454845</v>
      </c>
      <c r="F44" s="712">
        <v>5053.0600000000004</v>
      </c>
    </row>
    <row r="45" spans="1:6" ht="14.4" customHeight="1" x14ac:dyDescent="0.3">
      <c r="A45" s="718" t="s">
        <v>4694</v>
      </c>
      <c r="B45" s="711">
        <v>492.45000000000005</v>
      </c>
      <c r="C45" s="701">
        <v>0.32142787209461715</v>
      </c>
      <c r="D45" s="711">
        <v>1039.6199999999999</v>
      </c>
      <c r="E45" s="701">
        <v>0.6785721279053829</v>
      </c>
      <c r="F45" s="712">
        <v>1532.07</v>
      </c>
    </row>
    <row r="46" spans="1:6" ht="14.4" customHeight="1" x14ac:dyDescent="0.3">
      <c r="A46" s="718" t="s">
        <v>3043</v>
      </c>
      <c r="B46" s="711">
        <v>480.18</v>
      </c>
      <c r="C46" s="701">
        <v>1</v>
      </c>
      <c r="D46" s="711"/>
      <c r="E46" s="701">
        <v>0</v>
      </c>
      <c r="F46" s="712">
        <v>480.18</v>
      </c>
    </row>
    <row r="47" spans="1:6" ht="14.4" customHeight="1" x14ac:dyDescent="0.3">
      <c r="A47" s="718" t="s">
        <v>3090</v>
      </c>
      <c r="B47" s="711">
        <v>349.29999999999995</v>
      </c>
      <c r="C47" s="701">
        <v>3.6363598507562149E-2</v>
      </c>
      <c r="D47" s="711">
        <v>9256.4599999999937</v>
      </c>
      <c r="E47" s="701">
        <v>0.9636364014924379</v>
      </c>
      <c r="F47" s="712">
        <v>9605.7599999999929</v>
      </c>
    </row>
    <row r="48" spans="1:6" ht="14.4" customHeight="1" x14ac:dyDescent="0.3">
      <c r="A48" s="718" t="s">
        <v>4695</v>
      </c>
      <c r="B48" s="711">
        <v>313.98</v>
      </c>
      <c r="C48" s="701">
        <v>0.60000000000000009</v>
      </c>
      <c r="D48" s="711">
        <v>209.32</v>
      </c>
      <c r="E48" s="701">
        <v>0.4</v>
      </c>
      <c r="F48" s="712">
        <v>523.29999999999995</v>
      </c>
    </row>
    <row r="49" spans="1:6" ht="14.4" customHeight="1" x14ac:dyDescent="0.3">
      <c r="A49" s="718" t="s">
        <v>4696</v>
      </c>
      <c r="B49" s="711">
        <v>278.28999999999996</v>
      </c>
      <c r="C49" s="701">
        <v>1</v>
      </c>
      <c r="D49" s="711"/>
      <c r="E49" s="701">
        <v>0</v>
      </c>
      <c r="F49" s="712">
        <v>278.28999999999996</v>
      </c>
    </row>
    <row r="50" spans="1:6" ht="14.4" customHeight="1" x14ac:dyDescent="0.3">
      <c r="A50" s="718" t="s">
        <v>4697</v>
      </c>
      <c r="B50" s="711">
        <v>233.9</v>
      </c>
      <c r="C50" s="701">
        <v>0.48274581028646912</v>
      </c>
      <c r="D50" s="711">
        <v>250.62</v>
      </c>
      <c r="E50" s="701">
        <v>0.51725418971353099</v>
      </c>
      <c r="F50" s="712">
        <v>484.52</v>
      </c>
    </row>
    <row r="51" spans="1:6" ht="14.4" customHeight="1" x14ac:dyDescent="0.3">
      <c r="A51" s="718" t="s">
        <v>3061</v>
      </c>
      <c r="B51" s="711">
        <v>195.89</v>
      </c>
      <c r="C51" s="701">
        <v>4.9648715505180553E-2</v>
      </c>
      <c r="D51" s="711">
        <v>3749.6300000000006</v>
      </c>
      <c r="E51" s="701">
        <v>0.95035128449481943</v>
      </c>
      <c r="F51" s="712">
        <v>3945.5200000000004</v>
      </c>
    </row>
    <row r="52" spans="1:6" ht="14.4" customHeight="1" x14ac:dyDescent="0.3">
      <c r="A52" s="718" t="s">
        <v>3070</v>
      </c>
      <c r="B52" s="711">
        <v>193.26</v>
      </c>
      <c r="C52" s="701">
        <v>0.4</v>
      </c>
      <c r="D52" s="711">
        <v>289.89</v>
      </c>
      <c r="E52" s="701">
        <v>0.6</v>
      </c>
      <c r="F52" s="712">
        <v>483.15</v>
      </c>
    </row>
    <row r="53" spans="1:6" ht="14.4" customHeight="1" x14ac:dyDescent="0.3">
      <c r="A53" s="718" t="s">
        <v>3047</v>
      </c>
      <c r="B53" s="711">
        <v>179.55</v>
      </c>
      <c r="C53" s="701">
        <v>0.333011851549604</v>
      </c>
      <c r="D53" s="711">
        <v>359.62</v>
      </c>
      <c r="E53" s="701">
        <v>0.66698814845039589</v>
      </c>
      <c r="F53" s="712">
        <v>539.17000000000007</v>
      </c>
    </row>
    <row r="54" spans="1:6" ht="14.4" customHeight="1" x14ac:dyDescent="0.3">
      <c r="A54" s="718" t="s">
        <v>4698</v>
      </c>
      <c r="B54" s="711">
        <v>166.2</v>
      </c>
      <c r="C54" s="701">
        <v>1</v>
      </c>
      <c r="D54" s="711"/>
      <c r="E54" s="701">
        <v>0</v>
      </c>
      <c r="F54" s="712">
        <v>166.2</v>
      </c>
    </row>
    <row r="55" spans="1:6" ht="14.4" customHeight="1" x14ac:dyDescent="0.3">
      <c r="A55" s="718" t="s">
        <v>3036</v>
      </c>
      <c r="B55" s="711">
        <v>161.4</v>
      </c>
      <c r="C55" s="701">
        <v>0.54195628085020642</v>
      </c>
      <c r="D55" s="711">
        <v>136.41000000000003</v>
      </c>
      <c r="E55" s="701">
        <v>0.45804371914979347</v>
      </c>
      <c r="F55" s="712">
        <v>297.81000000000006</v>
      </c>
    </row>
    <row r="56" spans="1:6" ht="14.4" customHeight="1" x14ac:dyDescent="0.3">
      <c r="A56" s="718" t="s">
        <v>3082</v>
      </c>
      <c r="B56" s="711">
        <v>116.8</v>
      </c>
      <c r="C56" s="701">
        <v>2.5641307091972813E-2</v>
      </c>
      <c r="D56" s="711">
        <v>4438.3500000000013</v>
      </c>
      <c r="E56" s="701">
        <v>0.97435869290802712</v>
      </c>
      <c r="F56" s="712">
        <v>4555.1500000000015</v>
      </c>
    </row>
    <row r="57" spans="1:6" ht="14.4" customHeight="1" x14ac:dyDescent="0.3">
      <c r="A57" s="718" t="s">
        <v>3023</v>
      </c>
      <c r="B57" s="711">
        <v>94.72</v>
      </c>
      <c r="C57" s="701">
        <v>0.4761952641898346</v>
      </c>
      <c r="D57" s="711">
        <v>104.19</v>
      </c>
      <c r="E57" s="701">
        <v>0.5238047358101654</v>
      </c>
      <c r="F57" s="712">
        <v>198.91</v>
      </c>
    </row>
    <row r="58" spans="1:6" ht="14.4" customHeight="1" x14ac:dyDescent="0.3">
      <c r="A58" s="718" t="s">
        <v>3045</v>
      </c>
      <c r="B58" s="711">
        <v>89.77</v>
      </c>
      <c r="C58" s="701">
        <v>7.8945748432429588E-2</v>
      </c>
      <c r="D58" s="711">
        <v>1047.3399999999999</v>
      </c>
      <c r="E58" s="701">
        <v>0.92105425156757048</v>
      </c>
      <c r="F58" s="712">
        <v>1137.1099999999999</v>
      </c>
    </row>
    <row r="59" spans="1:6" ht="14.4" customHeight="1" x14ac:dyDescent="0.3">
      <c r="A59" s="718" t="s">
        <v>3041</v>
      </c>
      <c r="B59" s="711">
        <v>75.28</v>
      </c>
      <c r="C59" s="701">
        <v>0.10000531377862798</v>
      </c>
      <c r="D59" s="711">
        <v>677.48</v>
      </c>
      <c r="E59" s="701">
        <v>0.89999468622137202</v>
      </c>
      <c r="F59" s="712">
        <v>752.76</v>
      </c>
    </row>
    <row r="60" spans="1:6" ht="14.4" customHeight="1" x14ac:dyDescent="0.3">
      <c r="A60" s="718" t="s">
        <v>3073</v>
      </c>
      <c r="B60" s="711">
        <v>32.74</v>
      </c>
      <c r="C60" s="701">
        <v>2.2418822498253877E-2</v>
      </c>
      <c r="D60" s="711">
        <v>1427.64</v>
      </c>
      <c r="E60" s="701">
        <v>0.97758117750174611</v>
      </c>
      <c r="F60" s="712">
        <v>1460.38</v>
      </c>
    </row>
    <row r="61" spans="1:6" ht="14.4" customHeight="1" x14ac:dyDescent="0.3">
      <c r="A61" s="718" t="s">
        <v>3078</v>
      </c>
      <c r="B61" s="711">
        <v>0</v>
      </c>
      <c r="C61" s="701">
        <v>0</v>
      </c>
      <c r="D61" s="711">
        <v>3358.32</v>
      </c>
      <c r="E61" s="701">
        <v>1</v>
      </c>
      <c r="F61" s="712">
        <v>3358.32</v>
      </c>
    </row>
    <row r="62" spans="1:6" ht="14.4" customHeight="1" x14ac:dyDescent="0.3">
      <c r="A62" s="718" t="s">
        <v>3060</v>
      </c>
      <c r="B62" s="711"/>
      <c r="C62" s="701">
        <v>0</v>
      </c>
      <c r="D62" s="711">
        <v>171194.91999999998</v>
      </c>
      <c r="E62" s="701">
        <v>1</v>
      </c>
      <c r="F62" s="712">
        <v>171194.91999999998</v>
      </c>
    </row>
    <row r="63" spans="1:6" ht="14.4" customHeight="1" x14ac:dyDescent="0.3">
      <c r="A63" s="718" t="s">
        <v>3088</v>
      </c>
      <c r="B63" s="711">
        <v>0</v>
      </c>
      <c r="C63" s="701">
        <v>0</v>
      </c>
      <c r="D63" s="711">
        <v>2654.6800000000003</v>
      </c>
      <c r="E63" s="701">
        <v>1</v>
      </c>
      <c r="F63" s="712">
        <v>2654.6800000000003</v>
      </c>
    </row>
    <row r="64" spans="1:6" ht="14.4" customHeight="1" x14ac:dyDescent="0.3">
      <c r="A64" s="718" t="s">
        <v>3055</v>
      </c>
      <c r="B64" s="711">
        <v>0</v>
      </c>
      <c r="C64" s="701">
        <v>0</v>
      </c>
      <c r="D64" s="711">
        <v>970.25</v>
      </c>
      <c r="E64" s="701">
        <v>1</v>
      </c>
      <c r="F64" s="712">
        <v>970.25</v>
      </c>
    </row>
    <row r="65" spans="1:6" ht="14.4" customHeight="1" x14ac:dyDescent="0.3">
      <c r="A65" s="718" t="s">
        <v>3053</v>
      </c>
      <c r="B65" s="711"/>
      <c r="C65" s="701">
        <v>0</v>
      </c>
      <c r="D65" s="711">
        <v>109.53</v>
      </c>
      <c r="E65" s="701">
        <v>1</v>
      </c>
      <c r="F65" s="712">
        <v>109.53</v>
      </c>
    </row>
    <row r="66" spans="1:6" ht="14.4" customHeight="1" x14ac:dyDescent="0.3">
      <c r="A66" s="718" t="s">
        <v>4699</v>
      </c>
      <c r="B66" s="711"/>
      <c r="C66" s="701">
        <v>0</v>
      </c>
      <c r="D66" s="711">
        <v>479.04</v>
      </c>
      <c r="E66" s="701">
        <v>1</v>
      </c>
      <c r="F66" s="712">
        <v>479.04</v>
      </c>
    </row>
    <row r="67" spans="1:6" ht="14.4" customHeight="1" x14ac:dyDescent="0.3">
      <c r="A67" s="718" t="s">
        <v>3083</v>
      </c>
      <c r="B67" s="711"/>
      <c r="C67" s="701">
        <v>0</v>
      </c>
      <c r="D67" s="711">
        <v>412.79999999999995</v>
      </c>
      <c r="E67" s="701">
        <v>1</v>
      </c>
      <c r="F67" s="712">
        <v>412.79999999999995</v>
      </c>
    </row>
    <row r="68" spans="1:6" ht="14.4" customHeight="1" x14ac:dyDescent="0.3">
      <c r="A68" s="718" t="s">
        <v>4700</v>
      </c>
      <c r="B68" s="711"/>
      <c r="C68" s="701">
        <v>0</v>
      </c>
      <c r="D68" s="711">
        <v>481.69</v>
      </c>
      <c r="E68" s="701">
        <v>1</v>
      </c>
      <c r="F68" s="712">
        <v>481.69</v>
      </c>
    </row>
    <row r="69" spans="1:6" ht="14.4" customHeight="1" x14ac:dyDescent="0.3">
      <c r="A69" s="718" t="s">
        <v>3028</v>
      </c>
      <c r="B69" s="711">
        <v>0</v>
      </c>
      <c r="C69" s="701">
        <v>0</v>
      </c>
      <c r="D69" s="711">
        <v>978837.5099999985</v>
      </c>
      <c r="E69" s="701">
        <v>1</v>
      </c>
      <c r="F69" s="712">
        <v>978837.5099999985</v>
      </c>
    </row>
    <row r="70" spans="1:6" ht="14.4" customHeight="1" x14ac:dyDescent="0.3">
      <c r="A70" s="718" t="s">
        <v>3025</v>
      </c>
      <c r="B70" s="711"/>
      <c r="C70" s="701">
        <v>0</v>
      </c>
      <c r="D70" s="711">
        <v>217.65</v>
      </c>
      <c r="E70" s="701">
        <v>1</v>
      </c>
      <c r="F70" s="712">
        <v>217.65</v>
      </c>
    </row>
    <row r="71" spans="1:6" ht="14.4" customHeight="1" x14ac:dyDescent="0.3">
      <c r="A71" s="718" t="s">
        <v>4701</v>
      </c>
      <c r="B71" s="711"/>
      <c r="C71" s="701"/>
      <c r="D71" s="711">
        <v>0</v>
      </c>
      <c r="E71" s="701"/>
      <c r="F71" s="712">
        <v>0</v>
      </c>
    </row>
    <row r="72" spans="1:6" ht="14.4" customHeight="1" x14ac:dyDescent="0.3">
      <c r="A72" s="718" t="s">
        <v>3072</v>
      </c>
      <c r="B72" s="711"/>
      <c r="C72" s="701"/>
      <c r="D72" s="711">
        <v>0</v>
      </c>
      <c r="E72" s="701"/>
      <c r="F72" s="712">
        <v>0</v>
      </c>
    </row>
    <row r="73" spans="1:6" ht="14.4" customHeight="1" x14ac:dyDescent="0.3">
      <c r="A73" s="718" t="s">
        <v>3033</v>
      </c>
      <c r="B73" s="711"/>
      <c r="C73" s="701">
        <v>0</v>
      </c>
      <c r="D73" s="711">
        <v>10531.580000000002</v>
      </c>
      <c r="E73" s="701">
        <v>1</v>
      </c>
      <c r="F73" s="712">
        <v>10531.580000000002</v>
      </c>
    </row>
    <row r="74" spans="1:6" ht="14.4" customHeight="1" x14ac:dyDescent="0.3">
      <c r="A74" s="718" t="s">
        <v>3063</v>
      </c>
      <c r="B74" s="711"/>
      <c r="C74" s="701">
        <v>0</v>
      </c>
      <c r="D74" s="711">
        <v>1175.31</v>
      </c>
      <c r="E74" s="701">
        <v>1</v>
      </c>
      <c r="F74" s="712">
        <v>1175.31</v>
      </c>
    </row>
    <row r="75" spans="1:6" ht="14.4" customHeight="1" x14ac:dyDescent="0.3">
      <c r="A75" s="718" t="s">
        <v>3022</v>
      </c>
      <c r="B75" s="711"/>
      <c r="C75" s="701">
        <v>0</v>
      </c>
      <c r="D75" s="711">
        <v>1626.9100000000003</v>
      </c>
      <c r="E75" s="701">
        <v>1</v>
      </c>
      <c r="F75" s="712">
        <v>1626.9100000000003</v>
      </c>
    </row>
    <row r="76" spans="1:6" ht="14.4" customHeight="1" x14ac:dyDescent="0.3">
      <c r="A76" s="718" t="s">
        <v>4702</v>
      </c>
      <c r="B76" s="711"/>
      <c r="C76" s="701">
        <v>0</v>
      </c>
      <c r="D76" s="711">
        <v>919.28</v>
      </c>
      <c r="E76" s="701">
        <v>1</v>
      </c>
      <c r="F76" s="712">
        <v>919.28</v>
      </c>
    </row>
    <row r="77" spans="1:6" ht="14.4" customHeight="1" x14ac:dyDescent="0.3">
      <c r="A77" s="718" t="s">
        <v>4703</v>
      </c>
      <c r="B77" s="711">
        <v>0</v>
      </c>
      <c r="C77" s="701">
        <v>0</v>
      </c>
      <c r="D77" s="711">
        <v>1292.7199999999998</v>
      </c>
      <c r="E77" s="701">
        <v>1</v>
      </c>
      <c r="F77" s="712">
        <v>1292.7199999999998</v>
      </c>
    </row>
    <row r="78" spans="1:6" ht="14.4" customHeight="1" x14ac:dyDescent="0.3">
      <c r="A78" s="718" t="s">
        <v>3039</v>
      </c>
      <c r="B78" s="711"/>
      <c r="C78" s="701">
        <v>0</v>
      </c>
      <c r="D78" s="711">
        <v>350.86</v>
      </c>
      <c r="E78" s="701">
        <v>1</v>
      </c>
      <c r="F78" s="712">
        <v>350.86</v>
      </c>
    </row>
    <row r="79" spans="1:6" ht="14.4" customHeight="1" x14ac:dyDescent="0.3">
      <c r="A79" s="718" t="s">
        <v>4704</v>
      </c>
      <c r="B79" s="711"/>
      <c r="C79" s="701">
        <v>0</v>
      </c>
      <c r="D79" s="711">
        <v>440.83</v>
      </c>
      <c r="E79" s="701">
        <v>1</v>
      </c>
      <c r="F79" s="712">
        <v>440.83</v>
      </c>
    </row>
    <row r="80" spans="1:6" ht="14.4" customHeight="1" x14ac:dyDescent="0.3">
      <c r="A80" s="718" t="s">
        <v>3050</v>
      </c>
      <c r="B80" s="711"/>
      <c r="C80" s="701">
        <v>0</v>
      </c>
      <c r="D80" s="711">
        <v>83671.340000000011</v>
      </c>
      <c r="E80" s="701">
        <v>1</v>
      </c>
      <c r="F80" s="712">
        <v>83671.340000000011</v>
      </c>
    </row>
    <row r="81" spans="1:6" ht="14.4" customHeight="1" x14ac:dyDescent="0.3">
      <c r="A81" s="718" t="s">
        <v>3040</v>
      </c>
      <c r="B81" s="711">
        <v>0</v>
      </c>
      <c r="C81" s="701">
        <v>0</v>
      </c>
      <c r="D81" s="711">
        <v>271564.01999999984</v>
      </c>
      <c r="E81" s="701">
        <v>1</v>
      </c>
      <c r="F81" s="712">
        <v>271564.01999999984</v>
      </c>
    </row>
    <row r="82" spans="1:6" ht="14.4" customHeight="1" x14ac:dyDescent="0.3">
      <c r="A82" s="718" t="s">
        <v>3037</v>
      </c>
      <c r="B82" s="711"/>
      <c r="C82" s="701">
        <v>0</v>
      </c>
      <c r="D82" s="711">
        <v>3689.78</v>
      </c>
      <c r="E82" s="701">
        <v>1</v>
      </c>
      <c r="F82" s="712">
        <v>3689.78</v>
      </c>
    </row>
    <row r="83" spans="1:6" ht="14.4" customHeight="1" x14ac:dyDescent="0.3">
      <c r="A83" s="718" t="s">
        <v>4705</v>
      </c>
      <c r="B83" s="711"/>
      <c r="C83" s="701">
        <v>0</v>
      </c>
      <c r="D83" s="711">
        <v>555672.39</v>
      </c>
      <c r="E83" s="701">
        <v>1</v>
      </c>
      <c r="F83" s="712">
        <v>555672.39</v>
      </c>
    </row>
    <row r="84" spans="1:6" ht="14.4" customHeight="1" x14ac:dyDescent="0.3">
      <c r="A84" s="718" t="s">
        <v>3066</v>
      </c>
      <c r="B84" s="711"/>
      <c r="C84" s="701">
        <v>0</v>
      </c>
      <c r="D84" s="711">
        <v>236373.90000000002</v>
      </c>
      <c r="E84" s="701">
        <v>1</v>
      </c>
      <c r="F84" s="712">
        <v>236373.90000000002</v>
      </c>
    </row>
    <row r="85" spans="1:6" ht="14.4" customHeight="1" x14ac:dyDescent="0.3">
      <c r="A85" s="718" t="s">
        <v>4706</v>
      </c>
      <c r="B85" s="711">
        <v>0</v>
      </c>
      <c r="C85" s="701">
        <v>0</v>
      </c>
      <c r="D85" s="711">
        <v>167.12</v>
      </c>
      <c r="E85" s="701">
        <v>1</v>
      </c>
      <c r="F85" s="712">
        <v>167.12</v>
      </c>
    </row>
    <row r="86" spans="1:6" ht="14.4" customHeight="1" x14ac:dyDescent="0.3">
      <c r="A86" s="718" t="s">
        <v>3031</v>
      </c>
      <c r="B86" s="711"/>
      <c r="C86" s="701">
        <v>0</v>
      </c>
      <c r="D86" s="711">
        <v>416.46</v>
      </c>
      <c r="E86" s="701">
        <v>1</v>
      </c>
      <c r="F86" s="712">
        <v>416.46</v>
      </c>
    </row>
    <row r="87" spans="1:6" ht="14.4" customHeight="1" x14ac:dyDescent="0.3">
      <c r="A87" s="718" t="s">
        <v>4707</v>
      </c>
      <c r="B87" s="711"/>
      <c r="C87" s="701"/>
      <c r="D87" s="711">
        <v>0</v>
      </c>
      <c r="E87" s="701"/>
      <c r="F87" s="712">
        <v>0</v>
      </c>
    </row>
    <row r="88" spans="1:6" ht="14.4" customHeight="1" x14ac:dyDescent="0.3">
      <c r="A88" s="718" t="s">
        <v>3069</v>
      </c>
      <c r="B88" s="711">
        <v>0</v>
      </c>
      <c r="C88" s="701">
        <v>0</v>
      </c>
      <c r="D88" s="711">
        <v>860.3</v>
      </c>
      <c r="E88" s="701">
        <v>1</v>
      </c>
      <c r="F88" s="712">
        <v>860.3</v>
      </c>
    </row>
    <row r="89" spans="1:6" ht="14.4" customHeight="1" x14ac:dyDescent="0.3">
      <c r="A89" s="718" t="s">
        <v>4708</v>
      </c>
      <c r="B89" s="711">
        <v>0</v>
      </c>
      <c r="C89" s="701">
        <v>0</v>
      </c>
      <c r="D89" s="711">
        <v>139.71</v>
      </c>
      <c r="E89" s="701">
        <v>1</v>
      </c>
      <c r="F89" s="712">
        <v>139.71</v>
      </c>
    </row>
    <row r="90" spans="1:6" ht="14.4" customHeight="1" x14ac:dyDescent="0.3">
      <c r="A90" s="718" t="s">
        <v>3077</v>
      </c>
      <c r="B90" s="711"/>
      <c r="C90" s="701">
        <v>0</v>
      </c>
      <c r="D90" s="711">
        <v>1344.66</v>
      </c>
      <c r="E90" s="701">
        <v>1</v>
      </c>
      <c r="F90" s="712">
        <v>1344.66</v>
      </c>
    </row>
    <row r="91" spans="1:6" ht="14.4" customHeight="1" x14ac:dyDescent="0.3">
      <c r="A91" s="718" t="s">
        <v>4709</v>
      </c>
      <c r="B91" s="711">
        <v>0</v>
      </c>
      <c r="C91" s="701"/>
      <c r="D91" s="711"/>
      <c r="E91" s="701"/>
      <c r="F91" s="712">
        <v>0</v>
      </c>
    </row>
    <row r="92" spans="1:6" ht="14.4" customHeight="1" x14ac:dyDescent="0.3">
      <c r="A92" s="718" t="s">
        <v>4710</v>
      </c>
      <c r="B92" s="711"/>
      <c r="C92" s="701">
        <v>0</v>
      </c>
      <c r="D92" s="711">
        <v>143.47999999999999</v>
      </c>
      <c r="E92" s="701">
        <v>1</v>
      </c>
      <c r="F92" s="712">
        <v>143.47999999999999</v>
      </c>
    </row>
    <row r="93" spans="1:6" ht="14.4" customHeight="1" x14ac:dyDescent="0.3">
      <c r="A93" s="718" t="s">
        <v>3035</v>
      </c>
      <c r="B93" s="711"/>
      <c r="C93" s="701">
        <v>0</v>
      </c>
      <c r="D93" s="711">
        <v>330891.62000000005</v>
      </c>
      <c r="E93" s="701">
        <v>1</v>
      </c>
      <c r="F93" s="712">
        <v>330891.62000000005</v>
      </c>
    </row>
    <row r="94" spans="1:6" ht="14.4" customHeight="1" x14ac:dyDescent="0.3">
      <c r="A94" s="718" t="s">
        <v>3059</v>
      </c>
      <c r="B94" s="711">
        <v>0</v>
      </c>
      <c r="C94" s="701">
        <v>0</v>
      </c>
      <c r="D94" s="711">
        <v>223.92</v>
      </c>
      <c r="E94" s="701">
        <v>1</v>
      </c>
      <c r="F94" s="712">
        <v>223.92</v>
      </c>
    </row>
    <row r="95" spans="1:6" ht="14.4" customHeight="1" x14ac:dyDescent="0.3">
      <c r="A95" s="718" t="s">
        <v>4711</v>
      </c>
      <c r="B95" s="711">
        <v>0</v>
      </c>
      <c r="C95" s="701"/>
      <c r="D95" s="711"/>
      <c r="E95" s="701"/>
      <c r="F95" s="712">
        <v>0</v>
      </c>
    </row>
    <row r="96" spans="1:6" ht="14.4" customHeight="1" x14ac:dyDescent="0.3">
      <c r="A96" s="718" t="s">
        <v>3024</v>
      </c>
      <c r="B96" s="711">
        <v>0</v>
      </c>
      <c r="C96" s="701">
        <v>0</v>
      </c>
      <c r="D96" s="711">
        <v>894.9</v>
      </c>
      <c r="E96" s="701">
        <v>1</v>
      </c>
      <c r="F96" s="712">
        <v>894.9</v>
      </c>
    </row>
    <row r="97" spans="1:6" ht="14.4" customHeight="1" x14ac:dyDescent="0.3">
      <c r="A97" s="718" t="s">
        <v>3080</v>
      </c>
      <c r="B97" s="711"/>
      <c r="C97" s="701"/>
      <c r="D97" s="711">
        <v>0</v>
      </c>
      <c r="E97" s="701"/>
      <c r="F97" s="712">
        <v>0</v>
      </c>
    </row>
    <row r="98" spans="1:6" ht="14.4" customHeight="1" x14ac:dyDescent="0.3">
      <c r="A98" s="718" t="s">
        <v>3081</v>
      </c>
      <c r="B98" s="711"/>
      <c r="C98" s="701">
        <v>0</v>
      </c>
      <c r="D98" s="711">
        <v>379.2</v>
      </c>
      <c r="E98" s="701">
        <v>1</v>
      </c>
      <c r="F98" s="712">
        <v>379.2</v>
      </c>
    </row>
    <row r="99" spans="1:6" ht="14.4" customHeight="1" x14ac:dyDescent="0.3">
      <c r="A99" s="718" t="s">
        <v>3049</v>
      </c>
      <c r="B99" s="711"/>
      <c r="C99" s="701">
        <v>0</v>
      </c>
      <c r="D99" s="711">
        <v>943.82</v>
      </c>
      <c r="E99" s="701">
        <v>1</v>
      </c>
      <c r="F99" s="712">
        <v>943.82</v>
      </c>
    </row>
    <row r="100" spans="1:6" ht="14.4" customHeight="1" x14ac:dyDescent="0.3">
      <c r="A100" s="718" t="s">
        <v>3032</v>
      </c>
      <c r="B100" s="711"/>
      <c r="C100" s="701">
        <v>0</v>
      </c>
      <c r="D100" s="711">
        <v>560.12</v>
      </c>
      <c r="E100" s="701">
        <v>1</v>
      </c>
      <c r="F100" s="712">
        <v>560.12</v>
      </c>
    </row>
    <row r="101" spans="1:6" ht="14.4" customHeight="1" x14ac:dyDescent="0.3">
      <c r="A101" s="718" t="s">
        <v>4712</v>
      </c>
      <c r="B101" s="711">
        <v>0</v>
      </c>
      <c r="C101" s="701">
        <v>0</v>
      </c>
      <c r="D101" s="711">
        <v>550.96</v>
      </c>
      <c r="E101" s="701">
        <v>1</v>
      </c>
      <c r="F101" s="712">
        <v>550.96</v>
      </c>
    </row>
    <row r="102" spans="1:6" ht="14.4" customHeight="1" x14ac:dyDescent="0.3">
      <c r="A102" s="718" t="s">
        <v>3026</v>
      </c>
      <c r="B102" s="711">
        <v>0</v>
      </c>
      <c r="C102" s="701"/>
      <c r="D102" s="711"/>
      <c r="E102" s="701"/>
      <c r="F102" s="712">
        <v>0</v>
      </c>
    </row>
    <row r="103" spans="1:6" ht="14.4" customHeight="1" x14ac:dyDescent="0.3">
      <c r="A103" s="718" t="s">
        <v>3086</v>
      </c>
      <c r="B103" s="711"/>
      <c r="C103" s="701">
        <v>0</v>
      </c>
      <c r="D103" s="711">
        <v>3157.21</v>
      </c>
      <c r="E103" s="701">
        <v>1</v>
      </c>
      <c r="F103" s="712">
        <v>3157.21</v>
      </c>
    </row>
    <row r="104" spans="1:6" ht="14.4" customHeight="1" x14ac:dyDescent="0.3">
      <c r="A104" s="718" t="s">
        <v>4713</v>
      </c>
      <c r="B104" s="711"/>
      <c r="C104" s="701">
        <v>0</v>
      </c>
      <c r="D104" s="711">
        <v>1309.48</v>
      </c>
      <c r="E104" s="701">
        <v>1</v>
      </c>
      <c r="F104" s="712">
        <v>1309.48</v>
      </c>
    </row>
    <row r="105" spans="1:6" ht="14.4" customHeight="1" x14ac:dyDescent="0.3">
      <c r="A105" s="718" t="s">
        <v>3065</v>
      </c>
      <c r="B105" s="711"/>
      <c r="C105" s="701">
        <v>0</v>
      </c>
      <c r="D105" s="711">
        <v>820.43</v>
      </c>
      <c r="E105" s="701">
        <v>1</v>
      </c>
      <c r="F105" s="712">
        <v>820.43</v>
      </c>
    </row>
    <row r="106" spans="1:6" ht="14.4" customHeight="1" x14ac:dyDescent="0.3">
      <c r="A106" s="718" t="s">
        <v>4714</v>
      </c>
      <c r="B106" s="711"/>
      <c r="C106" s="701">
        <v>0</v>
      </c>
      <c r="D106" s="711">
        <v>6040.37</v>
      </c>
      <c r="E106" s="701">
        <v>1</v>
      </c>
      <c r="F106" s="712">
        <v>6040.37</v>
      </c>
    </row>
    <row r="107" spans="1:6" ht="14.4" customHeight="1" thickBot="1" x14ac:dyDescent="0.35">
      <c r="A107" s="719" t="s">
        <v>3067</v>
      </c>
      <c r="B107" s="715">
        <v>0</v>
      </c>
      <c r="C107" s="716">
        <v>0</v>
      </c>
      <c r="D107" s="715">
        <v>3177.83</v>
      </c>
      <c r="E107" s="716">
        <v>1</v>
      </c>
      <c r="F107" s="717">
        <v>3177.83</v>
      </c>
    </row>
    <row r="108" spans="1:6" ht="14.4" customHeight="1" thickBot="1" x14ac:dyDescent="0.35">
      <c r="A108" s="652" t="s">
        <v>3</v>
      </c>
      <c r="B108" s="653">
        <v>19100.829999999994</v>
      </c>
      <c r="C108" s="654">
        <v>6.7166987876776524E-3</v>
      </c>
      <c r="D108" s="653">
        <v>2824681.5999999978</v>
      </c>
      <c r="E108" s="654">
        <v>0.99328330121232233</v>
      </c>
      <c r="F108" s="655">
        <v>2843782.4299999978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{BC66E634-3346-46F7-AD7D-A382C33C3535}</x14:id>
        </ext>
      </extLst>
    </cfRule>
  </conditionalFormatting>
  <conditionalFormatting sqref="F32:F1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{B0AF7F15-AF3E-49CB-B2BF-7C3CB100D311}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66E634-3346-46F7-AD7D-A382C33C35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B0AF7F15-AF3E-49CB-B2BF-7C3CB100D3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F32:F107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4741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186</v>
      </c>
      <c r="G3" s="47">
        <f>SUBTOTAL(9,G6:G1048576)</f>
        <v>19100.829999999998</v>
      </c>
      <c r="H3" s="48">
        <f>IF(M3=0,0,G3/M3)</f>
        <v>6.7166987876776559E-3</v>
      </c>
      <c r="I3" s="47">
        <f>SUBTOTAL(9,I6:I1048576)</f>
        <v>2307</v>
      </c>
      <c r="J3" s="47">
        <f>SUBTOTAL(9,J6:J1048576)</f>
        <v>2824681.5999999968</v>
      </c>
      <c r="K3" s="48">
        <f>IF(M3=0,0,J3/M3)</f>
        <v>0.99328330121232233</v>
      </c>
      <c r="L3" s="47">
        <f>SUBTOTAL(9,L6:L1048576)</f>
        <v>2493</v>
      </c>
      <c r="M3" s="49">
        <f>SUBTOTAL(9,M6:M1048576)</f>
        <v>2843782.4299999969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3292</v>
      </c>
      <c r="B6" s="625" t="s">
        <v>3129</v>
      </c>
      <c r="C6" s="625" t="s">
        <v>2006</v>
      </c>
      <c r="D6" s="625" t="s">
        <v>2007</v>
      </c>
      <c r="E6" s="625" t="s">
        <v>3131</v>
      </c>
      <c r="F6" s="628"/>
      <c r="G6" s="628"/>
      <c r="H6" s="646">
        <v>0</v>
      </c>
      <c r="I6" s="628">
        <v>3</v>
      </c>
      <c r="J6" s="628">
        <v>552.66</v>
      </c>
      <c r="K6" s="646">
        <v>1</v>
      </c>
      <c r="L6" s="628">
        <v>3</v>
      </c>
      <c r="M6" s="629">
        <v>552.66</v>
      </c>
    </row>
    <row r="7" spans="1:13" ht="14.4" customHeight="1" x14ac:dyDescent="0.3">
      <c r="A7" s="695" t="s">
        <v>3292</v>
      </c>
      <c r="B7" s="696" t="s">
        <v>3152</v>
      </c>
      <c r="C7" s="696" t="s">
        <v>2085</v>
      </c>
      <c r="D7" s="696" t="s">
        <v>2086</v>
      </c>
      <c r="E7" s="696" t="s">
        <v>3155</v>
      </c>
      <c r="F7" s="711"/>
      <c r="G7" s="711"/>
      <c r="H7" s="701">
        <v>0</v>
      </c>
      <c r="I7" s="711">
        <v>1</v>
      </c>
      <c r="J7" s="711">
        <v>3127.19</v>
      </c>
      <c r="K7" s="701">
        <v>1</v>
      </c>
      <c r="L7" s="711">
        <v>1</v>
      </c>
      <c r="M7" s="712">
        <v>3127.19</v>
      </c>
    </row>
    <row r="8" spans="1:13" ht="14.4" customHeight="1" x14ac:dyDescent="0.3">
      <c r="A8" s="695" t="s">
        <v>3268</v>
      </c>
      <c r="B8" s="696" t="s">
        <v>3213</v>
      </c>
      <c r="C8" s="696" t="s">
        <v>3573</v>
      </c>
      <c r="D8" s="696" t="s">
        <v>3574</v>
      </c>
      <c r="E8" s="696" t="s">
        <v>3575</v>
      </c>
      <c r="F8" s="711"/>
      <c r="G8" s="711"/>
      <c r="H8" s="701">
        <v>0</v>
      </c>
      <c r="I8" s="711">
        <v>1</v>
      </c>
      <c r="J8" s="711">
        <v>350.86</v>
      </c>
      <c r="K8" s="701">
        <v>1</v>
      </c>
      <c r="L8" s="711">
        <v>1</v>
      </c>
      <c r="M8" s="712">
        <v>350.86</v>
      </c>
    </row>
    <row r="9" spans="1:13" ht="14.4" customHeight="1" x14ac:dyDescent="0.3">
      <c r="A9" s="695" t="s">
        <v>3268</v>
      </c>
      <c r="B9" s="696" t="s">
        <v>3091</v>
      </c>
      <c r="C9" s="696" t="s">
        <v>3647</v>
      </c>
      <c r="D9" s="696" t="s">
        <v>2930</v>
      </c>
      <c r="E9" s="696" t="s">
        <v>3648</v>
      </c>
      <c r="F9" s="711"/>
      <c r="G9" s="711"/>
      <c r="H9" s="701"/>
      <c r="I9" s="711">
        <v>2</v>
      </c>
      <c r="J9" s="711">
        <v>0</v>
      </c>
      <c r="K9" s="701"/>
      <c r="L9" s="711">
        <v>2</v>
      </c>
      <c r="M9" s="712">
        <v>0</v>
      </c>
    </row>
    <row r="10" spans="1:13" ht="14.4" customHeight="1" x14ac:dyDescent="0.3">
      <c r="A10" s="695" t="s">
        <v>3268</v>
      </c>
      <c r="B10" s="696" t="s">
        <v>3091</v>
      </c>
      <c r="C10" s="696" t="s">
        <v>3649</v>
      </c>
      <c r="D10" s="696" t="s">
        <v>2930</v>
      </c>
      <c r="E10" s="696" t="s">
        <v>3650</v>
      </c>
      <c r="F10" s="711"/>
      <c r="G10" s="711"/>
      <c r="H10" s="701"/>
      <c r="I10" s="711">
        <v>1</v>
      </c>
      <c r="J10" s="711">
        <v>0</v>
      </c>
      <c r="K10" s="701"/>
      <c r="L10" s="711">
        <v>1</v>
      </c>
      <c r="M10" s="712">
        <v>0</v>
      </c>
    </row>
    <row r="11" spans="1:13" ht="14.4" customHeight="1" x14ac:dyDescent="0.3">
      <c r="A11" s="695" t="s">
        <v>3268</v>
      </c>
      <c r="B11" s="696" t="s">
        <v>4715</v>
      </c>
      <c r="C11" s="696" t="s">
        <v>3621</v>
      </c>
      <c r="D11" s="696" t="s">
        <v>3622</v>
      </c>
      <c r="E11" s="696" t="s">
        <v>3623</v>
      </c>
      <c r="F11" s="711"/>
      <c r="G11" s="711"/>
      <c r="H11" s="701">
        <v>0</v>
      </c>
      <c r="I11" s="711">
        <v>1</v>
      </c>
      <c r="J11" s="711">
        <v>97.97</v>
      </c>
      <c r="K11" s="701">
        <v>1</v>
      </c>
      <c r="L11" s="711">
        <v>1</v>
      </c>
      <c r="M11" s="712">
        <v>97.97</v>
      </c>
    </row>
    <row r="12" spans="1:13" ht="14.4" customHeight="1" x14ac:dyDescent="0.3">
      <c r="A12" s="695" t="s">
        <v>3268</v>
      </c>
      <c r="B12" s="696" t="s">
        <v>3093</v>
      </c>
      <c r="C12" s="696" t="s">
        <v>1765</v>
      </c>
      <c r="D12" s="696" t="s">
        <v>1766</v>
      </c>
      <c r="E12" s="696" t="s">
        <v>1767</v>
      </c>
      <c r="F12" s="711"/>
      <c r="G12" s="711"/>
      <c r="H12" s="701">
        <v>0</v>
      </c>
      <c r="I12" s="711">
        <v>1</v>
      </c>
      <c r="J12" s="711">
        <v>497.4</v>
      </c>
      <c r="K12" s="701">
        <v>1</v>
      </c>
      <c r="L12" s="711">
        <v>1</v>
      </c>
      <c r="M12" s="712">
        <v>497.4</v>
      </c>
    </row>
    <row r="13" spans="1:13" ht="14.4" customHeight="1" x14ac:dyDescent="0.3">
      <c r="A13" s="695" t="s">
        <v>3268</v>
      </c>
      <c r="B13" s="696" t="s">
        <v>3095</v>
      </c>
      <c r="C13" s="696" t="s">
        <v>1682</v>
      </c>
      <c r="D13" s="696" t="s">
        <v>1683</v>
      </c>
      <c r="E13" s="696" t="s">
        <v>1684</v>
      </c>
      <c r="F13" s="711"/>
      <c r="G13" s="711"/>
      <c r="H13" s="701"/>
      <c r="I13" s="711">
        <v>1</v>
      </c>
      <c r="J13" s="711">
        <v>0</v>
      </c>
      <c r="K13" s="701"/>
      <c r="L13" s="711">
        <v>1</v>
      </c>
      <c r="M13" s="712">
        <v>0</v>
      </c>
    </row>
    <row r="14" spans="1:13" ht="14.4" customHeight="1" x14ac:dyDescent="0.3">
      <c r="A14" s="695" t="s">
        <v>3268</v>
      </c>
      <c r="B14" s="696" t="s">
        <v>3096</v>
      </c>
      <c r="C14" s="696" t="s">
        <v>3627</v>
      </c>
      <c r="D14" s="696" t="s">
        <v>3628</v>
      </c>
      <c r="E14" s="696" t="s">
        <v>3629</v>
      </c>
      <c r="F14" s="711"/>
      <c r="G14" s="711"/>
      <c r="H14" s="701">
        <v>0</v>
      </c>
      <c r="I14" s="711">
        <v>2</v>
      </c>
      <c r="J14" s="711">
        <v>345.64</v>
      </c>
      <c r="K14" s="701">
        <v>1</v>
      </c>
      <c r="L14" s="711">
        <v>2</v>
      </c>
      <c r="M14" s="712">
        <v>345.64</v>
      </c>
    </row>
    <row r="15" spans="1:13" ht="14.4" customHeight="1" x14ac:dyDescent="0.3">
      <c r="A15" s="695" t="s">
        <v>3268</v>
      </c>
      <c r="B15" s="696" t="s">
        <v>3216</v>
      </c>
      <c r="C15" s="696" t="s">
        <v>3682</v>
      </c>
      <c r="D15" s="696" t="s">
        <v>3683</v>
      </c>
      <c r="E15" s="696" t="s">
        <v>3684</v>
      </c>
      <c r="F15" s="711"/>
      <c r="G15" s="711"/>
      <c r="H15" s="701">
        <v>0</v>
      </c>
      <c r="I15" s="711">
        <v>1</v>
      </c>
      <c r="J15" s="711">
        <v>193.14</v>
      </c>
      <c r="K15" s="701">
        <v>1</v>
      </c>
      <c r="L15" s="711">
        <v>1</v>
      </c>
      <c r="M15" s="712">
        <v>193.14</v>
      </c>
    </row>
    <row r="16" spans="1:13" ht="14.4" customHeight="1" x14ac:dyDescent="0.3">
      <c r="A16" s="695" t="s">
        <v>3268</v>
      </c>
      <c r="B16" s="696" t="s">
        <v>3103</v>
      </c>
      <c r="C16" s="696" t="s">
        <v>1755</v>
      </c>
      <c r="D16" s="696" t="s">
        <v>1656</v>
      </c>
      <c r="E16" s="696" t="s">
        <v>1756</v>
      </c>
      <c r="F16" s="711"/>
      <c r="G16" s="711"/>
      <c r="H16" s="701">
        <v>0</v>
      </c>
      <c r="I16" s="711">
        <v>3</v>
      </c>
      <c r="J16" s="711">
        <v>1406.8799999999999</v>
      </c>
      <c r="K16" s="701">
        <v>1</v>
      </c>
      <c r="L16" s="711">
        <v>3</v>
      </c>
      <c r="M16" s="712">
        <v>1406.8799999999999</v>
      </c>
    </row>
    <row r="17" spans="1:13" ht="14.4" customHeight="1" x14ac:dyDescent="0.3">
      <c r="A17" s="695" t="s">
        <v>3268</v>
      </c>
      <c r="B17" s="696" t="s">
        <v>3103</v>
      </c>
      <c r="C17" s="696" t="s">
        <v>1758</v>
      </c>
      <c r="D17" s="696" t="s">
        <v>1656</v>
      </c>
      <c r="E17" s="696" t="s">
        <v>1759</v>
      </c>
      <c r="F17" s="711"/>
      <c r="G17" s="711"/>
      <c r="H17" s="701">
        <v>0</v>
      </c>
      <c r="I17" s="711">
        <v>9</v>
      </c>
      <c r="J17" s="711">
        <v>5627.61</v>
      </c>
      <c r="K17" s="701">
        <v>1</v>
      </c>
      <c r="L17" s="711">
        <v>9</v>
      </c>
      <c r="M17" s="712">
        <v>5627.61</v>
      </c>
    </row>
    <row r="18" spans="1:13" ht="14.4" customHeight="1" x14ac:dyDescent="0.3">
      <c r="A18" s="695" t="s">
        <v>3268</v>
      </c>
      <c r="B18" s="696" t="s">
        <v>3103</v>
      </c>
      <c r="C18" s="696" t="s">
        <v>1655</v>
      </c>
      <c r="D18" s="696" t="s">
        <v>1656</v>
      </c>
      <c r="E18" s="696" t="s">
        <v>1657</v>
      </c>
      <c r="F18" s="711"/>
      <c r="G18" s="711"/>
      <c r="H18" s="701">
        <v>0</v>
      </c>
      <c r="I18" s="711">
        <v>2</v>
      </c>
      <c r="J18" s="711">
        <v>1875.86</v>
      </c>
      <c r="K18" s="701">
        <v>1</v>
      </c>
      <c r="L18" s="711">
        <v>2</v>
      </c>
      <c r="M18" s="712">
        <v>1875.86</v>
      </c>
    </row>
    <row r="19" spans="1:13" ht="14.4" customHeight="1" x14ac:dyDescent="0.3">
      <c r="A19" s="695" t="s">
        <v>3268</v>
      </c>
      <c r="B19" s="696" t="s">
        <v>3220</v>
      </c>
      <c r="C19" s="696" t="s">
        <v>2926</v>
      </c>
      <c r="D19" s="696" t="s">
        <v>2693</v>
      </c>
      <c r="E19" s="696" t="s">
        <v>3250</v>
      </c>
      <c r="F19" s="711"/>
      <c r="G19" s="711"/>
      <c r="H19" s="701">
        <v>0</v>
      </c>
      <c r="I19" s="711">
        <v>2</v>
      </c>
      <c r="J19" s="711">
        <v>301.10000000000002</v>
      </c>
      <c r="K19" s="701">
        <v>1</v>
      </c>
      <c r="L19" s="711">
        <v>2</v>
      </c>
      <c r="M19" s="712">
        <v>301.10000000000002</v>
      </c>
    </row>
    <row r="20" spans="1:13" ht="14.4" customHeight="1" x14ac:dyDescent="0.3">
      <c r="A20" s="695" t="s">
        <v>3268</v>
      </c>
      <c r="B20" s="696" t="s">
        <v>4716</v>
      </c>
      <c r="C20" s="696" t="s">
        <v>2292</v>
      </c>
      <c r="D20" s="696" t="s">
        <v>2293</v>
      </c>
      <c r="E20" s="696" t="s">
        <v>2294</v>
      </c>
      <c r="F20" s="711">
        <v>1</v>
      </c>
      <c r="G20" s="711">
        <v>33.729999999999997</v>
      </c>
      <c r="H20" s="701">
        <v>1</v>
      </c>
      <c r="I20" s="711"/>
      <c r="J20" s="711"/>
      <c r="K20" s="701">
        <v>0</v>
      </c>
      <c r="L20" s="711">
        <v>1</v>
      </c>
      <c r="M20" s="712">
        <v>33.729999999999997</v>
      </c>
    </row>
    <row r="21" spans="1:13" ht="14.4" customHeight="1" x14ac:dyDescent="0.3">
      <c r="A21" s="695" t="s">
        <v>3268</v>
      </c>
      <c r="B21" s="696" t="s">
        <v>3124</v>
      </c>
      <c r="C21" s="696" t="s">
        <v>1998</v>
      </c>
      <c r="D21" s="696" t="s">
        <v>3125</v>
      </c>
      <c r="E21" s="696" t="s">
        <v>3126</v>
      </c>
      <c r="F21" s="711"/>
      <c r="G21" s="711"/>
      <c r="H21" s="701">
        <v>0</v>
      </c>
      <c r="I21" s="711">
        <v>26</v>
      </c>
      <c r="J21" s="711">
        <v>7078.01</v>
      </c>
      <c r="K21" s="701">
        <v>1</v>
      </c>
      <c r="L21" s="711">
        <v>26</v>
      </c>
      <c r="M21" s="712">
        <v>7078.01</v>
      </c>
    </row>
    <row r="22" spans="1:13" ht="14.4" customHeight="1" x14ac:dyDescent="0.3">
      <c r="A22" s="695" t="s">
        <v>3268</v>
      </c>
      <c r="B22" s="696" t="s">
        <v>3129</v>
      </c>
      <c r="C22" s="696" t="s">
        <v>2006</v>
      </c>
      <c r="D22" s="696" t="s">
        <v>2007</v>
      </c>
      <c r="E22" s="696" t="s">
        <v>3131</v>
      </c>
      <c r="F22" s="711"/>
      <c r="G22" s="711"/>
      <c r="H22" s="701">
        <v>0</v>
      </c>
      <c r="I22" s="711">
        <v>2</v>
      </c>
      <c r="J22" s="711">
        <v>368.44</v>
      </c>
      <c r="K22" s="701">
        <v>1</v>
      </c>
      <c r="L22" s="711">
        <v>2</v>
      </c>
      <c r="M22" s="712">
        <v>368.44</v>
      </c>
    </row>
    <row r="23" spans="1:13" ht="14.4" customHeight="1" x14ac:dyDescent="0.3">
      <c r="A23" s="695" t="s">
        <v>3268</v>
      </c>
      <c r="B23" s="696" t="s">
        <v>3138</v>
      </c>
      <c r="C23" s="696" t="s">
        <v>2049</v>
      </c>
      <c r="D23" s="696" t="s">
        <v>2050</v>
      </c>
      <c r="E23" s="696" t="s">
        <v>2051</v>
      </c>
      <c r="F23" s="711"/>
      <c r="G23" s="711"/>
      <c r="H23" s="701">
        <v>0</v>
      </c>
      <c r="I23" s="711">
        <v>1</v>
      </c>
      <c r="J23" s="711">
        <v>222.25</v>
      </c>
      <c r="K23" s="701">
        <v>1</v>
      </c>
      <c r="L23" s="711">
        <v>1</v>
      </c>
      <c r="M23" s="712">
        <v>222.25</v>
      </c>
    </row>
    <row r="24" spans="1:13" ht="14.4" customHeight="1" x14ac:dyDescent="0.3">
      <c r="A24" s="695" t="s">
        <v>3268</v>
      </c>
      <c r="B24" s="696" t="s">
        <v>3142</v>
      </c>
      <c r="C24" s="696" t="s">
        <v>2021</v>
      </c>
      <c r="D24" s="696" t="s">
        <v>2022</v>
      </c>
      <c r="E24" s="696" t="s">
        <v>3143</v>
      </c>
      <c r="F24" s="711"/>
      <c r="G24" s="711"/>
      <c r="H24" s="701">
        <v>0</v>
      </c>
      <c r="I24" s="711">
        <v>4</v>
      </c>
      <c r="J24" s="711">
        <v>279.44</v>
      </c>
      <c r="K24" s="701">
        <v>1</v>
      </c>
      <c r="L24" s="711">
        <v>4</v>
      </c>
      <c r="M24" s="712">
        <v>279.44</v>
      </c>
    </row>
    <row r="25" spans="1:13" ht="14.4" customHeight="1" x14ac:dyDescent="0.3">
      <c r="A25" s="695" t="s">
        <v>3268</v>
      </c>
      <c r="B25" s="696" t="s">
        <v>3144</v>
      </c>
      <c r="C25" s="696" t="s">
        <v>2010</v>
      </c>
      <c r="D25" s="696" t="s">
        <v>2011</v>
      </c>
      <c r="E25" s="696" t="s">
        <v>3131</v>
      </c>
      <c r="F25" s="711"/>
      <c r="G25" s="711"/>
      <c r="H25" s="701">
        <v>0</v>
      </c>
      <c r="I25" s="711">
        <v>10</v>
      </c>
      <c r="J25" s="711">
        <v>698.59999999999991</v>
      </c>
      <c r="K25" s="701">
        <v>1</v>
      </c>
      <c r="L25" s="711">
        <v>10</v>
      </c>
      <c r="M25" s="712">
        <v>698.59999999999991</v>
      </c>
    </row>
    <row r="26" spans="1:13" ht="14.4" customHeight="1" x14ac:dyDescent="0.3">
      <c r="A26" s="695" t="s">
        <v>3268</v>
      </c>
      <c r="B26" s="696" t="s">
        <v>3152</v>
      </c>
      <c r="C26" s="696" t="s">
        <v>2085</v>
      </c>
      <c r="D26" s="696" t="s">
        <v>2086</v>
      </c>
      <c r="E26" s="696" t="s">
        <v>3155</v>
      </c>
      <c r="F26" s="711"/>
      <c r="G26" s="711"/>
      <c r="H26" s="701">
        <v>0</v>
      </c>
      <c r="I26" s="711">
        <v>5</v>
      </c>
      <c r="J26" s="711">
        <v>15635.95</v>
      </c>
      <c r="K26" s="701">
        <v>1</v>
      </c>
      <c r="L26" s="711">
        <v>5</v>
      </c>
      <c r="M26" s="712">
        <v>15635.95</v>
      </c>
    </row>
    <row r="27" spans="1:13" ht="14.4" customHeight="1" x14ac:dyDescent="0.3">
      <c r="A27" s="695" t="s">
        <v>3268</v>
      </c>
      <c r="B27" s="696" t="s">
        <v>3158</v>
      </c>
      <c r="C27" s="696" t="s">
        <v>1807</v>
      </c>
      <c r="D27" s="696" t="s">
        <v>1808</v>
      </c>
      <c r="E27" s="696" t="s">
        <v>3159</v>
      </c>
      <c r="F27" s="711"/>
      <c r="G27" s="711"/>
      <c r="H27" s="701">
        <v>0</v>
      </c>
      <c r="I27" s="711">
        <v>18</v>
      </c>
      <c r="J27" s="711">
        <v>26857.98</v>
      </c>
      <c r="K27" s="701">
        <v>1</v>
      </c>
      <c r="L27" s="711">
        <v>18</v>
      </c>
      <c r="M27" s="712">
        <v>26857.98</v>
      </c>
    </row>
    <row r="28" spans="1:13" ht="14.4" customHeight="1" x14ac:dyDescent="0.3">
      <c r="A28" s="695" t="s">
        <v>3268</v>
      </c>
      <c r="B28" s="696" t="s">
        <v>4717</v>
      </c>
      <c r="C28" s="696" t="s">
        <v>3588</v>
      </c>
      <c r="D28" s="696" t="s">
        <v>3589</v>
      </c>
      <c r="E28" s="696" t="s">
        <v>3590</v>
      </c>
      <c r="F28" s="711"/>
      <c r="G28" s="711"/>
      <c r="H28" s="701">
        <v>0</v>
      </c>
      <c r="I28" s="711">
        <v>54</v>
      </c>
      <c r="J28" s="711">
        <v>130585.35999999999</v>
      </c>
      <c r="K28" s="701">
        <v>1</v>
      </c>
      <c r="L28" s="711">
        <v>54</v>
      </c>
      <c r="M28" s="712">
        <v>130585.35999999999</v>
      </c>
    </row>
    <row r="29" spans="1:13" ht="14.4" customHeight="1" x14ac:dyDescent="0.3">
      <c r="A29" s="695" t="s">
        <v>3268</v>
      </c>
      <c r="B29" s="696" t="s">
        <v>3168</v>
      </c>
      <c r="C29" s="696" t="s">
        <v>3640</v>
      </c>
      <c r="D29" s="696" t="s">
        <v>3641</v>
      </c>
      <c r="E29" s="696" t="s">
        <v>3642</v>
      </c>
      <c r="F29" s="711">
        <v>2</v>
      </c>
      <c r="G29" s="711">
        <v>193.26</v>
      </c>
      <c r="H29" s="701">
        <v>1</v>
      </c>
      <c r="I29" s="711"/>
      <c r="J29" s="711"/>
      <c r="K29" s="701">
        <v>0</v>
      </c>
      <c r="L29" s="711">
        <v>2</v>
      </c>
      <c r="M29" s="712">
        <v>193.26</v>
      </c>
    </row>
    <row r="30" spans="1:13" ht="14.4" customHeight="1" x14ac:dyDescent="0.3">
      <c r="A30" s="695" t="s">
        <v>3268</v>
      </c>
      <c r="B30" s="696" t="s">
        <v>3171</v>
      </c>
      <c r="C30" s="696" t="s">
        <v>979</v>
      </c>
      <c r="D30" s="696" t="s">
        <v>980</v>
      </c>
      <c r="E30" s="696" t="s">
        <v>981</v>
      </c>
      <c r="F30" s="711"/>
      <c r="G30" s="711"/>
      <c r="H30" s="701">
        <v>0</v>
      </c>
      <c r="I30" s="711">
        <v>7</v>
      </c>
      <c r="J30" s="711">
        <v>666.75</v>
      </c>
      <c r="K30" s="701">
        <v>1</v>
      </c>
      <c r="L30" s="711">
        <v>7</v>
      </c>
      <c r="M30" s="712">
        <v>666.75</v>
      </c>
    </row>
    <row r="31" spans="1:13" ht="14.4" customHeight="1" x14ac:dyDescent="0.3">
      <c r="A31" s="695" t="s">
        <v>3268</v>
      </c>
      <c r="B31" s="696" t="s">
        <v>3172</v>
      </c>
      <c r="C31" s="696" t="s">
        <v>3671</v>
      </c>
      <c r="D31" s="696" t="s">
        <v>3672</v>
      </c>
      <c r="E31" s="696" t="s">
        <v>1728</v>
      </c>
      <c r="F31" s="711">
        <v>1</v>
      </c>
      <c r="G31" s="711">
        <v>0</v>
      </c>
      <c r="H31" s="701"/>
      <c r="I31" s="711"/>
      <c r="J31" s="711"/>
      <c r="K31" s="701"/>
      <c r="L31" s="711">
        <v>1</v>
      </c>
      <c r="M31" s="712">
        <v>0</v>
      </c>
    </row>
    <row r="32" spans="1:13" ht="14.4" customHeight="1" x14ac:dyDescent="0.3">
      <c r="A32" s="695" t="s">
        <v>3268</v>
      </c>
      <c r="B32" s="696" t="s">
        <v>3237</v>
      </c>
      <c r="C32" s="696" t="s">
        <v>2729</v>
      </c>
      <c r="D32" s="696" t="s">
        <v>2704</v>
      </c>
      <c r="E32" s="696" t="s">
        <v>3239</v>
      </c>
      <c r="F32" s="711"/>
      <c r="G32" s="711"/>
      <c r="H32" s="701">
        <v>0</v>
      </c>
      <c r="I32" s="711">
        <v>1</v>
      </c>
      <c r="J32" s="711">
        <v>1344.66</v>
      </c>
      <c r="K32" s="701">
        <v>1</v>
      </c>
      <c r="L32" s="711">
        <v>1</v>
      </c>
      <c r="M32" s="712">
        <v>1344.66</v>
      </c>
    </row>
    <row r="33" spans="1:13" ht="14.4" customHeight="1" x14ac:dyDescent="0.3">
      <c r="A33" s="695" t="s">
        <v>3268</v>
      </c>
      <c r="B33" s="696" t="s">
        <v>3179</v>
      </c>
      <c r="C33" s="696" t="s">
        <v>3539</v>
      </c>
      <c r="D33" s="696" t="s">
        <v>3540</v>
      </c>
      <c r="E33" s="696" t="s">
        <v>3432</v>
      </c>
      <c r="F33" s="711">
        <v>2</v>
      </c>
      <c r="G33" s="711">
        <v>35.380000000000003</v>
      </c>
      <c r="H33" s="701">
        <v>1</v>
      </c>
      <c r="I33" s="711"/>
      <c r="J33" s="711"/>
      <c r="K33" s="701">
        <v>0</v>
      </c>
      <c r="L33" s="711">
        <v>2</v>
      </c>
      <c r="M33" s="712">
        <v>35.380000000000003</v>
      </c>
    </row>
    <row r="34" spans="1:13" ht="14.4" customHeight="1" x14ac:dyDescent="0.3">
      <c r="A34" s="695" t="s">
        <v>3268</v>
      </c>
      <c r="B34" s="696" t="s">
        <v>3182</v>
      </c>
      <c r="C34" s="696" t="s">
        <v>1651</v>
      </c>
      <c r="D34" s="696" t="s">
        <v>1652</v>
      </c>
      <c r="E34" s="696" t="s">
        <v>3185</v>
      </c>
      <c r="F34" s="711"/>
      <c r="G34" s="711"/>
      <c r="H34" s="701">
        <v>0</v>
      </c>
      <c r="I34" s="711">
        <v>2</v>
      </c>
      <c r="J34" s="711">
        <v>864.64</v>
      </c>
      <c r="K34" s="701">
        <v>1</v>
      </c>
      <c r="L34" s="711">
        <v>2</v>
      </c>
      <c r="M34" s="712">
        <v>864.64</v>
      </c>
    </row>
    <row r="35" spans="1:13" ht="14.4" customHeight="1" x14ac:dyDescent="0.3">
      <c r="A35" s="695" t="s">
        <v>3268</v>
      </c>
      <c r="B35" s="696" t="s">
        <v>3191</v>
      </c>
      <c r="C35" s="696" t="s">
        <v>1705</v>
      </c>
      <c r="D35" s="696" t="s">
        <v>1636</v>
      </c>
      <c r="E35" s="696" t="s">
        <v>2672</v>
      </c>
      <c r="F35" s="711"/>
      <c r="G35" s="711"/>
      <c r="H35" s="701">
        <v>0</v>
      </c>
      <c r="I35" s="711">
        <v>1</v>
      </c>
      <c r="J35" s="711">
        <v>137.74</v>
      </c>
      <c r="K35" s="701">
        <v>1</v>
      </c>
      <c r="L35" s="711">
        <v>1</v>
      </c>
      <c r="M35" s="712">
        <v>137.74</v>
      </c>
    </row>
    <row r="36" spans="1:13" ht="14.4" customHeight="1" x14ac:dyDescent="0.3">
      <c r="A36" s="695" t="s">
        <v>3268</v>
      </c>
      <c r="B36" s="696" t="s">
        <v>3191</v>
      </c>
      <c r="C36" s="696" t="s">
        <v>3548</v>
      </c>
      <c r="D36" s="696" t="s">
        <v>3549</v>
      </c>
      <c r="E36" s="696" t="s">
        <v>2672</v>
      </c>
      <c r="F36" s="711">
        <v>2</v>
      </c>
      <c r="G36" s="711">
        <v>275.48</v>
      </c>
      <c r="H36" s="701">
        <v>1</v>
      </c>
      <c r="I36" s="711"/>
      <c r="J36" s="711"/>
      <c r="K36" s="701">
        <v>0</v>
      </c>
      <c r="L36" s="711">
        <v>2</v>
      </c>
      <c r="M36" s="712">
        <v>275.48</v>
      </c>
    </row>
    <row r="37" spans="1:13" ht="14.4" customHeight="1" x14ac:dyDescent="0.3">
      <c r="A37" s="695" t="s">
        <v>3268</v>
      </c>
      <c r="B37" s="696" t="s">
        <v>3196</v>
      </c>
      <c r="C37" s="696" t="s">
        <v>3653</v>
      </c>
      <c r="D37" s="696" t="s">
        <v>3654</v>
      </c>
      <c r="E37" s="696" t="s">
        <v>1868</v>
      </c>
      <c r="F37" s="711"/>
      <c r="G37" s="711"/>
      <c r="H37" s="701">
        <v>0</v>
      </c>
      <c r="I37" s="711">
        <v>3</v>
      </c>
      <c r="J37" s="711">
        <v>252.57</v>
      </c>
      <c r="K37" s="701">
        <v>1</v>
      </c>
      <c r="L37" s="711">
        <v>3</v>
      </c>
      <c r="M37" s="712">
        <v>252.57</v>
      </c>
    </row>
    <row r="38" spans="1:13" ht="14.4" customHeight="1" x14ac:dyDescent="0.3">
      <c r="A38" s="695" t="s">
        <v>3269</v>
      </c>
      <c r="B38" s="696" t="s">
        <v>3091</v>
      </c>
      <c r="C38" s="696" t="s">
        <v>3775</v>
      </c>
      <c r="D38" s="696" t="s">
        <v>1690</v>
      </c>
      <c r="E38" s="696" t="s">
        <v>3776</v>
      </c>
      <c r="F38" s="711"/>
      <c r="G38" s="711"/>
      <c r="H38" s="701"/>
      <c r="I38" s="711">
        <v>1</v>
      </c>
      <c r="J38" s="711">
        <v>0</v>
      </c>
      <c r="K38" s="701"/>
      <c r="L38" s="711">
        <v>1</v>
      </c>
      <c r="M38" s="712">
        <v>0</v>
      </c>
    </row>
    <row r="39" spans="1:13" ht="14.4" customHeight="1" x14ac:dyDescent="0.3">
      <c r="A39" s="695" t="s">
        <v>3269</v>
      </c>
      <c r="B39" s="696" t="s">
        <v>4715</v>
      </c>
      <c r="C39" s="696" t="s">
        <v>3741</v>
      </c>
      <c r="D39" s="696" t="s">
        <v>3742</v>
      </c>
      <c r="E39" s="696" t="s">
        <v>3743</v>
      </c>
      <c r="F39" s="711"/>
      <c r="G39" s="711"/>
      <c r="H39" s="701">
        <v>0</v>
      </c>
      <c r="I39" s="711">
        <v>3</v>
      </c>
      <c r="J39" s="711">
        <v>146.94</v>
      </c>
      <c r="K39" s="701">
        <v>1</v>
      </c>
      <c r="L39" s="711">
        <v>3</v>
      </c>
      <c r="M39" s="712">
        <v>146.94</v>
      </c>
    </row>
    <row r="40" spans="1:13" ht="14.4" customHeight="1" x14ac:dyDescent="0.3">
      <c r="A40" s="695" t="s">
        <v>3269</v>
      </c>
      <c r="B40" s="696" t="s">
        <v>4715</v>
      </c>
      <c r="C40" s="696" t="s">
        <v>3744</v>
      </c>
      <c r="D40" s="696" t="s">
        <v>3622</v>
      </c>
      <c r="E40" s="696" t="s">
        <v>3745</v>
      </c>
      <c r="F40" s="711"/>
      <c r="G40" s="711"/>
      <c r="H40" s="701">
        <v>0</v>
      </c>
      <c r="I40" s="711">
        <v>1</v>
      </c>
      <c r="J40" s="711">
        <v>195.92</v>
      </c>
      <c r="K40" s="701">
        <v>1</v>
      </c>
      <c r="L40" s="711">
        <v>1</v>
      </c>
      <c r="M40" s="712">
        <v>195.92</v>
      </c>
    </row>
    <row r="41" spans="1:13" ht="14.4" customHeight="1" x14ac:dyDescent="0.3">
      <c r="A41" s="695" t="s">
        <v>3269</v>
      </c>
      <c r="B41" s="696" t="s">
        <v>3093</v>
      </c>
      <c r="C41" s="696" t="s">
        <v>1765</v>
      </c>
      <c r="D41" s="696" t="s">
        <v>1766</v>
      </c>
      <c r="E41" s="696" t="s">
        <v>1767</v>
      </c>
      <c r="F41" s="711"/>
      <c r="G41" s="711"/>
      <c r="H41" s="701">
        <v>0</v>
      </c>
      <c r="I41" s="711">
        <v>17</v>
      </c>
      <c r="J41" s="711">
        <v>8455.7999999999993</v>
      </c>
      <c r="K41" s="701">
        <v>1</v>
      </c>
      <c r="L41" s="711">
        <v>17</v>
      </c>
      <c r="M41" s="712">
        <v>8455.7999999999993</v>
      </c>
    </row>
    <row r="42" spans="1:13" ht="14.4" customHeight="1" x14ac:dyDescent="0.3">
      <c r="A42" s="695" t="s">
        <v>3269</v>
      </c>
      <c r="B42" s="696" t="s">
        <v>3093</v>
      </c>
      <c r="C42" s="696" t="s">
        <v>1803</v>
      </c>
      <c r="D42" s="696" t="s">
        <v>1804</v>
      </c>
      <c r="E42" s="696" t="s">
        <v>3094</v>
      </c>
      <c r="F42" s="711"/>
      <c r="G42" s="711"/>
      <c r="H42" s="701">
        <v>0</v>
      </c>
      <c r="I42" s="711">
        <v>5</v>
      </c>
      <c r="J42" s="711">
        <v>6798.0499999999993</v>
      </c>
      <c r="K42" s="701">
        <v>1</v>
      </c>
      <c r="L42" s="711">
        <v>5</v>
      </c>
      <c r="M42" s="712">
        <v>6798.0499999999993</v>
      </c>
    </row>
    <row r="43" spans="1:13" ht="14.4" customHeight="1" x14ac:dyDescent="0.3">
      <c r="A43" s="695" t="s">
        <v>3269</v>
      </c>
      <c r="B43" s="696" t="s">
        <v>3095</v>
      </c>
      <c r="C43" s="696" t="s">
        <v>2711</v>
      </c>
      <c r="D43" s="696" t="s">
        <v>1683</v>
      </c>
      <c r="E43" s="696" t="s">
        <v>2712</v>
      </c>
      <c r="F43" s="711"/>
      <c r="G43" s="711"/>
      <c r="H43" s="701"/>
      <c r="I43" s="711">
        <v>2</v>
      </c>
      <c r="J43" s="711">
        <v>0</v>
      </c>
      <c r="K43" s="701"/>
      <c r="L43" s="711">
        <v>2</v>
      </c>
      <c r="M43" s="712">
        <v>0</v>
      </c>
    </row>
    <row r="44" spans="1:13" ht="14.4" customHeight="1" x14ac:dyDescent="0.3">
      <c r="A44" s="695" t="s">
        <v>3269</v>
      </c>
      <c r="B44" s="696" t="s">
        <v>3095</v>
      </c>
      <c r="C44" s="696" t="s">
        <v>1682</v>
      </c>
      <c r="D44" s="696" t="s">
        <v>1683</v>
      </c>
      <c r="E44" s="696" t="s">
        <v>1684</v>
      </c>
      <c r="F44" s="711"/>
      <c r="G44" s="711"/>
      <c r="H44" s="701"/>
      <c r="I44" s="711">
        <v>1</v>
      </c>
      <c r="J44" s="711">
        <v>0</v>
      </c>
      <c r="K44" s="701"/>
      <c r="L44" s="711">
        <v>1</v>
      </c>
      <c r="M44" s="712">
        <v>0</v>
      </c>
    </row>
    <row r="45" spans="1:13" ht="14.4" customHeight="1" x14ac:dyDescent="0.3">
      <c r="A45" s="695" t="s">
        <v>3269</v>
      </c>
      <c r="B45" s="696" t="s">
        <v>3216</v>
      </c>
      <c r="C45" s="696" t="s">
        <v>3811</v>
      </c>
      <c r="D45" s="696" t="s">
        <v>3812</v>
      </c>
      <c r="E45" s="696" t="s">
        <v>3684</v>
      </c>
      <c r="F45" s="711"/>
      <c r="G45" s="711"/>
      <c r="H45" s="701">
        <v>0</v>
      </c>
      <c r="I45" s="711">
        <v>2</v>
      </c>
      <c r="J45" s="711">
        <v>386.28</v>
      </c>
      <c r="K45" s="701">
        <v>1</v>
      </c>
      <c r="L45" s="711">
        <v>2</v>
      </c>
      <c r="M45" s="712">
        <v>386.28</v>
      </c>
    </row>
    <row r="46" spans="1:13" ht="14.4" customHeight="1" x14ac:dyDescent="0.3">
      <c r="A46" s="695" t="s">
        <v>3269</v>
      </c>
      <c r="B46" s="696" t="s">
        <v>3216</v>
      </c>
      <c r="C46" s="696" t="s">
        <v>2718</v>
      </c>
      <c r="D46" s="696" t="s">
        <v>3217</v>
      </c>
      <c r="E46" s="696" t="s">
        <v>3218</v>
      </c>
      <c r="F46" s="711"/>
      <c r="G46" s="711"/>
      <c r="H46" s="701">
        <v>0</v>
      </c>
      <c r="I46" s="711">
        <v>7</v>
      </c>
      <c r="J46" s="711">
        <v>1003.27</v>
      </c>
      <c r="K46" s="701">
        <v>1</v>
      </c>
      <c r="L46" s="711">
        <v>7</v>
      </c>
      <c r="M46" s="712">
        <v>1003.27</v>
      </c>
    </row>
    <row r="47" spans="1:13" ht="14.4" customHeight="1" x14ac:dyDescent="0.3">
      <c r="A47" s="695" t="s">
        <v>3269</v>
      </c>
      <c r="B47" s="696" t="s">
        <v>3216</v>
      </c>
      <c r="C47" s="696" t="s">
        <v>3682</v>
      </c>
      <c r="D47" s="696" t="s">
        <v>3683</v>
      </c>
      <c r="E47" s="696" t="s">
        <v>3684</v>
      </c>
      <c r="F47" s="711"/>
      <c r="G47" s="711"/>
      <c r="H47" s="701">
        <v>0</v>
      </c>
      <c r="I47" s="711">
        <v>5</v>
      </c>
      <c r="J47" s="711">
        <v>965.69999999999993</v>
      </c>
      <c r="K47" s="701">
        <v>1</v>
      </c>
      <c r="L47" s="711">
        <v>5</v>
      </c>
      <c r="M47" s="712">
        <v>965.69999999999993</v>
      </c>
    </row>
    <row r="48" spans="1:13" ht="14.4" customHeight="1" x14ac:dyDescent="0.3">
      <c r="A48" s="695" t="s">
        <v>3269</v>
      </c>
      <c r="B48" s="696" t="s">
        <v>3103</v>
      </c>
      <c r="C48" s="696" t="s">
        <v>3764</v>
      </c>
      <c r="D48" s="696" t="s">
        <v>1656</v>
      </c>
      <c r="E48" s="696" t="s">
        <v>3765</v>
      </c>
      <c r="F48" s="711"/>
      <c r="G48" s="711"/>
      <c r="H48" s="701"/>
      <c r="I48" s="711">
        <v>3</v>
      </c>
      <c r="J48" s="711">
        <v>0</v>
      </c>
      <c r="K48" s="701"/>
      <c r="L48" s="711">
        <v>3</v>
      </c>
      <c r="M48" s="712">
        <v>0</v>
      </c>
    </row>
    <row r="49" spans="1:13" ht="14.4" customHeight="1" x14ac:dyDescent="0.3">
      <c r="A49" s="695" t="s">
        <v>3269</v>
      </c>
      <c r="B49" s="696" t="s">
        <v>3103</v>
      </c>
      <c r="C49" s="696" t="s">
        <v>1755</v>
      </c>
      <c r="D49" s="696" t="s">
        <v>1656</v>
      </c>
      <c r="E49" s="696" t="s">
        <v>1756</v>
      </c>
      <c r="F49" s="711"/>
      <c r="G49" s="711"/>
      <c r="H49" s="701">
        <v>0</v>
      </c>
      <c r="I49" s="711">
        <v>3</v>
      </c>
      <c r="J49" s="711">
        <v>1406.8799999999999</v>
      </c>
      <c r="K49" s="701">
        <v>1</v>
      </c>
      <c r="L49" s="711">
        <v>3</v>
      </c>
      <c r="M49" s="712">
        <v>1406.8799999999999</v>
      </c>
    </row>
    <row r="50" spans="1:13" ht="14.4" customHeight="1" x14ac:dyDescent="0.3">
      <c r="A50" s="695" t="s">
        <v>3269</v>
      </c>
      <c r="B50" s="696" t="s">
        <v>3103</v>
      </c>
      <c r="C50" s="696" t="s">
        <v>1758</v>
      </c>
      <c r="D50" s="696" t="s">
        <v>1656</v>
      </c>
      <c r="E50" s="696" t="s">
        <v>1759</v>
      </c>
      <c r="F50" s="711"/>
      <c r="G50" s="711"/>
      <c r="H50" s="701">
        <v>0</v>
      </c>
      <c r="I50" s="711">
        <v>11</v>
      </c>
      <c r="J50" s="711">
        <v>6878.19</v>
      </c>
      <c r="K50" s="701">
        <v>1</v>
      </c>
      <c r="L50" s="711">
        <v>11</v>
      </c>
      <c r="M50" s="712">
        <v>6878.19</v>
      </c>
    </row>
    <row r="51" spans="1:13" ht="14.4" customHeight="1" x14ac:dyDescent="0.3">
      <c r="A51" s="695" t="s">
        <v>3269</v>
      </c>
      <c r="B51" s="696" t="s">
        <v>3103</v>
      </c>
      <c r="C51" s="696" t="s">
        <v>3766</v>
      </c>
      <c r="D51" s="696" t="s">
        <v>1656</v>
      </c>
      <c r="E51" s="696" t="s">
        <v>3767</v>
      </c>
      <c r="F51" s="711"/>
      <c r="G51" s="711"/>
      <c r="H51" s="701">
        <v>0</v>
      </c>
      <c r="I51" s="711">
        <v>3</v>
      </c>
      <c r="J51" s="711">
        <v>562.77</v>
      </c>
      <c r="K51" s="701">
        <v>1</v>
      </c>
      <c r="L51" s="711">
        <v>3</v>
      </c>
      <c r="M51" s="712">
        <v>562.77</v>
      </c>
    </row>
    <row r="52" spans="1:13" ht="14.4" customHeight="1" x14ac:dyDescent="0.3">
      <c r="A52" s="695" t="s">
        <v>3269</v>
      </c>
      <c r="B52" s="696" t="s">
        <v>3103</v>
      </c>
      <c r="C52" s="696" t="s">
        <v>1655</v>
      </c>
      <c r="D52" s="696" t="s">
        <v>1656</v>
      </c>
      <c r="E52" s="696" t="s">
        <v>1657</v>
      </c>
      <c r="F52" s="711"/>
      <c r="G52" s="711"/>
      <c r="H52" s="701">
        <v>0</v>
      </c>
      <c r="I52" s="711">
        <v>2</v>
      </c>
      <c r="J52" s="711">
        <v>1875.86</v>
      </c>
      <c r="K52" s="701">
        <v>1</v>
      </c>
      <c r="L52" s="711">
        <v>2</v>
      </c>
      <c r="M52" s="712">
        <v>1875.86</v>
      </c>
    </row>
    <row r="53" spans="1:13" ht="14.4" customHeight="1" x14ac:dyDescent="0.3">
      <c r="A53" s="695" t="s">
        <v>3269</v>
      </c>
      <c r="B53" s="696" t="s">
        <v>3103</v>
      </c>
      <c r="C53" s="696" t="s">
        <v>2933</v>
      </c>
      <c r="D53" s="696" t="s">
        <v>1702</v>
      </c>
      <c r="E53" s="696" t="s">
        <v>1657</v>
      </c>
      <c r="F53" s="711"/>
      <c r="G53" s="711"/>
      <c r="H53" s="701">
        <v>0</v>
      </c>
      <c r="I53" s="711">
        <v>2</v>
      </c>
      <c r="J53" s="711">
        <v>3499.38</v>
      </c>
      <c r="K53" s="701">
        <v>1</v>
      </c>
      <c r="L53" s="711">
        <v>2</v>
      </c>
      <c r="M53" s="712">
        <v>3499.38</v>
      </c>
    </row>
    <row r="54" spans="1:13" ht="14.4" customHeight="1" x14ac:dyDescent="0.3">
      <c r="A54" s="695" t="s">
        <v>3269</v>
      </c>
      <c r="B54" s="696" t="s">
        <v>3103</v>
      </c>
      <c r="C54" s="696" t="s">
        <v>1701</v>
      </c>
      <c r="D54" s="696" t="s">
        <v>1702</v>
      </c>
      <c r="E54" s="696" t="s">
        <v>1660</v>
      </c>
      <c r="F54" s="711"/>
      <c r="G54" s="711"/>
      <c r="H54" s="701">
        <v>0</v>
      </c>
      <c r="I54" s="711">
        <v>1</v>
      </c>
      <c r="J54" s="711">
        <v>2332.92</v>
      </c>
      <c r="K54" s="701">
        <v>1</v>
      </c>
      <c r="L54" s="711">
        <v>1</v>
      </c>
      <c r="M54" s="712">
        <v>2332.92</v>
      </c>
    </row>
    <row r="55" spans="1:13" ht="14.4" customHeight="1" x14ac:dyDescent="0.3">
      <c r="A55" s="695" t="s">
        <v>3269</v>
      </c>
      <c r="B55" s="696" t="s">
        <v>3221</v>
      </c>
      <c r="C55" s="696" t="s">
        <v>3711</v>
      </c>
      <c r="D55" s="696" t="s">
        <v>2675</v>
      </c>
      <c r="E55" s="696" t="s">
        <v>3712</v>
      </c>
      <c r="F55" s="711"/>
      <c r="G55" s="711"/>
      <c r="H55" s="701">
        <v>0</v>
      </c>
      <c r="I55" s="711">
        <v>1</v>
      </c>
      <c r="J55" s="711">
        <v>41.89</v>
      </c>
      <c r="K55" s="701">
        <v>1</v>
      </c>
      <c r="L55" s="711">
        <v>1</v>
      </c>
      <c r="M55" s="712">
        <v>41.89</v>
      </c>
    </row>
    <row r="56" spans="1:13" ht="14.4" customHeight="1" x14ac:dyDescent="0.3">
      <c r="A56" s="695" t="s">
        <v>3269</v>
      </c>
      <c r="B56" s="696" t="s">
        <v>3118</v>
      </c>
      <c r="C56" s="696" t="s">
        <v>3751</v>
      </c>
      <c r="D56" s="696" t="s">
        <v>1679</v>
      </c>
      <c r="E56" s="696" t="s">
        <v>3752</v>
      </c>
      <c r="F56" s="711">
        <v>3</v>
      </c>
      <c r="G56" s="711">
        <v>0</v>
      </c>
      <c r="H56" s="701"/>
      <c r="I56" s="711"/>
      <c r="J56" s="711"/>
      <c r="K56" s="701"/>
      <c r="L56" s="711">
        <v>3</v>
      </c>
      <c r="M56" s="712">
        <v>0</v>
      </c>
    </row>
    <row r="57" spans="1:13" ht="14.4" customHeight="1" x14ac:dyDescent="0.3">
      <c r="A57" s="695" t="s">
        <v>3269</v>
      </c>
      <c r="B57" s="696" t="s">
        <v>3118</v>
      </c>
      <c r="C57" s="696" t="s">
        <v>3753</v>
      </c>
      <c r="D57" s="696" t="s">
        <v>3754</v>
      </c>
      <c r="E57" s="696" t="s">
        <v>3755</v>
      </c>
      <c r="F57" s="711"/>
      <c r="G57" s="711"/>
      <c r="H57" s="701">
        <v>0</v>
      </c>
      <c r="I57" s="711">
        <v>3</v>
      </c>
      <c r="J57" s="711">
        <v>762.68999999999994</v>
      </c>
      <c r="K57" s="701">
        <v>1</v>
      </c>
      <c r="L57" s="711">
        <v>3</v>
      </c>
      <c r="M57" s="712">
        <v>762.68999999999994</v>
      </c>
    </row>
    <row r="58" spans="1:13" ht="14.4" customHeight="1" x14ac:dyDescent="0.3">
      <c r="A58" s="695" t="s">
        <v>3269</v>
      </c>
      <c r="B58" s="696" t="s">
        <v>3124</v>
      </c>
      <c r="C58" s="696" t="s">
        <v>1998</v>
      </c>
      <c r="D58" s="696" t="s">
        <v>3125</v>
      </c>
      <c r="E58" s="696" t="s">
        <v>3126</v>
      </c>
      <c r="F58" s="711"/>
      <c r="G58" s="711"/>
      <c r="H58" s="701">
        <v>0</v>
      </c>
      <c r="I58" s="711">
        <v>11</v>
      </c>
      <c r="J58" s="711">
        <v>3489.9600000000005</v>
      </c>
      <c r="K58" s="701">
        <v>1</v>
      </c>
      <c r="L58" s="711">
        <v>11</v>
      </c>
      <c r="M58" s="712">
        <v>3489.9600000000005</v>
      </c>
    </row>
    <row r="59" spans="1:13" ht="14.4" customHeight="1" x14ac:dyDescent="0.3">
      <c r="A59" s="695" t="s">
        <v>3269</v>
      </c>
      <c r="B59" s="696" t="s">
        <v>3124</v>
      </c>
      <c r="C59" s="696" t="s">
        <v>3703</v>
      </c>
      <c r="D59" s="696" t="s">
        <v>3704</v>
      </c>
      <c r="E59" s="696" t="s">
        <v>3705</v>
      </c>
      <c r="F59" s="711"/>
      <c r="G59" s="711"/>
      <c r="H59" s="701">
        <v>0</v>
      </c>
      <c r="I59" s="711">
        <v>1</v>
      </c>
      <c r="J59" s="711">
        <v>333.31</v>
      </c>
      <c r="K59" s="701">
        <v>1</v>
      </c>
      <c r="L59" s="711">
        <v>1</v>
      </c>
      <c r="M59" s="712">
        <v>333.31</v>
      </c>
    </row>
    <row r="60" spans="1:13" ht="14.4" customHeight="1" x14ac:dyDescent="0.3">
      <c r="A60" s="695" t="s">
        <v>3269</v>
      </c>
      <c r="B60" s="696" t="s">
        <v>3124</v>
      </c>
      <c r="C60" s="696" t="s">
        <v>3706</v>
      </c>
      <c r="D60" s="696" t="s">
        <v>3707</v>
      </c>
      <c r="E60" s="696" t="s">
        <v>3708</v>
      </c>
      <c r="F60" s="711"/>
      <c r="G60" s="711"/>
      <c r="H60" s="701">
        <v>0</v>
      </c>
      <c r="I60" s="711">
        <v>2</v>
      </c>
      <c r="J60" s="711">
        <v>666.62</v>
      </c>
      <c r="K60" s="701">
        <v>1</v>
      </c>
      <c r="L60" s="711">
        <v>2</v>
      </c>
      <c r="M60" s="712">
        <v>666.62</v>
      </c>
    </row>
    <row r="61" spans="1:13" ht="14.4" customHeight="1" x14ac:dyDescent="0.3">
      <c r="A61" s="695" t="s">
        <v>3269</v>
      </c>
      <c r="B61" s="696" t="s">
        <v>3124</v>
      </c>
      <c r="C61" s="696" t="s">
        <v>3709</v>
      </c>
      <c r="D61" s="696" t="s">
        <v>3125</v>
      </c>
      <c r="E61" s="696" t="s">
        <v>3126</v>
      </c>
      <c r="F61" s="711">
        <v>4</v>
      </c>
      <c r="G61" s="711">
        <v>1333.24</v>
      </c>
      <c r="H61" s="701">
        <v>1</v>
      </c>
      <c r="I61" s="711"/>
      <c r="J61" s="711"/>
      <c r="K61" s="701">
        <v>0</v>
      </c>
      <c r="L61" s="711">
        <v>4</v>
      </c>
      <c r="M61" s="712">
        <v>1333.24</v>
      </c>
    </row>
    <row r="62" spans="1:13" ht="14.4" customHeight="1" x14ac:dyDescent="0.3">
      <c r="A62" s="695" t="s">
        <v>3269</v>
      </c>
      <c r="B62" s="696" t="s">
        <v>3129</v>
      </c>
      <c r="C62" s="696" t="s">
        <v>2006</v>
      </c>
      <c r="D62" s="696" t="s">
        <v>2007</v>
      </c>
      <c r="E62" s="696" t="s">
        <v>3131</v>
      </c>
      <c r="F62" s="711"/>
      <c r="G62" s="711"/>
      <c r="H62" s="701">
        <v>0</v>
      </c>
      <c r="I62" s="711">
        <v>1</v>
      </c>
      <c r="J62" s="711">
        <v>184.22</v>
      </c>
      <c r="K62" s="701">
        <v>1</v>
      </c>
      <c r="L62" s="711">
        <v>1</v>
      </c>
      <c r="M62" s="712">
        <v>184.22</v>
      </c>
    </row>
    <row r="63" spans="1:13" ht="14.4" customHeight="1" x14ac:dyDescent="0.3">
      <c r="A63" s="695" t="s">
        <v>3269</v>
      </c>
      <c r="B63" s="696" t="s">
        <v>3134</v>
      </c>
      <c r="C63" s="696" t="s">
        <v>2013</v>
      </c>
      <c r="D63" s="696" t="s">
        <v>2014</v>
      </c>
      <c r="E63" s="696" t="s">
        <v>3136</v>
      </c>
      <c r="F63" s="711"/>
      <c r="G63" s="711"/>
      <c r="H63" s="701">
        <v>0</v>
      </c>
      <c r="I63" s="711">
        <v>5</v>
      </c>
      <c r="J63" s="711">
        <v>584</v>
      </c>
      <c r="K63" s="701">
        <v>1</v>
      </c>
      <c r="L63" s="711">
        <v>5</v>
      </c>
      <c r="M63" s="712">
        <v>584</v>
      </c>
    </row>
    <row r="64" spans="1:13" ht="14.4" customHeight="1" x14ac:dyDescent="0.3">
      <c r="A64" s="695" t="s">
        <v>3269</v>
      </c>
      <c r="B64" s="696" t="s">
        <v>3138</v>
      </c>
      <c r="C64" s="696" t="s">
        <v>2049</v>
      </c>
      <c r="D64" s="696" t="s">
        <v>2050</v>
      </c>
      <c r="E64" s="696" t="s">
        <v>2051</v>
      </c>
      <c r="F64" s="711"/>
      <c r="G64" s="711"/>
      <c r="H64" s="701">
        <v>0</v>
      </c>
      <c r="I64" s="711">
        <v>2</v>
      </c>
      <c r="J64" s="711">
        <v>444.5</v>
      </c>
      <c r="K64" s="701">
        <v>1</v>
      </c>
      <c r="L64" s="711">
        <v>2</v>
      </c>
      <c r="M64" s="712">
        <v>444.5</v>
      </c>
    </row>
    <row r="65" spans="1:13" ht="14.4" customHeight="1" x14ac:dyDescent="0.3">
      <c r="A65" s="695" t="s">
        <v>3269</v>
      </c>
      <c r="B65" s="696" t="s">
        <v>3142</v>
      </c>
      <c r="C65" s="696" t="s">
        <v>2021</v>
      </c>
      <c r="D65" s="696" t="s">
        <v>2022</v>
      </c>
      <c r="E65" s="696" t="s">
        <v>3143</v>
      </c>
      <c r="F65" s="711"/>
      <c r="G65" s="711"/>
      <c r="H65" s="701">
        <v>0</v>
      </c>
      <c r="I65" s="711">
        <v>6</v>
      </c>
      <c r="J65" s="711">
        <v>419.16</v>
      </c>
      <c r="K65" s="701">
        <v>1</v>
      </c>
      <c r="L65" s="711">
        <v>6</v>
      </c>
      <c r="M65" s="712">
        <v>419.16</v>
      </c>
    </row>
    <row r="66" spans="1:13" ht="14.4" customHeight="1" x14ac:dyDescent="0.3">
      <c r="A66" s="695" t="s">
        <v>3269</v>
      </c>
      <c r="B66" s="696" t="s">
        <v>3144</v>
      </c>
      <c r="C66" s="696" t="s">
        <v>2010</v>
      </c>
      <c r="D66" s="696" t="s">
        <v>2011</v>
      </c>
      <c r="E66" s="696" t="s">
        <v>3131</v>
      </c>
      <c r="F66" s="711"/>
      <c r="G66" s="711"/>
      <c r="H66" s="701">
        <v>0</v>
      </c>
      <c r="I66" s="711">
        <v>4</v>
      </c>
      <c r="J66" s="711">
        <v>279.44</v>
      </c>
      <c r="K66" s="701">
        <v>1</v>
      </c>
      <c r="L66" s="711">
        <v>4</v>
      </c>
      <c r="M66" s="712">
        <v>279.44</v>
      </c>
    </row>
    <row r="67" spans="1:13" ht="14.4" customHeight="1" x14ac:dyDescent="0.3">
      <c r="A67" s="695" t="s">
        <v>3269</v>
      </c>
      <c r="B67" s="696" t="s">
        <v>3152</v>
      </c>
      <c r="C67" s="696" t="s">
        <v>2085</v>
      </c>
      <c r="D67" s="696" t="s">
        <v>2086</v>
      </c>
      <c r="E67" s="696" t="s">
        <v>3155</v>
      </c>
      <c r="F67" s="711"/>
      <c r="G67" s="711"/>
      <c r="H67" s="701">
        <v>0</v>
      </c>
      <c r="I67" s="711">
        <v>16</v>
      </c>
      <c r="J67" s="711">
        <v>50035.040000000001</v>
      </c>
      <c r="K67" s="701">
        <v>1</v>
      </c>
      <c r="L67" s="711">
        <v>16</v>
      </c>
      <c r="M67" s="712">
        <v>50035.040000000001</v>
      </c>
    </row>
    <row r="68" spans="1:13" ht="14.4" customHeight="1" x14ac:dyDescent="0.3">
      <c r="A68" s="695" t="s">
        <v>3269</v>
      </c>
      <c r="B68" s="696" t="s">
        <v>3152</v>
      </c>
      <c r="C68" s="696" t="s">
        <v>3472</v>
      </c>
      <c r="D68" s="696" t="s">
        <v>2086</v>
      </c>
      <c r="E68" s="696" t="s">
        <v>3473</v>
      </c>
      <c r="F68" s="711"/>
      <c r="G68" s="711"/>
      <c r="H68" s="701">
        <v>0</v>
      </c>
      <c r="I68" s="711">
        <v>4</v>
      </c>
      <c r="J68" s="711">
        <v>3128.88</v>
      </c>
      <c r="K68" s="701">
        <v>1</v>
      </c>
      <c r="L68" s="711">
        <v>4</v>
      </c>
      <c r="M68" s="712">
        <v>3128.88</v>
      </c>
    </row>
    <row r="69" spans="1:13" ht="14.4" customHeight="1" x14ac:dyDescent="0.3">
      <c r="A69" s="695" t="s">
        <v>3269</v>
      </c>
      <c r="B69" s="696" t="s">
        <v>3158</v>
      </c>
      <c r="C69" s="696" t="s">
        <v>1807</v>
      </c>
      <c r="D69" s="696" t="s">
        <v>1808</v>
      </c>
      <c r="E69" s="696" t="s">
        <v>3159</v>
      </c>
      <c r="F69" s="711"/>
      <c r="G69" s="711"/>
      <c r="H69" s="701">
        <v>0</v>
      </c>
      <c r="I69" s="711">
        <v>2</v>
      </c>
      <c r="J69" s="711">
        <v>2984.22</v>
      </c>
      <c r="K69" s="701">
        <v>1</v>
      </c>
      <c r="L69" s="711">
        <v>2</v>
      </c>
      <c r="M69" s="712">
        <v>2984.22</v>
      </c>
    </row>
    <row r="70" spans="1:13" ht="14.4" customHeight="1" x14ac:dyDescent="0.3">
      <c r="A70" s="695" t="s">
        <v>3269</v>
      </c>
      <c r="B70" s="696" t="s">
        <v>3162</v>
      </c>
      <c r="C70" s="696" t="s">
        <v>3437</v>
      </c>
      <c r="D70" s="696" t="s">
        <v>3438</v>
      </c>
      <c r="E70" s="696" t="s">
        <v>895</v>
      </c>
      <c r="F70" s="711"/>
      <c r="G70" s="711"/>
      <c r="H70" s="701">
        <v>0</v>
      </c>
      <c r="I70" s="711">
        <v>1</v>
      </c>
      <c r="J70" s="711">
        <v>13168.84</v>
      </c>
      <c r="K70" s="701">
        <v>1</v>
      </c>
      <c r="L70" s="711">
        <v>1</v>
      </c>
      <c r="M70" s="712">
        <v>13168.84</v>
      </c>
    </row>
    <row r="71" spans="1:13" ht="14.4" customHeight="1" x14ac:dyDescent="0.3">
      <c r="A71" s="695" t="s">
        <v>3269</v>
      </c>
      <c r="B71" s="696" t="s">
        <v>4717</v>
      </c>
      <c r="C71" s="696" t="s">
        <v>3588</v>
      </c>
      <c r="D71" s="696" t="s">
        <v>3589</v>
      </c>
      <c r="E71" s="696" t="s">
        <v>3590</v>
      </c>
      <c r="F71" s="711"/>
      <c r="G71" s="711"/>
      <c r="H71" s="701">
        <v>0</v>
      </c>
      <c r="I71" s="711">
        <v>52</v>
      </c>
      <c r="J71" s="711">
        <v>125002.09999999999</v>
      </c>
      <c r="K71" s="701">
        <v>1</v>
      </c>
      <c r="L71" s="711">
        <v>52</v>
      </c>
      <c r="M71" s="712">
        <v>125002.09999999999</v>
      </c>
    </row>
    <row r="72" spans="1:13" ht="14.4" customHeight="1" x14ac:dyDescent="0.3">
      <c r="A72" s="695" t="s">
        <v>3269</v>
      </c>
      <c r="B72" s="696" t="s">
        <v>4718</v>
      </c>
      <c r="C72" s="696" t="s">
        <v>3749</v>
      </c>
      <c r="D72" s="696" t="s">
        <v>3750</v>
      </c>
      <c r="E72" s="696" t="s">
        <v>3403</v>
      </c>
      <c r="F72" s="711"/>
      <c r="G72" s="711"/>
      <c r="H72" s="701"/>
      <c r="I72" s="711">
        <v>2</v>
      </c>
      <c r="J72" s="711">
        <v>0</v>
      </c>
      <c r="K72" s="701"/>
      <c r="L72" s="711">
        <v>2</v>
      </c>
      <c r="M72" s="712">
        <v>0</v>
      </c>
    </row>
    <row r="73" spans="1:13" ht="14.4" customHeight="1" x14ac:dyDescent="0.3">
      <c r="A73" s="695" t="s">
        <v>3269</v>
      </c>
      <c r="B73" s="696" t="s">
        <v>3171</v>
      </c>
      <c r="C73" s="696" t="s">
        <v>979</v>
      </c>
      <c r="D73" s="696" t="s">
        <v>980</v>
      </c>
      <c r="E73" s="696" t="s">
        <v>981</v>
      </c>
      <c r="F73" s="711"/>
      <c r="G73" s="711"/>
      <c r="H73" s="701">
        <v>0</v>
      </c>
      <c r="I73" s="711">
        <v>11</v>
      </c>
      <c r="J73" s="711">
        <v>1047.75</v>
      </c>
      <c r="K73" s="701">
        <v>1</v>
      </c>
      <c r="L73" s="711">
        <v>11</v>
      </c>
      <c r="M73" s="712">
        <v>1047.75</v>
      </c>
    </row>
    <row r="74" spans="1:13" ht="14.4" customHeight="1" x14ac:dyDescent="0.3">
      <c r="A74" s="695" t="s">
        <v>3269</v>
      </c>
      <c r="B74" s="696" t="s">
        <v>3172</v>
      </c>
      <c r="C74" s="696" t="s">
        <v>1662</v>
      </c>
      <c r="D74" s="696" t="s">
        <v>1663</v>
      </c>
      <c r="E74" s="696" t="s">
        <v>1664</v>
      </c>
      <c r="F74" s="711"/>
      <c r="G74" s="711"/>
      <c r="H74" s="701">
        <v>0</v>
      </c>
      <c r="I74" s="711">
        <v>1</v>
      </c>
      <c r="J74" s="711">
        <v>32.74</v>
      </c>
      <c r="K74" s="701">
        <v>1</v>
      </c>
      <c r="L74" s="711">
        <v>1</v>
      </c>
      <c r="M74" s="712">
        <v>32.74</v>
      </c>
    </row>
    <row r="75" spans="1:13" ht="14.4" customHeight="1" x14ac:dyDescent="0.3">
      <c r="A75" s="695" t="s">
        <v>3269</v>
      </c>
      <c r="B75" s="696" t="s">
        <v>3172</v>
      </c>
      <c r="C75" s="696" t="s">
        <v>1697</v>
      </c>
      <c r="D75" s="696" t="s">
        <v>1698</v>
      </c>
      <c r="E75" s="696" t="s">
        <v>3173</v>
      </c>
      <c r="F75" s="711"/>
      <c r="G75" s="711"/>
      <c r="H75" s="701">
        <v>0</v>
      </c>
      <c r="I75" s="711">
        <v>2</v>
      </c>
      <c r="J75" s="711">
        <v>327.45999999999998</v>
      </c>
      <c r="K75" s="701">
        <v>1</v>
      </c>
      <c r="L75" s="711">
        <v>2</v>
      </c>
      <c r="M75" s="712">
        <v>327.45999999999998</v>
      </c>
    </row>
    <row r="76" spans="1:13" ht="14.4" customHeight="1" x14ac:dyDescent="0.3">
      <c r="A76" s="695" t="s">
        <v>3269</v>
      </c>
      <c r="B76" s="696" t="s">
        <v>3182</v>
      </c>
      <c r="C76" s="696" t="s">
        <v>1651</v>
      </c>
      <c r="D76" s="696" t="s">
        <v>1652</v>
      </c>
      <c r="E76" s="696" t="s">
        <v>3185</v>
      </c>
      <c r="F76" s="711"/>
      <c r="G76" s="711"/>
      <c r="H76" s="701">
        <v>0</v>
      </c>
      <c r="I76" s="711">
        <v>1</v>
      </c>
      <c r="J76" s="711">
        <v>432.32</v>
      </c>
      <c r="K76" s="701">
        <v>1</v>
      </c>
      <c r="L76" s="711">
        <v>1</v>
      </c>
      <c r="M76" s="712">
        <v>432.32</v>
      </c>
    </row>
    <row r="77" spans="1:13" ht="14.4" customHeight="1" x14ac:dyDescent="0.3">
      <c r="A77" s="695" t="s">
        <v>3269</v>
      </c>
      <c r="B77" s="696" t="s">
        <v>3186</v>
      </c>
      <c r="C77" s="696" t="s">
        <v>1726</v>
      </c>
      <c r="D77" s="696" t="s">
        <v>1727</v>
      </c>
      <c r="E77" s="696" t="s">
        <v>1728</v>
      </c>
      <c r="F77" s="711"/>
      <c r="G77" s="711"/>
      <c r="H77" s="701">
        <v>0</v>
      </c>
      <c r="I77" s="711">
        <v>2</v>
      </c>
      <c r="J77" s="711">
        <v>678.26</v>
      </c>
      <c r="K77" s="701">
        <v>1</v>
      </c>
      <c r="L77" s="711">
        <v>2</v>
      </c>
      <c r="M77" s="712">
        <v>678.26</v>
      </c>
    </row>
    <row r="78" spans="1:13" ht="14.4" customHeight="1" x14ac:dyDescent="0.3">
      <c r="A78" s="695" t="s">
        <v>3269</v>
      </c>
      <c r="B78" s="696" t="s">
        <v>3186</v>
      </c>
      <c r="C78" s="696" t="s">
        <v>2742</v>
      </c>
      <c r="D78" s="696" t="s">
        <v>3242</v>
      </c>
      <c r="E78" s="696" t="s">
        <v>3243</v>
      </c>
      <c r="F78" s="711"/>
      <c r="G78" s="711"/>
      <c r="H78" s="701">
        <v>0</v>
      </c>
      <c r="I78" s="711">
        <v>4</v>
      </c>
      <c r="J78" s="711">
        <v>807</v>
      </c>
      <c r="K78" s="701">
        <v>1</v>
      </c>
      <c r="L78" s="711">
        <v>4</v>
      </c>
      <c r="M78" s="712">
        <v>807</v>
      </c>
    </row>
    <row r="79" spans="1:13" ht="14.4" customHeight="1" x14ac:dyDescent="0.3">
      <c r="A79" s="695" t="s">
        <v>3269</v>
      </c>
      <c r="B79" s="696" t="s">
        <v>3191</v>
      </c>
      <c r="C79" s="696" t="s">
        <v>3714</v>
      </c>
      <c r="D79" s="696" t="s">
        <v>1636</v>
      </c>
      <c r="E79" s="696" t="s">
        <v>892</v>
      </c>
      <c r="F79" s="711"/>
      <c r="G79" s="711"/>
      <c r="H79" s="701"/>
      <c r="I79" s="711">
        <v>1</v>
      </c>
      <c r="J79" s="711">
        <v>0</v>
      </c>
      <c r="K79" s="701"/>
      <c r="L79" s="711">
        <v>1</v>
      </c>
      <c r="M79" s="712">
        <v>0</v>
      </c>
    </row>
    <row r="80" spans="1:13" ht="14.4" customHeight="1" x14ac:dyDescent="0.3">
      <c r="A80" s="695" t="s">
        <v>3270</v>
      </c>
      <c r="B80" s="696" t="s">
        <v>3093</v>
      </c>
      <c r="C80" s="696" t="s">
        <v>2745</v>
      </c>
      <c r="D80" s="696" t="s">
        <v>2746</v>
      </c>
      <c r="E80" s="696" t="s">
        <v>3214</v>
      </c>
      <c r="F80" s="711"/>
      <c r="G80" s="711"/>
      <c r="H80" s="701">
        <v>0</v>
      </c>
      <c r="I80" s="711">
        <v>2</v>
      </c>
      <c r="J80" s="711">
        <v>2719.22</v>
      </c>
      <c r="K80" s="701">
        <v>1</v>
      </c>
      <c r="L80" s="711">
        <v>2</v>
      </c>
      <c r="M80" s="712">
        <v>2719.22</v>
      </c>
    </row>
    <row r="81" spans="1:13" ht="14.4" customHeight="1" x14ac:dyDescent="0.3">
      <c r="A81" s="695" t="s">
        <v>3270</v>
      </c>
      <c r="B81" s="696" t="s">
        <v>3096</v>
      </c>
      <c r="C81" s="696" t="s">
        <v>3846</v>
      </c>
      <c r="D81" s="696" t="s">
        <v>3519</v>
      </c>
      <c r="E81" s="696" t="s">
        <v>3847</v>
      </c>
      <c r="F81" s="711">
        <v>1</v>
      </c>
      <c r="G81" s="711">
        <v>0</v>
      </c>
      <c r="H81" s="701"/>
      <c r="I81" s="711"/>
      <c r="J81" s="711"/>
      <c r="K81" s="701"/>
      <c r="L81" s="711">
        <v>1</v>
      </c>
      <c r="M81" s="712">
        <v>0</v>
      </c>
    </row>
    <row r="82" spans="1:13" ht="14.4" customHeight="1" x14ac:dyDescent="0.3">
      <c r="A82" s="695" t="s">
        <v>3270</v>
      </c>
      <c r="B82" s="696" t="s">
        <v>3097</v>
      </c>
      <c r="C82" s="696" t="s">
        <v>4664</v>
      </c>
      <c r="D82" s="696" t="s">
        <v>4665</v>
      </c>
      <c r="E82" s="696" t="s">
        <v>1170</v>
      </c>
      <c r="F82" s="711">
        <v>1</v>
      </c>
      <c r="G82" s="711">
        <v>0</v>
      </c>
      <c r="H82" s="701"/>
      <c r="I82" s="711"/>
      <c r="J82" s="711"/>
      <c r="K82" s="701"/>
      <c r="L82" s="711">
        <v>1</v>
      </c>
      <c r="M82" s="712">
        <v>0</v>
      </c>
    </row>
    <row r="83" spans="1:13" ht="14.4" customHeight="1" x14ac:dyDescent="0.3">
      <c r="A83" s="695" t="s">
        <v>3270</v>
      </c>
      <c r="B83" s="696" t="s">
        <v>3216</v>
      </c>
      <c r="C83" s="696" t="s">
        <v>3682</v>
      </c>
      <c r="D83" s="696" t="s">
        <v>3683</v>
      </c>
      <c r="E83" s="696" t="s">
        <v>3684</v>
      </c>
      <c r="F83" s="711"/>
      <c r="G83" s="711"/>
      <c r="H83" s="701">
        <v>0</v>
      </c>
      <c r="I83" s="711">
        <v>1</v>
      </c>
      <c r="J83" s="711">
        <v>193.14</v>
      </c>
      <c r="K83" s="701">
        <v>1</v>
      </c>
      <c r="L83" s="711">
        <v>1</v>
      </c>
      <c r="M83" s="712">
        <v>193.14</v>
      </c>
    </row>
    <row r="84" spans="1:13" ht="14.4" customHeight="1" x14ac:dyDescent="0.3">
      <c r="A84" s="695" t="s">
        <v>3270</v>
      </c>
      <c r="B84" s="696" t="s">
        <v>3103</v>
      </c>
      <c r="C84" s="696" t="s">
        <v>1755</v>
      </c>
      <c r="D84" s="696" t="s">
        <v>1656</v>
      </c>
      <c r="E84" s="696" t="s">
        <v>1756</v>
      </c>
      <c r="F84" s="711"/>
      <c r="G84" s="711"/>
      <c r="H84" s="701">
        <v>0</v>
      </c>
      <c r="I84" s="711">
        <v>1</v>
      </c>
      <c r="J84" s="711">
        <v>468.96</v>
      </c>
      <c r="K84" s="701">
        <v>1</v>
      </c>
      <c r="L84" s="711">
        <v>1</v>
      </c>
      <c r="M84" s="712">
        <v>468.96</v>
      </c>
    </row>
    <row r="85" spans="1:13" ht="14.4" customHeight="1" x14ac:dyDescent="0.3">
      <c r="A85" s="695" t="s">
        <v>3270</v>
      </c>
      <c r="B85" s="696" t="s">
        <v>3103</v>
      </c>
      <c r="C85" s="696" t="s">
        <v>1758</v>
      </c>
      <c r="D85" s="696" t="s">
        <v>1656</v>
      </c>
      <c r="E85" s="696" t="s">
        <v>1759</v>
      </c>
      <c r="F85" s="711"/>
      <c r="G85" s="711"/>
      <c r="H85" s="701">
        <v>0</v>
      </c>
      <c r="I85" s="711">
        <v>1</v>
      </c>
      <c r="J85" s="711">
        <v>625.29</v>
      </c>
      <c r="K85" s="701">
        <v>1</v>
      </c>
      <c r="L85" s="711">
        <v>1</v>
      </c>
      <c r="M85" s="712">
        <v>625.29</v>
      </c>
    </row>
    <row r="86" spans="1:13" ht="14.4" customHeight="1" x14ac:dyDescent="0.3">
      <c r="A86" s="695" t="s">
        <v>3270</v>
      </c>
      <c r="B86" s="696" t="s">
        <v>3103</v>
      </c>
      <c r="C86" s="696" t="s">
        <v>1655</v>
      </c>
      <c r="D86" s="696" t="s">
        <v>1656</v>
      </c>
      <c r="E86" s="696" t="s">
        <v>1657</v>
      </c>
      <c r="F86" s="711"/>
      <c r="G86" s="711"/>
      <c r="H86" s="701">
        <v>0</v>
      </c>
      <c r="I86" s="711">
        <v>3</v>
      </c>
      <c r="J86" s="711">
        <v>2813.79</v>
      </c>
      <c r="K86" s="701">
        <v>1</v>
      </c>
      <c r="L86" s="711">
        <v>3</v>
      </c>
      <c r="M86" s="712">
        <v>2813.79</v>
      </c>
    </row>
    <row r="87" spans="1:13" ht="14.4" customHeight="1" x14ac:dyDescent="0.3">
      <c r="A87" s="695" t="s">
        <v>3270</v>
      </c>
      <c r="B87" s="696" t="s">
        <v>3103</v>
      </c>
      <c r="C87" s="696" t="s">
        <v>2933</v>
      </c>
      <c r="D87" s="696" t="s">
        <v>1702</v>
      </c>
      <c r="E87" s="696" t="s">
        <v>1657</v>
      </c>
      <c r="F87" s="711"/>
      <c r="G87" s="711"/>
      <c r="H87" s="701">
        <v>0</v>
      </c>
      <c r="I87" s="711">
        <v>4</v>
      </c>
      <c r="J87" s="711">
        <v>6998.76</v>
      </c>
      <c r="K87" s="701">
        <v>1</v>
      </c>
      <c r="L87" s="711">
        <v>4</v>
      </c>
      <c r="M87" s="712">
        <v>6998.76</v>
      </c>
    </row>
    <row r="88" spans="1:13" ht="14.4" customHeight="1" x14ac:dyDescent="0.3">
      <c r="A88" s="695" t="s">
        <v>3270</v>
      </c>
      <c r="B88" s="696" t="s">
        <v>4719</v>
      </c>
      <c r="C88" s="696" t="s">
        <v>3833</v>
      </c>
      <c r="D88" s="696" t="s">
        <v>3834</v>
      </c>
      <c r="E88" s="696" t="s">
        <v>3835</v>
      </c>
      <c r="F88" s="711"/>
      <c r="G88" s="711"/>
      <c r="H88" s="701">
        <v>0</v>
      </c>
      <c r="I88" s="711">
        <v>2</v>
      </c>
      <c r="J88" s="711">
        <v>209.32</v>
      </c>
      <c r="K88" s="701">
        <v>1</v>
      </c>
      <c r="L88" s="711">
        <v>2</v>
      </c>
      <c r="M88" s="712">
        <v>209.32</v>
      </c>
    </row>
    <row r="89" spans="1:13" ht="14.4" customHeight="1" x14ac:dyDescent="0.3">
      <c r="A89" s="695" t="s">
        <v>3270</v>
      </c>
      <c r="B89" s="696" t="s">
        <v>4719</v>
      </c>
      <c r="C89" s="696" t="s">
        <v>3831</v>
      </c>
      <c r="D89" s="696" t="s">
        <v>3598</v>
      </c>
      <c r="E89" s="696"/>
      <c r="F89" s="711">
        <v>1</v>
      </c>
      <c r="G89" s="711">
        <v>0</v>
      </c>
      <c r="H89" s="701"/>
      <c r="I89" s="711"/>
      <c r="J89" s="711"/>
      <c r="K89" s="701"/>
      <c r="L89" s="711">
        <v>1</v>
      </c>
      <c r="M89" s="712">
        <v>0</v>
      </c>
    </row>
    <row r="90" spans="1:13" ht="14.4" customHeight="1" x14ac:dyDescent="0.3">
      <c r="A90" s="695" t="s">
        <v>3270</v>
      </c>
      <c r="B90" s="696" t="s">
        <v>4720</v>
      </c>
      <c r="C90" s="696" t="s">
        <v>3854</v>
      </c>
      <c r="D90" s="696" t="s">
        <v>3855</v>
      </c>
      <c r="E90" s="696" t="s">
        <v>3856</v>
      </c>
      <c r="F90" s="711">
        <v>2</v>
      </c>
      <c r="G90" s="711">
        <v>99.84</v>
      </c>
      <c r="H90" s="701">
        <v>1</v>
      </c>
      <c r="I90" s="711"/>
      <c r="J90" s="711"/>
      <c r="K90" s="701">
        <v>0</v>
      </c>
      <c r="L90" s="711">
        <v>2</v>
      </c>
      <c r="M90" s="712">
        <v>99.84</v>
      </c>
    </row>
    <row r="91" spans="1:13" ht="14.4" customHeight="1" x14ac:dyDescent="0.3">
      <c r="A91" s="695" t="s">
        <v>3270</v>
      </c>
      <c r="B91" s="696" t="s">
        <v>3222</v>
      </c>
      <c r="C91" s="696" t="s">
        <v>2670</v>
      </c>
      <c r="D91" s="696" t="s">
        <v>2671</v>
      </c>
      <c r="E91" s="696" t="s">
        <v>2672</v>
      </c>
      <c r="F91" s="711"/>
      <c r="G91" s="711"/>
      <c r="H91" s="701">
        <v>0</v>
      </c>
      <c r="I91" s="711">
        <v>3</v>
      </c>
      <c r="J91" s="711">
        <v>180.06</v>
      </c>
      <c r="K91" s="701">
        <v>1</v>
      </c>
      <c r="L91" s="711">
        <v>3</v>
      </c>
      <c r="M91" s="712">
        <v>180.06</v>
      </c>
    </row>
    <row r="92" spans="1:13" ht="14.4" customHeight="1" x14ac:dyDescent="0.3">
      <c r="A92" s="695" t="s">
        <v>3270</v>
      </c>
      <c r="B92" s="696" t="s">
        <v>3110</v>
      </c>
      <c r="C92" s="696" t="s">
        <v>3843</v>
      </c>
      <c r="D92" s="696" t="s">
        <v>1717</v>
      </c>
      <c r="E92" s="696" t="s">
        <v>1718</v>
      </c>
      <c r="F92" s="711"/>
      <c r="G92" s="711"/>
      <c r="H92" s="701">
        <v>0</v>
      </c>
      <c r="I92" s="711">
        <v>1</v>
      </c>
      <c r="J92" s="711">
        <v>107.81</v>
      </c>
      <c r="K92" s="701">
        <v>1</v>
      </c>
      <c r="L92" s="711">
        <v>1</v>
      </c>
      <c r="M92" s="712">
        <v>107.81</v>
      </c>
    </row>
    <row r="93" spans="1:13" ht="14.4" customHeight="1" x14ac:dyDescent="0.3">
      <c r="A93" s="695" t="s">
        <v>3270</v>
      </c>
      <c r="B93" s="696" t="s">
        <v>3121</v>
      </c>
      <c r="C93" s="696" t="s">
        <v>4666</v>
      </c>
      <c r="D93" s="696" t="s">
        <v>3448</v>
      </c>
      <c r="E93" s="696" t="s">
        <v>4667</v>
      </c>
      <c r="F93" s="711">
        <v>1</v>
      </c>
      <c r="G93" s="711">
        <v>0</v>
      </c>
      <c r="H93" s="701"/>
      <c r="I93" s="711"/>
      <c r="J93" s="711"/>
      <c r="K93" s="701"/>
      <c r="L93" s="711">
        <v>1</v>
      </c>
      <c r="M93" s="712">
        <v>0</v>
      </c>
    </row>
    <row r="94" spans="1:13" ht="14.4" customHeight="1" x14ac:dyDescent="0.3">
      <c r="A94" s="695" t="s">
        <v>3270</v>
      </c>
      <c r="B94" s="696" t="s">
        <v>3124</v>
      </c>
      <c r="C94" s="696" t="s">
        <v>1998</v>
      </c>
      <c r="D94" s="696" t="s">
        <v>3125</v>
      </c>
      <c r="E94" s="696" t="s">
        <v>3126</v>
      </c>
      <c r="F94" s="711"/>
      <c r="G94" s="711"/>
      <c r="H94" s="701">
        <v>0</v>
      </c>
      <c r="I94" s="711">
        <v>10</v>
      </c>
      <c r="J94" s="711">
        <v>2627.3</v>
      </c>
      <c r="K94" s="701">
        <v>1</v>
      </c>
      <c r="L94" s="711">
        <v>10</v>
      </c>
      <c r="M94" s="712">
        <v>2627.3</v>
      </c>
    </row>
    <row r="95" spans="1:13" ht="14.4" customHeight="1" x14ac:dyDescent="0.3">
      <c r="A95" s="695" t="s">
        <v>3270</v>
      </c>
      <c r="B95" s="696" t="s">
        <v>3129</v>
      </c>
      <c r="C95" s="696" t="s">
        <v>2006</v>
      </c>
      <c r="D95" s="696" t="s">
        <v>2007</v>
      </c>
      <c r="E95" s="696" t="s">
        <v>3131</v>
      </c>
      <c r="F95" s="711"/>
      <c r="G95" s="711"/>
      <c r="H95" s="701">
        <v>0</v>
      </c>
      <c r="I95" s="711">
        <v>2</v>
      </c>
      <c r="J95" s="711">
        <v>368.44</v>
      </c>
      <c r="K95" s="701">
        <v>1</v>
      </c>
      <c r="L95" s="711">
        <v>2</v>
      </c>
      <c r="M95" s="712">
        <v>368.44</v>
      </c>
    </row>
    <row r="96" spans="1:13" ht="14.4" customHeight="1" x14ac:dyDescent="0.3">
      <c r="A96" s="695" t="s">
        <v>3270</v>
      </c>
      <c r="B96" s="696" t="s">
        <v>3138</v>
      </c>
      <c r="C96" s="696" t="s">
        <v>2049</v>
      </c>
      <c r="D96" s="696" t="s">
        <v>2050</v>
      </c>
      <c r="E96" s="696" t="s">
        <v>2051</v>
      </c>
      <c r="F96" s="711"/>
      <c r="G96" s="711"/>
      <c r="H96" s="701">
        <v>0</v>
      </c>
      <c r="I96" s="711">
        <v>1</v>
      </c>
      <c r="J96" s="711">
        <v>222.25</v>
      </c>
      <c r="K96" s="701">
        <v>1</v>
      </c>
      <c r="L96" s="711">
        <v>1</v>
      </c>
      <c r="M96" s="712">
        <v>222.25</v>
      </c>
    </row>
    <row r="97" spans="1:13" ht="14.4" customHeight="1" x14ac:dyDescent="0.3">
      <c r="A97" s="695" t="s">
        <v>3270</v>
      </c>
      <c r="B97" s="696" t="s">
        <v>3142</v>
      </c>
      <c r="C97" s="696" t="s">
        <v>2021</v>
      </c>
      <c r="D97" s="696" t="s">
        <v>2022</v>
      </c>
      <c r="E97" s="696" t="s">
        <v>3143</v>
      </c>
      <c r="F97" s="711"/>
      <c r="G97" s="711"/>
      <c r="H97" s="701">
        <v>0</v>
      </c>
      <c r="I97" s="711">
        <v>7</v>
      </c>
      <c r="J97" s="711">
        <v>489.02</v>
      </c>
      <c r="K97" s="701">
        <v>1</v>
      </c>
      <c r="L97" s="711">
        <v>7</v>
      </c>
      <c r="M97" s="712">
        <v>489.02</v>
      </c>
    </row>
    <row r="98" spans="1:13" ht="14.4" customHeight="1" x14ac:dyDescent="0.3">
      <c r="A98" s="695" t="s">
        <v>3270</v>
      </c>
      <c r="B98" s="696" t="s">
        <v>3152</v>
      </c>
      <c r="C98" s="696" t="s">
        <v>2085</v>
      </c>
      <c r="D98" s="696" t="s">
        <v>2086</v>
      </c>
      <c r="E98" s="696" t="s">
        <v>3155</v>
      </c>
      <c r="F98" s="711"/>
      <c r="G98" s="711"/>
      <c r="H98" s="701">
        <v>0</v>
      </c>
      <c r="I98" s="711">
        <v>2</v>
      </c>
      <c r="J98" s="711">
        <v>6254.38</v>
      </c>
      <c r="K98" s="701">
        <v>1</v>
      </c>
      <c r="L98" s="711">
        <v>2</v>
      </c>
      <c r="M98" s="712">
        <v>6254.38</v>
      </c>
    </row>
    <row r="99" spans="1:13" ht="14.4" customHeight="1" x14ac:dyDescent="0.3">
      <c r="A99" s="695" t="s">
        <v>3270</v>
      </c>
      <c r="B99" s="696" t="s">
        <v>3152</v>
      </c>
      <c r="C99" s="696" t="s">
        <v>3472</v>
      </c>
      <c r="D99" s="696" t="s">
        <v>2086</v>
      </c>
      <c r="E99" s="696" t="s">
        <v>3473</v>
      </c>
      <c r="F99" s="711"/>
      <c r="G99" s="711"/>
      <c r="H99" s="701">
        <v>0</v>
      </c>
      <c r="I99" s="711">
        <v>8</v>
      </c>
      <c r="J99" s="711">
        <v>6257.76</v>
      </c>
      <c r="K99" s="701">
        <v>1</v>
      </c>
      <c r="L99" s="711">
        <v>8</v>
      </c>
      <c r="M99" s="712">
        <v>6257.76</v>
      </c>
    </row>
    <row r="100" spans="1:13" ht="14.4" customHeight="1" x14ac:dyDescent="0.3">
      <c r="A100" s="695" t="s">
        <v>3270</v>
      </c>
      <c r="B100" s="696" t="s">
        <v>3172</v>
      </c>
      <c r="C100" s="696" t="s">
        <v>3862</v>
      </c>
      <c r="D100" s="696" t="s">
        <v>3863</v>
      </c>
      <c r="E100" s="696" t="s">
        <v>3864</v>
      </c>
      <c r="F100" s="711">
        <v>1</v>
      </c>
      <c r="G100" s="711">
        <v>0</v>
      </c>
      <c r="H100" s="701"/>
      <c r="I100" s="711"/>
      <c r="J100" s="711"/>
      <c r="K100" s="701"/>
      <c r="L100" s="711">
        <v>1</v>
      </c>
      <c r="M100" s="712">
        <v>0</v>
      </c>
    </row>
    <row r="101" spans="1:13" ht="14.4" customHeight="1" x14ac:dyDescent="0.3">
      <c r="A101" s="695" t="s">
        <v>3270</v>
      </c>
      <c r="B101" s="696" t="s">
        <v>3172</v>
      </c>
      <c r="C101" s="696" t="s">
        <v>3865</v>
      </c>
      <c r="D101" s="696" t="s">
        <v>1698</v>
      </c>
      <c r="E101" s="696" t="s">
        <v>3866</v>
      </c>
      <c r="F101" s="711"/>
      <c r="G101" s="711"/>
      <c r="H101" s="701">
        <v>0</v>
      </c>
      <c r="I101" s="711">
        <v>2</v>
      </c>
      <c r="J101" s="711">
        <v>196.46</v>
      </c>
      <c r="K101" s="701">
        <v>1</v>
      </c>
      <c r="L101" s="711">
        <v>2</v>
      </c>
      <c r="M101" s="712">
        <v>196.46</v>
      </c>
    </row>
    <row r="102" spans="1:13" ht="14.4" customHeight="1" x14ac:dyDescent="0.3">
      <c r="A102" s="695" t="s">
        <v>3270</v>
      </c>
      <c r="B102" s="696" t="s">
        <v>3182</v>
      </c>
      <c r="C102" s="696" t="s">
        <v>1769</v>
      </c>
      <c r="D102" s="696" t="s">
        <v>1652</v>
      </c>
      <c r="E102" s="696" t="s">
        <v>3184</v>
      </c>
      <c r="F102" s="711"/>
      <c r="G102" s="711"/>
      <c r="H102" s="701">
        <v>0</v>
      </c>
      <c r="I102" s="711">
        <v>6</v>
      </c>
      <c r="J102" s="711">
        <v>1296.96</v>
      </c>
      <c r="K102" s="701">
        <v>1</v>
      </c>
      <c r="L102" s="711">
        <v>6</v>
      </c>
      <c r="M102" s="712">
        <v>1296.96</v>
      </c>
    </row>
    <row r="103" spans="1:13" ht="14.4" customHeight="1" x14ac:dyDescent="0.3">
      <c r="A103" s="695" t="s">
        <v>3270</v>
      </c>
      <c r="B103" s="696" t="s">
        <v>4721</v>
      </c>
      <c r="C103" s="696" t="s">
        <v>3839</v>
      </c>
      <c r="D103" s="696" t="s">
        <v>3840</v>
      </c>
      <c r="E103" s="696" t="s">
        <v>3841</v>
      </c>
      <c r="F103" s="711">
        <v>1</v>
      </c>
      <c r="G103" s="711">
        <v>0</v>
      </c>
      <c r="H103" s="701"/>
      <c r="I103" s="711"/>
      <c r="J103" s="711"/>
      <c r="K103" s="701"/>
      <c r="L103" s="711">
        <v>1</v>
      </c>
      <c r="M103" s="712">
        <v>0</v>
      </c>
    </row>
    <row r="104" spans="1:13" ht="14.4" customHeight="1" x14ac:dyDescent="0.3">
      <c r="A104" s="695" t="s">
        <v>3271</v>
      </c>
      <c r="B104" s="696" t="s">
        <v>3093</v>
      </c>
      <c r="C104" s="696" t="s">
        <v>1765</v>
      </c>
      <c r="D104" s="696" t="s">
        <v>1766</v>
      </c>
      <c r="E104" s="696" t="s">
        <v>1767</v>
      </c>
      <c r="F104" s="711"/>
      <c r="G104" s="711"/>
      <c r="H104" s="701">
        <v>0</v>
      </c>
      <c r="I104" s="711">
        <v>1</v>
      </c>
      <c r="J104" s="711">
        <v>497.4</v>
      </c>
      <c r="K104" s="701">
        <v>1</v>
      </c>
      <c r="L104" s="711">
        <v>1</v>
      </c>
      <c r="M104" s="712">
        <v>497.4</v>
      </c>
    </row>
    <row r="105" spans="1:13" ht="14.4" customHeight="1" x14ac:dyDescent="0.3">
      <c r="A105" s="695" t="s">
        <v>3271</v>
      </c>
      <c r="B105" s="696" t="s">
        <v>3096</v>
      </c>
      <c r="C105" s="696" t="s">
        <v>3921</v>
      </c>
      <c r="D105" s="696" t="s">
        <v>1831</v>
      </c>
      <c r="E105" s="696" t="s">
        <v>1832</v>
      </c>
      <c r="F105" s="711"/>
      <c r="G105" s="711"/>
      <c r="H105" s="701">
        <v>0</v>
      </c>
      <c r="I105" s="711">
        <v>2</v>
      </c>
      <c r="J105" s="711">
        <v>230.36</v>
      </c>
      <c r="K105" s="701">
        <v>1</v>
      </c>
      <c r="L105" s="711">
        <v>2</v>
      </c>
      <c r="M105" s="712">
        <v>230.36</v>
      </c>
    </row>
    <row r="106" spans="1:13" ht="14.4" customHeight="1" x14ac:dyDescent="0.3">
      <c r="A106" s="695" t="s">
        <v>3271</v>
      </c>
      <c r="B106" s="696" t="s">
        <v>3096</v>
      </c>
      <c r="C106" s="696" t="s">
        <v>1830</v>
      </c>
      <c r="D106" s="696" t="s">
        <v>1831</v>
      </c>
      <c r="E106" s="696" t="s">
        <v>1832</v>
      </c>
      <c r="F106" s="711"/>
      <c r="G106" s="711"/>
      <c r="H106" s="701">
        <v>0</v>
      </c>
      <c r="I106" s="711">
        <v>3</v>
      </c>
      <c r="J106" s="711">
        <v>318.89999999999998</v>
      </c>
      <c r="K106" s="701">
        <v>1</v>
      </c>
      <c r="L106" s="711">
        <v>3</v>
      </c>
      <c r="M106" s="712">
        <v>318.89999999999998</v>
      </c>
    </row>
    <row r="107" spans="1:13" ht="14.4" customHeight="1" x14ac:dyDescent="0.3">
      <c r="A107" s="695" t="s">
        <v>3271</v>
      </c>
      <c r="B107" s="696" t="s">
        <v>3216</v>
      </c>
      <c r="C107" s="696" t="s">
        <v>3951</v>
      </c>
      <c r="D107" s="696" t="s">
        <v>3812</v>
      </c>
      <c r="E107" s="696" t="s">
        <v>3190</v>
      </c>
      <c r="F107" s="711"/>
      <c r="G107" s="711"/>
      <c r="H107" s="701">
        <v>0</v>
      </c>
      <c r="I107" s="711">
        <v>2</v>
      </c>
      <c r="J107" s="711">
        <v>193.14</v>
      </c>
      <c r="K107" s="701">
        <v>1</v>
      </c>
      <c r="L107" s="711">
        <v>2</v>
      </c>
      <c r="M107" s="712">
        <v>193.14</v>
      </c>
    </row>
    <row r="108" spans="1:13" ht="14.4" customHeight="1" x14ac:dyDescent="0.3">
      <c r="A108" s="695" t="s">
        <v>3271</v>
      </c>
      <c r="B108" s="696" t="s">
        <v>3216</v>
      </c>
      <c r="C108" s="696" t="s">
        <v>3811</v>
      </c>
      <c r="D108" s="696" t="s">
        <v>3812</v>
      </c>
      <c r="E108" s="696" t="s">
        <v>3684</v>
      </c>
      <c r="F108" s="711"/>
      <c r="G108" s="711"/>
      <c r="H108" s="701">
        <v>0</v>
      </c>
      <c r="I108" s="711">
        <v>1</v>
      </c>
      <c r="J108" s="711">
        <v>193.14</v>
      </c>
      <c r="K108" s="701">
        <v>1</v>
      </c>
      <c r="L108" s="711">
        <v>1</v>
      </c>
      <c r="M108" s="712">
        <v>193.14</v>
      </c>
    </row>
    <row r="109" spans="1:13" ht="14.4" customHeight="1" x14ac:dyDescent="0.3">
      <c r="A109" s="695" t="s">
        <v>3271</v>
      </c>
      <c r="B109" s="696" t="s">
        <v>3216</v>
      </c>
      <c r="C109" s="696" t="s">
        <v>2718</v>
      </c>
      <c r="D109" s="696" t="s">
        <v>3217</v>
      </c>
      <c r="E109" s="696" t="s">
        <v>3218</v>
      </c>
      <c r="F109" s="711"/>
      <c r="G109" s="711"/>
      <c r="H109" s="701">
        <v>0</v>
      </c>
      <c r="I109" s="711">
        <v>1</v>
      </c>
      <c r="J109" s="711">
        <v>126.09</v>
      </c>
      <c r="K109" s="701">
        <v>1</v>
      </c>
      <c r="L109" s="711">
        <v>1</v>
      </c>
      <c r="M109" s="712">
        <v>126.09</v>
      </c>
    </row>
    <row r="110" spans="1:13" ht="14.4" customHeight="1" x14ac:dyDescent="0.3">
      <c r="A110" s="695" t="s">
        <v>3271</v>
      </c>
      <c r="B110" s="696" t="s">
        <v>3216</v>
      </c>
      <c r="C110" s="696" t="s">
        <v>3682</v>
      </c>
      <c r="D110" s="696" t="s">
        <v>3683</v>
      </c>
      <c r="E110" s="696" t="s">
        <v>3684</v>
      </c>
      <c r="F110" s="711"/>
      <c r="G110" s="711"/>
      <c r="H110" s="701">
        <v>0</v>
      </c>
      <c r="I110" s="711">
        <v>2</v>
      </c>
      <c r="J110" s="711">
        <v>386.28</v>
      </c>
      <c r="K110" s="701">
        <v>1</v>
      </c>
      <c r="L110" s="711">
        <v>2</v>
      </c>
      <c r="M110" s="712">
        <v>386.28</v>
      </c>
    </row>
    <row r="111" spans="1:13" ht="14.4" customHeight="1" x14ac:dyDescent="0.3">
      <c r="A111" s="695" t="s">
        <v>3271</v>
      </c>
      <c r="B111" s="696" t="s">
        <v>3103</v>
      </c>
      <c r="C111" s="696" t="s">
        <v>1755</v>
      </c>
      <c r="D111" s="696" t="s">
        <v>1656</v>
      </c>
      <c r="E111" s="696" t="s">
        <v>1756</v>
      </c>
      <c r="F111" s="711"/>
      <c r="G111" s="711"/>
      <c r="H111" s="701">
        <v>0</v>
      </c>
      <c r="I111" s="711">
        <v>2</v>
      </c>
      <c r="J111" s="711">
        <v>937.92</v>
      </c>
      <c r="K111" s="701">
        <v>1</v>
      </c>
      <c r="L111" s="711">
        <v>2</v>
      </c>
      <c r="M111" s="712">
        <v>937.92</v>
      </c>
    </row>
    <row r="112" spans="1:13" ht="14.4" customHeight="1" x14ac:dyDescent="0.3">
      <c r="A112" s="695" t="s">
        <v>3271</v>
      </c>
      <c r="B112" s="696" t="s">
        <v>3103</v>
      </c>
      <c r="C112" s="696" t="s">
        <v>1655</v>
      </c>
      <c r="D112" s="696" t="s">
        <v>1656</v>
      </c>
      <c r="E112" s="696" t="s">
        <v>1657</v>
      </c>
      <c r="F112" s="711"/>
      <c r="G112" s="711"/>
      <c r="H112" s="701">
        <v>0</v>
      </c>
      <c r="I112" s="711">
        <v>1</v>
      </c>
      <c r="J112" s="711">
        <v>937.93</v>
      </c>
      <c r="K112" s="701">
        <v>1</v>
      </c>
      <c r="L112" s="711">
        <v>1</v>
      </c>
      <c r="M112" s="712">
        <v>937.93</v>
      </c>
    </row>
    <row r="113" spans="1:13" ht="14.4" customHeight="1" x14ac:dyDescent="0.3">
      <c r="A113" s="695" t="s">
        <v>3271</v>
      </c>
      <c r="B113" s="696" t="s">
        <v>3103</v>
      </c>
      <c r="C113" s="696" t="s">
        <v>3922</v>
      </c>
      <c r="D113" s="696" t="s">
        <v>1656</v>
      </c>
      <c r="E113" s="696" t="s">
        <v>3923</v>
      </c>
      <c r="F113" s="711"/>
      <c r="G113" s="711"/>
      <c r="H113" s="701"/>
      <c r="I113" s="711">
        <v>3</v>
      </c>
      <c r="J113" s="711">
        <v>0</v>
      </c>
      <c r="K113" s="701"/>
      <c r="L113" s="711">
        <v>3</v>
      </c>
      <c r="M113" s="712">
        <v>0</v>
      </c>
    </row>
    <row r="114" spans="1:13" ht="14.4" customHeight="1" x14ac:dyDescent="0.3">
      <c r="A114" s="695" t="s">
        <v>3271</v>
      </c>
      <c r="B114" s="696" t="s">
        <v>3103</v>
      </c>
      <c r="C114" s="696" t="s">
        <v>2933</v>
      </c>
      <c r="D114" s="696" t="s">
        <v>1702</v>
      </c>
      <c r="E114" s="696" t="s">
        <v>1657</v>
      </c>
      <c r="F114" s="711"/>
      <c r="G114" s="711"/>
      <c r="H114" s="701">
        <v>0</v>
      </c>
      <c r="I114" s="711">
        <v>1</v>
      </c>
      <c r="J114" s="711">
        <v>1749.69</v>
      </c>
      <c r="K114" s="701">
        <v>1</v>
      </c>
      <c r="L114" s="711">
        <v>1</v>
      </c>
      <c r="M114" s="712">
        <v>1749.69</v>
      </c>
    </row>
    <row r="115" spans="1:13" ht="14.4" customHeight="1" x14ac:dyDescent="0.3">
      <c r="A115" s="695" t="s">
        <v>3271</v>
      </c>
      <c r="B115" s="696" t="s">
        <v>3103</v>
      </c>
      <c r="C115" s="696" t="s">
        <v>2936</v>
      </c>
      <c r="D115" s="696" t="s">
        <v>1702</v>
      </c>
      <c r="E115" s="696" t="s">
        <v>2665</v>
      </c>
      <c r="F115" s="711"/>
      <c r="G115" s="711"/>
      <c r="H115" s="701">
        <v>0</v>
      </c>
      <c r="I115" s="711">
        <v>2</v>
      </c>
      <c r="J115" s="711">
        <v>5832.32</v>
      </c>
      <c r="K115" s="701">
        <v>1</v>
      </c>
      <c r="L115" s="711">
        <v>2</v>
      </c>
      <c r="M115" s="712">
        <v>5832.32</v>
      </c>
    </row>
    <row r="116" spans="1:13" ht="14.4" customHeight="1" x14ac:dyDescent="0.3">
      <c r="A116" s="695" t="s">
        <v>3271</v>
      </c>
      <c r="B116" s="696" t="s">
        <v>4719</v>
      </c>
      <c r="C116" s="696" t="s">
        <v>3833</v>
      </c>
      <c r="D116" s="696" t="s">
        <v>3834</v>
      </c>
      <c r="E116" s="696" t="s">
        <v>3835</v>
      </c>
      <c r="F116" s="711">
        <v>3</v>
      </c>
      <c r="G116" s="711">
        <v>313.98</v>
      </c>
      <c r="H116" s="701">
        <v>1</v>
      </c>
      <c r="I116" s="711"/>
      <c r="J116" s="711"/>
      <c r="K116" s="701">
        <v>0</v>
      </c>
      <c r="L116" s="711">
        <v>3</v>
      </c>
      <c r="M116" s="712">
        <v>313.98</v>
      </c>
    </row>
    <row r="117" spans="1:13" ht="14.4" customHeight="1" x14ac:dyDescent="0.3">
      <c r="A117" s="695" t="s">
        <v>3271</v>
      </c>
      <c r="B117" s="696" t="s">
        <v>4719</v>
      </c>
      <c r="C117" s="696" t="s">
        <v>3912</v>
      </c>
      <c r="D117" s="696" t="s">
        <v>3913</v>
      </c>
      <c r="E117" s="696" t="s">
        <v>3914</v>
      </c>
      <c r="F117" s="711">
        <v>1</v>
      </c>
      <c r="G117" s="711">
        <v>0</v>
      </c>
      <c r="H117" s="701"/>
      <c r="I117" s="711"/>
      <c r="J117" s="711"/>
      <c r="K117" s="701"/>
      <c r="L117" s="711">
        <v>1</v>
      </c>
      <c r="M117" s="712">
        <v>0</v>
      </c>
    </row>
    <row r="118" spans="1:13" ht="14.4" customHeight="1" x14ac:dyDescent="0.3">
      <c r="A118" s="695" t="s">
        <v>3271</v>
      </c>
      <c r="B118" s="696" t="s">
        <v>4722</v>
      </c>
      <c r="C118" s="696" t="s">
        <v>3929</v>
      </c>
      <c r="D118" s="696" t="s">
        <v>3930</v>
      </c>
      <c r="E118" s="696" t="s">
        <v>3931</v>
      </c>
      <c r="F118" s="711">
        <v>2</v>
      </c>
      <c r="G118" s="711">
        <v>669.52</v>
      </c>
      <c r="H118" s="701">
        <v>1</v>
      </c>
      <c r="I118" s="711"/>
      <c r="J118" s="711"/>
      <c r="K118" s="701">
        <v>0</v>
      </c>
      <c r="L118" s="711">
        <v>2</v>
      </c>
      <c r="M118" s="712">
        <v>669.52</v>
      </c>
    </row>
    <row r="119" spans="1:13" ht="14.4" customHeight="1" x14ac:dyDescent="0.3">
      <c r="A119" s="695" t="s">
        <v>3271</v>
      </c>
      <c r="B119" s="696" t="s">
        <v>3221</v>
      </c>
      <c r="C119" s="696" t="s">
        <v>2674</v>
      </c>
      <c r="D119" s="696" t="s">
        <v>2675</v>
      </c>
      <c r="E119" s="696" t="s">
        <v>2676</v>
      </c>
      <c r="F119" s="711"/>
      <c r="G119" s="711"/>
      <c r="H119" s="701">
        <v>0</v>
      </c>
      <c r="I119" s="711">
        <v>1</v>
      </c>
      <c r="J119" s="711">
        <v>146.63</v>
      </c>
      <c r="K119" s="701">
        <v>1</v>
      </c>
      <c r="L119" s="711">
        <v>1</v>
      </c>
      <c r="M119" s="712">
        <v>146.63</v>
      </c>
    </row>
    <row r="120" spans="1:13" ht="14.4" customHeight="1" x14ac:dyDescent="0.3">
      <c r="A120" s="695" t="s">
        <v>3271</v>
      </c>
      <c r="B120" s="696" t="s">
        <v>3113</v>
      </c>
      <c r="C120" s="696" t="s">
        <v>3937</v>
      </c>
      <c r="D120" s="696" t="s">
        <v>3938</v>
      </c>
      <c r="E120" s="696" t="s">
        <v>3939</v>
      </c>
      <c r="F120" s="711"/>
      <c r="G120" s="711"/>
      <c r="H120" s="701">
        <v>0</v>
      </c>
      <c r="I120" s="711">
        <v>1</v>
      </c>
      <c r="J120" s="711">
        <v>217.65</v>
      </c>
      <c r="K120" s="701">
        <v>1</v>
      </c>
      <c r="L120" s="711">
        <v>1</v>
      </c>
      <c r="M120" s="712">
        <v>217.65</v>
      </c>
    </row>
    <row r="121" spans="1:13" ht="14.4" customHeight="1" x14ac:dyDescent="0.3">
      <c r="A121" s="695" t="s">
        <v>3271</v>
      </c>
      <c r="B121" s="696" t="s">
        <v>3116</v>
      </c>
      <c r="C121" s="696" t="s">
        <v>3933</v>
      </c>
      <c r="D121" s="696" t="s">
        <v>3934</v>
      </c>
      <c r="E121" s="696" t="s">
        <v>1753</v>
      </c>
      <c r="F121" s="711"/>
      <c r="G121" s="711"/>
      <c r="H121" s="701">
        <v>0</v>
      </c>
      <c r="I121" s="711">
        <v>2</v>
      </c>
      <c r="J121" s="711">
        <v>783.54</v>
      </c>
      <c r="K121" s="701">
        <v>1</v>
      </c>
      <c r="L121" s="711">
        <v>2</v>
      </c>
      <c r="M121" s="712">
        <v>783.54</v>
      </c>
    </row>
    <row r="122" spans="1:13" ht="14.4" customHeight="1" x14ac:dyDescent="0.3">
      <c r="A122" s="695" t="s">
        <v>3271</v>
      </c>
      <c r="B122" s="696" t="s">
        <v>4723</v>
      </c>
      <c r="C122" s="696" t="s">
        <v>3893</v>
      </c>
      <c r="D122" s="696" t="s">
        <v>3894</v>
      </c>
      <c r="E122" s="696" t="s">
        <v>3895</v>
      </c>
      <c r="F122" s="711"/>
      <c r="G122" s="711"/>
      <c r="H122" s="701">
        <v>0</v>
      </c>
      <c r="I122" s="711">
        <v>1</v>
      </c>
      <c r="J122" s="711">
        <v>483.83</v>
      </c>
      <c r="K122" s="701">
        <v>1</v>
      </c>
      <c r="L122" s="711">
        <v>1</v>
      </c>
      <c r="M122" s="712">
        <v>483.83</v>
      </c>
    </row>
    <row r="123" spans="1:13" ht="14.4" customHeight="1" x14ac:dyDescent="0.3">
      <c r="A123" s="695" t="s">
        <v>3271</v>
      </c>
      <c r="B123" s="696" t="s">
        <v>4724</v>
      </c>
      <c r="C123" s="696" t="s">
        <v>3946</v>
      </c>
      <c r="D123" s="696" t="s">
        <v>3537</v>
      </c>
      <c r="E123" s="696" t="s">
        <v>3947</v>
      </c>
      <c r="F123" s="711"/>
      <c r="G123" s="711"/>
      <c r="H123" s="701">
        <v>0</v>
      </c>
      <c r="I123" s="711">
        <v>1</v>
      </c>
      <c r="J123" s="711">
        <v>547.16999999999996</v>
      </c>
      <c r="K123" s="701">
        <v>1</v>
      </c>
      <c r="L123" s="711">
        <v>1</v>
      </c>
      <c r="M123" s="712">
        <v>547.16999999999996</v>
      </c>
    </row>
    <row r="124" spans="1:13" ht="14.4" customHeight="1" x14ac:dyDescent="0.3">
      <c r="A124" s="695" t="s">
        <v>3271</v>
      </c>
      <c r="B124" s="696" t="s">
        <v>3117</v>
      </c>
      <c r="C124" s="696" t="s">
        <v>1784</v>
      </c>
      <c r="D124" s="696" t="s">
        <v>1785</v>
      </c>
      <c r="E124" s="696" t="s">
        <v>1786</v>
      </c>
      <c r="F124" s="711"/>
      <c r="G124" s="711"/>
      <c r="H124" s="701">
        <v>0</v>
      </c>
      <c r="I124" s="711">
        <v>1</v>
      </c>
      <c r="J124" s="711">
        <v>820.43</v>
      </c>
      <c r="K124" s="701">
        <v>1</v>
      </c>
      <c r="L124" s="711">
        <v>1</v>
      </c>
      <c r="M124" s="712">
        <v>820.43</v>
      </c>
    </row>
    <row r="125" spans="1:13" ht="14.4" customHeight="1" x14ac:dyDescent="0.3">
      <c r="A125" s="695" t="s">
        <v>3271</v>
      </c>
      <c r="B125" s="696" t="s">
        <v>3134</v>
      </c>
      <c r="C125" s="696" t="s">
        <v>3908</v>
      </c>
      <c r="D125" s="696" t="s">
        <v>3909</v>
      </c>
      <c r="E125" s="696" t="s">
        <v>3136</v>
      </c>
      <c r="F125" s="711">
        <v>1</v>
      </c>
      <c r="G125" s="711">
        <v>116.8</v>
      </c>
      <c r="H125" s="701">
        <v>1</v>
      </c>
      <c r="I125" s="711"/>
      <c r="J125" s="711"/>
      <c r="K125" s="701">
        <v>0</v>
      </c>
      <c r="L125" s="711">
        <v>1</v>
      </c>
      <c r="M125" s="712">
        <v>116.8</v>
      </c>
    </row>
    <row r="126" spans="1:13" ht="14.4" customHeight="1" x14ac:dyDescent="0.3">
      <c r="A126" s="695" t="s">
        <v>3271</v>
      </c>
      <c r="B126" s="696" t="s">
        <v>3134</v>
      </c>
      <c r="C126" s="696" t="s">
        <v>2013</v>
      </c>
      <c r="D126" s="696" t="s">
        <v>2014</v>
      </c>
      <c r="E126" s="696" t="s">
        <v>3136</v>
      </c>
      <c r="F126" s="711"/>
      <c r="G126" s="711"/>
      <c r="H126" s="701">
        <v>0</v>
      </c>
      <c r="I126" s="711">
        <v>1</v>
      </c>
      <c r="J126" s="711">
        <v>116.8</v>
      </c>
      <c r="K126" s="701">
        <v>1</v>
      </c>
      <c r="L126" s="711">
        <v>1</v>
      </c>
      <c r="M126" s="712">
        <v>116.8</v>
      </c>
    </row>
    <row r="127" spans="1:13" ht="14.4" customHeight="1" x14ac:dyDescent="0.3">
      <c r="A127" s="695" t="s">
        <v>3271</v>
      </c>
      <c r="B127" s="696" t="s">
        <v>3134</v>
      </c>
      <c r="C127" s="696" t="s">
        <v>3910</v>
      </c>
      <c r="D127" s="696" t="s">
        <v>2014</v>
      </c>
      <c r="E127" s="696" t="s">
        <v>3911</v>
      </c>
      <c r="F127" s="711"/>
      <c r="G127" s="711"/>
      <c r="H127" s="701"/>
      <c r="I127" s="711">
        <v>3</v>
      </c>
      <c r="J127" s="711">
        <v>0</v>
      </c>
      <c r="K127" s="701"/>
      <c r="L127" s="711">
        <v>3</v>
      </c>
      <c r="M127" s="712">
        <v>0</v>
      </c>
    </row>
    <row r="128" spans="1:13" ht="14.4" customHeight="1" x14ac:dyDescent="0.3">
      <c r="A128" s="695" t="s">
        <v>3271</v>
      </c>
      <c r="B128" s="696" t="s">
        <v>3138</v>
      </c>
      <c r="C128" s="696" t="s">
        <v>3873</v>
      </c>
      <c r="D128" s="696" t="s">
        <v>2050</v>
      </c>
      <c r="E128" s="696" t="s">
        <v>3874</v>
      </c>
      <c r="F128" s="711"/>
      <c r="G128" s="711"/>
      <c r="H128" s="701"/>
      <c r="I128" s="711">
        <v>1</v>
      </c>
      <c r="J128" s="711">
        <v>0</v>
      </c>
      <c r="K128" s="701"/>
      <c r="L128" s="711">
        <v>1</v>
      </c>
      <c r="M128" s="712">
        <v>0</v>
      </c>
    </row>
    <row r="129" spans="1:13" ht="14.4" customHeight="1" x14ac:dyDescent="0.3">
      <c r="A129" s="695" t="s">
        <v>3271</v>
      </c>
      <c r="B129" s="696" t="s">
        <v>3139</v>
      </c>
      <c r="C129" s="696" t="s">
        <v>2037</v>
      </c>
      <c r="D129" s="696" t="s">
        <v>2038</v>
      </c>
      <c r="E129" s="696" t="s">
        <v>2039</v>
      </c>
      <c r="F129" s="711"/>
      <c r="G129" s="711"/>
      <c r="H129" s="701">
        <v>0</v>
      </c>
      <c r="I129" s="711">
        <v>1</v>
      </c>
      <c r="J129" s="711">
        <v>154.01</v>
      </c>
      <c r="K129" s="701">
        <v>1</v>
      </c>
      <c r="L129" s="711">
        <v>1</v>
      </c>
      <c r="M129" s="712">
        <v>154.01</v>
      </c>
    </row>
    <row r="130" spans="1:13" ht="14.4" customHeight="1" x14ac:dyDescent="0.3">
      <c r="A130" s="695" t="s">
        <v>3271</v>
      </c>
      <c r="B130" s="696" t="s">
        <v>3144</v>
      </c>
      <c r="C130" s="696" t="s">
        <v>2010</v>
      </c>
      <c r="D130" s="696" t="s">
        <v>2011</v>
      </c>
      <c r="E130" s="696" t="s">
        <v>3131</v>
      </c>
      <c r="F130" s="711"/>
      <c r="G130" s="711"/>
      <c r="H130" s="701">
        <v>0</v>
      </c>
      <c r="I130" s="711">
        <v>5</v>
      </c>
      <c r="J130" s="711">
        <v>349.29999999999995</v>
      </c>
      <c r="K130" s="701">
        <v>1</v>
      </c>
      <c r="L130" s="711">
        <v>5</v>
      </c>
      <c r="M130" s="712">
        <v>349.29999999999995</v>
      </c>
    </row>
    <row r="131" spans="1:13" ht="14.4" customHeight="1" x14ac:dyDescent="0.3">
      <c r="A131" s="695" t="s">
        <v>3271</v>
      </c>
      <c r="B131" s="696" t="s">
        <v>3152</v>
      </c>
      <c r="C131" s="696" t="s">
        <v>2085</v>
      </c>
      <c r="D131" s="696" t="s">
        <v>2086</v>
      </c>
      <c r="E131" s="696" t="s">
        <v>3155</v>
      </c>
      <c r="F131" s="711"/>
      <c r="G131" s="711"/>
      <c r="H131" s="701">
        <v>0</v>
      </c>
      <c r="I131" s="711">
        <v>8</v>
      </c>
      <c r="J131" s="711">
        <v>25017.52</v>
      </c>
      <c r="K131" s="701">
        <v>1</v>
      </c>
      <c r="L131" s="711">
        <v>8</v>
      </c>
      <c r="M131" s="712">
        <v>25017.52</v>
      </c>
    </row>
    <row r="132" spans="1:13" ht="14.4" customHeight="1" x14ac:dyDescent="0.3">
      <c r="A132" s="695" t="s">
        <v>3271</v>
      </c>
      <c r="B132" s="696" t="s">
        <v>3152</v>
      </c>
      <c r="C132" s="696" t="s">
        <v>3472</v>
      </c>
      <c r="D132" s="696" t="s">
        <v>2086</v>
      </c>
      <c r="E132" s="696" t="s">
        <v>3473</v>
      </c>
      <c r="F132" s="711"/>
      <c r="G132" s="711"/>
      <c r="H132" s="701">
        <v>0</v>
      </c>
      <c r="I132" s="711">
        <v>1</v>
      </c>
      <c r="J132" s="711">
        <v>782.22</v>
      </c>
      <c r="K132" s="701">
        <v>1</v>
      </c>
      <c r="L132" s="711">
        <v>1</v>
      </c>
      <c r="M132" s="712">
        <v>782.22</v>
      </c>
    </row>
    <row r="133" spans="1:13" ht="14.4" customHeight="1" x14ac:dyDescent="0.3">
      <c r="A133" s="695" t="s">
        <v>3271</v>
      </c>
      <c r="B133" s="696" t="s">
        <v>3158</v>
      </c>
      <c r="C133" s="696" t="s">
        <v>1807</v>
      </c>
      <c r="D133" s="696" t="s">
        <v>1808</v>
      </c>
      <c r="E133" s="696" t="s">
        <v>3159</v>
      </c>
      <c r="F133" s="711"/>
      <c r="G133" s="711"/>
      <c r="H133" s="701">
        <v>0</v>
      </c>
      <c r="I133" s="711">
        <v>2</v>
      </c>
      <c r="J133" s="711">
        <v>2984.22</v>
      </c>
      <c r="K133" s="701">
        <v>1</v>
      </c>
      <c r="L133" s="711">
        <v>2</v>
      </c>
      <c r="M133" s="712">
        <v>2984.22</v>
      </c>
    </row>
    <row r="134" spans="1:13" ht="14.4" customHeight="1" x14ac:dyDescent="0.3">
      <c r="A134" s="695" t="s">
        <v>3271</v>
      </c>
      <c r="B134" s="696" t="s">
        <v>4717</v>
      </c>
      <c r="C134" s="696" t="s">
        <v>3588</v>
      </c>
      <c r="D134" s="696" t="s">
        <v>3589</v>
      </c>
      <c r="E134" s="696" t="s">
        <v>3590</v>
      </c>
      <c r="F134" s="711"/>
      <c r="G134" s="711"/>
      <c r="H134" s="701">
        <v>0</v>
      </c>
      <c r="I134" s="711">
        <v>18</v>
      </c>
      <c r="J134" s="711">
        <v>44098.020000000004</v>
      </c>
      <c r="K134" s="701">
        <v>1</v>
      </c>
      <c r="L134" s="711">
        <v>18</v>
      </c>
      <c r="M134" s="712">
        <v>44098.020000000004</v>
      </c>
    </row>
    <row r="135" spans="1:13" ht="14.4" customHeight="1" x14ac:dyDescent="0.3">
      <c r="A135" s="695" t="s">
        <v>3271</v>
      </c>
      <c r="B135" s="696" t="s">
        <v>3171</v>
      </c>
      <c r="C135" s="696" t="s">
        <v>979</v>
      </c>
      <c r="D135" s="696" t="s">
        <v>980</v>
      </c>
      <c r="E135" s="696" t="s">
        <v>981</v>
      </c>
      <c r="F135" s="711"/>
      <c r="G135" s="711"/>
      <c r="H135" s="701">
        <v>0</v>
      </c>
      <c r="I135" s="711">
        <v>6</v>
      </c>
      <c r="J135" s="711">
        <v>571.5</v>
      </c>
      <c r="K135" s="701">
        <v>1</v>
      </c>
      <c r="L135" s="711">
        <v>6</v>
      </c>
      <c r="M135" s="712">
        <v>571.5</v>
      </c>
    </row>
    <row r="136" spans="1:13" ht="14.4" customHeight="1" x14ac:dyDescent="0.3">
      <c r="A136" s="695" t="s">
        <v>3271</v>
      </c>
      <c r="B136" s="696" t="s">
        <v>3182</v>
      </c>
      <c r="C136" s="696" t="s">
        <v>1769</v>
      </c>
      <c r="D136" s="696" t="s">
        <v>1652</v>
      </c>
      <c r="E136" s="696" t="s">
        <v>3184</v>
      </c>
      <c r="F136" s="711"/>
      <c r="G136" s="711"/>
      <c r="H136" s="701">
        <v>0</v>
      </c>
      <c r="I136" s="711">
        <v>2</v>
      </c>
      <c r="J136" s="711">
        <v>432.32</v>
      </c>
      <c r="K136" s="701">
        <v>1</v>
      </c>
      <c r="L136" s="711">
        <v>2</v>
      </c>
      <c r="M136" s="712">
        <v>432.32</v>
      </c>
    </row>
    <row r="137" spans="1:13" ht="14.4" customHeight="1" x14ac:dyDescent="0.3">
      <c r="A137" s="695" t="s">
        <v>3271</v>
      </c>
      <c r="B137" s="696" t="s">
        <v>3182</v>
      </c>
      <c r="C137" s="696" t="s">
        <v>1651</v>
      </c>
      <c r="D137" s="696" t="s">
        <v>1652</v>
      </c>
      <c r="E137" s="696" t="s">
        <v>3185</v>
      </c>
      <c r="F137" s="711"/>
      <c r="G137" s="711"/>
      <c r="H137" s="701">
        <v>0</v>
      </c>
      <c r="I137" s="711">
        <v>1</v>
      </c>
      <c r="J137" s="711">
        <v>432.32</v>
      </c>
      <c r="K137" s="701">
        <v>1</v>
      </c>
      <c r="L137" s="711">
        <v>1</v>
      </c>
      <c r="M137" s="712">
        <v>432.32</v>
      </c>
    </row>
    <row r="138" spans="1:13" ht="14.4" customHeight="1" x14ac:dyDescent="0.3">
      <c r="A138" s="695" t="s">
        <v>3271</v>
      </c>
      <c r="B138" s="696" t="s">
        <v>3244</v>
      </c>
      <c r="C138" s="696" t="s">
        <v>1094</v>
      </c>
      <c r="D138" s="696" t="s">
        <v>3876</v>
      </c>
      <c r="E138" s="696" t="s">
        <v>3877</v>
      </c>
      <c r="F138" s="711"/>
      <c r="G138" s="711"/>
      <c r="H138" s="701">
        <v>0</v>
      </c>
      <c r="I138" s="711">
        <v>2</v>
      </c>
      <c r="J138" s="711">
        <v>275.2</v>
      </c>
      <c r="K138" s="701">
        <v>1</v>
      </c>
      <c r="L138" s="711">
        <v>2</v>
      </c>
      <c r="M138" s="712">
        <v>275.2</v>
      </c>
    </row>
    <row r="139" spans="1:13" ht="14.4" customHeight="1" x14ac:dyDescent="0.3">
      <c r="A139" s="695" t="s">
        <v>3271</v>
      </c>
      <c r="B139" s="696" t="s">
        <v>3246</v>
      </c>
      <c r="C139" s="696" t="s">
        <v>2707</v>
      </c>
      <c r="D139" s="696" t="s">
        <v>2708</v>
      </c>
      <c r="E139" s="696" t="s">
        <v>3247</v>
      </c>
      <c r="F139" s="711"/>
      <c r="G139" s="711"/>
      <c r="H139" s="701">
        <v>0</v>
      </c>
      <c r="I139" s="711">
        <v>1</v>
      </c>
      <c r="J139" s="711">
        <v>94.8</v>
      </c>
      <c r="K139" s="701">
        <v>1</v>
      </c>
      <c r="L139" s="711">
        <v>1</v>
      </c>
      <c r="M139" s="712">
        <v>94.8</v>
      </c>
    </row>
    <row r="140" spans="1:13" ht="14.4" customHeight="1" x14ac:dyDescent="0.3">
      <c r="A140" s="695" t="s">
        <v>3271</v>
      </c>
      <c r="B140" s="696" t="s">
        <v>3196</v>
      </c>
      <c r="C140" s="696" t="s">
        <v>1859</v>
      </c>
      <c r="D140" s="696" t="s">
        <v>1860</v>
      </c>
      <c r="E140" s="696" t="s">
        <v>1861</v>
      </c>
      <c r="F140" s="711"/>
      <c r="G140" s="711"/>
      <c r="H140" s="701">
        <v>0</v>
      </c>
      <c r="I140" s="711">
        <v>1</v>
      </c>
      <c r="J140" s="711">
        <v>126.28</v>
      </c>
      <c r="K140" s="701">
        <v>1</v>
      </c>
      <c r="L140" s="711">
        <v>1</v>
      </c>
      <c r="M140" s="712">
        <v>126.28</v>
      </c>
    </row>
    <row r="141" spans="1:13" ht="14.4" customHeight="1" x14ac:dyDescent="0.3">
      <c r="A141" s="695" t="s">
        <v>3271</v>
      </c>
      <c r="B141" s="696" t="s">
        <v>3196</v>
      </c>
      <c r="C141" s="696" t="s">
        <v>1864</v>
      </c>
      <c r="D141" s="696" t="s">
        <v>1865</v>
      </c>
      <c r="E141" s="696" t="s">
        <v>1861</v>
      </c>
      <c r="F141" s="711"/>
      <c r="G141" s="711"/>
      <c r="H141" s="701">
        <v>0</v>
      </c>
      <c r="I141" s="711">
        <v>1</v>
      </c>
      <c r="J141" s="711">
        <v>126.28</v>
      </c>
      <c r="K141" s="701">
        <v>1</v>
      </c>
      <c r="L141" s="711">
        <v>1</v>
      </c>
      <c r="M141" s="712">
        <v>126.28</v>
      </c>
    </row>
    <row r="142" spans="1:13" ht="14.4" customHeight="1" x14ac:dyDescent="0.3">
      <c r="A142" s="695" t="s">
        <v>3271</v>
      </c>
      <c r="B142" s="696" t="s">
        <v>3206</v>
      </c>
      <c r="C142" s="696" t="s">
        <v>3953</v>
      </c>
      <c r="D142" s="696" t="s">
        <v>3954</v>
      </c>
      <c r="E142" s="696" t="s">
        <v>3955</v>
      </c>
      <c r="F142" s="711"/>
      <c r="G142" s="711"/>
      <c r="H142" s="701">
        <v>0</v>
      </c>
      <c r="I142" s="711">
        <v>1</v>
      </c>
      <c r="J142" s="711">
        <v>3689.78</v>
      </c>
      <c r="K142" s="701">
        <v>1</v>
      </c>
      <c r="L142" s="711">
        <v>1</v>
      </c>
      <c r="M142" s="712">
        <v>3689.78</v>
      </c>
    </row>
    <row r="143" spans="1:13" ht="14.4" customHeight="1" x14ac:dyDescent="0.3">
      <c r="A143" s="695" t="s">
        <v>3272</v>
      </c>
      <c r="B143" s="696" t="s">
        <v>4725</v>
      </c>
      <c r="C143" s="696" t="s">
        <v>3327</v>
      </c>
      <c r="D143" s="696" t="s">
        <v>3328</v>
      </c>
      <c r="E143" s="696" t="s">
        <v>3329</v>
      </c>
      <c r="F143" s="711"/>
      <c r="G143" s="711"/>
      <c r="H143" s="701">
        <v>0</v>
      </c>
      <c r="I143" s="711">
        <v>1</v>
      </c>
      <c r="J143" s="711">
        <v>1359.61</v>
      </c>
      <c r="K143" s="701">
        <v>1</v>
      </c>
      <c r="L143" s="711">
        <v>1</v>
      </c>
      <c r="M143" s="712">
        <v>1359.61</v>
      </c>
    </row>
    <row r="144" spans="1:13" ht="14.4" customHeight="1" x14ac:dyDescent="0.3">
      <c r="A144" s="695" t="s">
        <v>3272</v>
      </c>
      <c r="B144" s="696" t="s">
        <v>3216</v>
      </c>
      <c r="C144" s="696" t="s">
        <v>2718</v>
      </c>
      <c r="D144" s="696" t="s">
        <v>3217</v>
      </c>
      <c r="E144" s="696" t="s">
        <v>3218</v>
      </c>
      <c r="F144" s="711"/>
      <c r="G144" s="711"/>
      <c r="H144" s="701">
        <v>0</v>
      </c>
      <c r="I144" s="711">
        <v>2</v>
      </c>
      <c r="J144" s="711">
        <v>312.5</v>
      </c>
      <c r="K144" s="701">
        <v>1</v>
      </c>
      <c r="L144" s="711">
        <v>2</v>
      </c>
      <c r="M144" s="712">
        <v>312.5</v>
      </c>
    </row>
    <row r="145" spans="1:13" ht="14.4" customHeight="1" x14ac:dyDescent="0.3">
      <c r="A145" s="695" t="s">
        <v>3272</v>
      </c>
      <c r="B145" s="696" t="s">
        <v>3103</v>
      </c>
      <c r="C145" s="696" t="s">
        <v>1755</v>
      </c>
      <c r="D145" s="696" t="s">
        <v>1656</v>
      </c>
      <c r="E145" s="696" t="s">
        <v>1756</v>
      </c>
      <c r="F145" s="711"/>
      <c r="G145" s="711"/>
      <c r="H145" s="701">
        <v>0</v>
      </c>
      <c r="I145" s="711">
        <v>2</v>
      </c>
      <c r="J145" s="711">
        <v>937.92</v>
      </c>
      <c r="K145" s="701">
        <v>1</v>
      </c>
      <c r="L145" s="711">
        <v>2</v>
      </c>
      <c r="M145" s="712">
        <v>937.92</v>
      </c>
    </row>
    <row r="146" spans="1:13" ht="14.4" customHeight="1" x14ac:dyDescent="0.3">
      <c r="A146" s="695" t="s">
        <v>3272</v>
      </c>
      <c r="B146" s="696" t="s">
        <v>3103</v>
      </c>
      <c r="C146" s="696" t="s">
        <v>2933</v>
      </c>
      <c r="D146" s="696" t="s">
        <v>1702</v>
      </c>
      <c r="E146" s="696" t="s">
        <v>1657</v>
      </c>
      <c r="F146" s="711"/>
      <c r="G146" s="711"/>
      <c r="H146" s="701">
        <v>0</v>
      </c>
      <c r="I146" s="711">
        <v>1</v>
      </c>
      <c r="J146" s="711">
        <v>1749.69</v>
      </c>
      <c r="K146" s="701">
        <v>1</v>
      </c>
      <c r="L146" s="711">
        <v>1</v>
      </c>
      <c r="M146" s="712">
        <v>1749.69</v>
      </c>
    </row>
    <row r="147" spans="1:13" ht="14.4" customHeight="1" x14ac:dyDescent="0.3">
      <c r="A147" s="695" t="s">
        <v>3272</v>
      </c>
      <c r="B147" s="696" t="s">
        <v>3221</v>
      </c>
      <c r="C147" s="696" t="s">
        <v>2674</v>
      </c>
      <c r="D147" s="696" t="s">
        <v>2675</v>
      </c>
      <c r="E147" s="696" t="s">
        <v>2676</v>
      </c>
      <c r="F147" s="711"/>
      <c r="G147" s="711"/>
      <c r="H147" s="701">
        <v>0</v>
      </c>
      <c r="I147" s="711">
        <v>1</v>
      </c>
      <c r="J147" s="711">
        <v>146.63</v>
      </c>
      <c r="K147" s="701">
        <v>1</v>
      </c>
      <c r="L147" s="711">
        <v>1</v>
      </c>
      <c r="M147" s="712">
        <v>146.63</v>
      </c>
    </row>
    <row r="148" spans="1:13" ht="14.4" customHeight="1" x14ac:dyDescent="0.3">
      <c r="A148" s="695" t="s">
        <v>3272</v>
      </c>
      <c r="B148" s="696" t="s">
        <v>4726</v>
      </c>
      <c r="C148" s="696" t="s">
        <v>3982</v>
      </c>
      <c r="D148" s="696" t="s">
        <v>3983</v>
      </c>
      <c r="E148" s="696" t="s">
        <v>3984</v>
      </c>
      <c r="F148" s="711"/>
      <c r="G148" s="711"/>
      <c r="H148" s="701">
        <v>0</v>
      </c>
      <c r="I148" s="711">
        <v>1</v>
      </c>
      <c r="J148" s="711">
        <v>301.05</v>
      </c>
      <c r="K148" s="701">
        <v>1</v>
      </c>
      <c r="L148" s="711">
        <v>1</v>
      </c>
      <c r="M148" s="712">
        <v>301.05</v>
      </c>
    </row>
    <row r="149" spans="1:13" ht="14.4" customHeight="1" x14ac:dyDescent="0.3">
      <c r="A149" s="695" t="s">
        <v>3272</v>
      </c>
      <c r="B149" s="696" t="s">
        <v>4727</v>
      </c>
      <c r="C149" s="696" t="s">
        <v>3994</v>
      </c>
      <c r="D149" s="696" t="s">
        <v>3995</v>
      </c>
      <c r="E149" s="696" t="s">
        <v>3996</v>
      </c>
      <c r="F149" s="711">
        <v>1</v>
      </c>
      <c r="G149" s="711">
        <v>0</v>
      </c>
      <c r="H149" s="701"/>
      <c r="I149" s="711"/>
      <c r="J149" s="711"/>
      <c r="K149" s="701"/>
      <c r="L149" s="711">
        <v>1</v>
      </c>
      <c r="M149" s="712">
        <v>0</v>
      </c>
    </row>
    <row r="150" spans="1:13" ht="14.4" customHeight="1" x14ac:dyDescent="0.3">
      <c r="A150" s="695" t="s">
        <v>3272</v>
      </c>
      <c r="B150" s="696" t="s">
        <v>3114</v>
      </c>
      <c r="C150" s="696" t="s">
        <v>2714</v>
      </c>
      <c r="D150" s="696" t="s">
        <v>3225</v>
      </c>
      <c r="E150" s="696" t="s">
        <v>3226</v>
      </c>
      <c r="F150" s="711"/>
      <c r="G150" s="711"/>
      <c r="H150" s="701">
        <v>0</v>
      </c>
      <c r="I150" s="711">
        <v>1</v>
      </c>
      <c r="J150" s="711">
        <v>201.88</v>
      </c>
      <c r="K150" s="701">
        <v>1</v>
      </c>
      <c r="L150" s="711">
        <v>1</v>
      </c>
      <c r="M150" s="712">
        <v>201.88</v>
      </c>
    </row>
    <row r="151" spans="1:13" ht="14.4" customHeight="1" x14ac:dyDescent="0.3">
      <c r="A151" s="695" t="s">
        <v>3272</v>
      </c>
      <c r="B151" s="696" t="s">
        <v>3118</v>
      </c>
      <c r="C151" s="696" t="s">
        <v>3753</v>
      </c>
      <c r="D151" s="696" t="s">
        <v>3754</v>
      </c>
      <c r="E151" s="696" t="s">
        <v>3755</v>
      </c>
      <c r="F151" s="711"/>
      <c r="G151" s="711"/>
      <c r="H151" s="701">
        <v>0</v>
      </c>
      <c r="I151" s="711">
        <v>2</v>
      </c>
      <c r="J151" s="711">
        <v>508.46</v>
      </c>
      <c r="K151" s="701">
        <v>1</v>
      </c>
      <c r="L151" s="711">
        <v>2</v>
      </c>
      <c r="M151" s="712">
        <v>508.46</v>
      </c>
    </row>
    <row r="152" spans="1:13" ht="14.4" customHeight="1" x14ac:dyDescent="0.3">
      <c r="A152" s="695" t="s">
        <v>3272</v>
      </c>
      <c r="B152" s="696" t="s">
        <v>3124</v>
      </c>
      <c r="C152" s="696" t="s">
        <v>1998</v>
      </c>
      <c r="D152" s="696" t="s">
        <v>3125</v>
      </c>
      <c r="E152" s="696" t="s">
        <v>3126</v>
      </c>
      <c r="F152" s="711"/>
      <c r="G152" s="711"/>
      <c r="H152" s="701">
        <v>0</v>
      </c>
      <c r="I152" s="711">
        <v>7</v>
      </c>
      <c r="J152" s="711">
        <v>2156.7199999999998</v>
      </c>
      <c r="K152" s="701">
        <v>1</v>
      </c>
      <c r="L152" s="711">
        <v>7</v>
      </c>
      <c r="M152" s="712">
        <v>2156.7199999999998</v>
      </c>
    </row>
    <row r="153" spans="1:13" ht="14.4" customHeight="1" x14ac:dyDescent="0.3">
      <c r="A153" s="695" t="s">
        <v>3272</v>
      </c>
      <c r="B153" s="696" t="s">
        <v>3129</v>
      </c>
      <c r="C153" s="696" t="s">
        <v>2006</v>
      </c>
      <c r="D153" s="696" t="s">
        <v>2007</v>
      </c>
      <c r="E153" s="696" t="s">
        <v>3131</v>
      </c>
      <c r="F153" s="711"/>
      <c r="G153" s="711"/>
      <c r="H153" s="701">
        <v>0</v>
      </c>
      <c r="I153" s="711">
        <v>2</v>
      </c>
      <c r="J153" s="711">
        <v>368.44</v>
      </c>
      <c r="K153" s="701">
        <v>1</v>
      </c>
      <c r="L153" s="711">
        <v>2</v>
      </c>
      <c r="M153" s="712">
        <v>368.44</v>
      </c>
    </row>
    <row r="154" spans="1:13" ht="14.4" customHeight="1" x14ac:dyDescent="0.3">
      <c r="A154" s="695" t="s">
        <v>3272</v>
      </c>
      <c r="B154" s="696" t="s">
        <v>3134</v>
      </c>
      <c r="C154" s="696" t="s">
        <v>3344</v>
      </c>
      <c r="D154" s="696" t="s">
        <v>2042</v>
      </c>
      <c r="E154" s="696" t="s">
        <v>3345</v>
      </c>
      <c r="F154" s="711"/>
      <c r="G154" s="711"/>
      <c r="H154" s="701">
        <v>0</v>
      </c>
      <c r="I154" s="711">
        <v>1</v>
      </c>
      <c r="J154" s="711">
        <v>87.6</v>
      </c>
      <c r="K154" s="701">
        <v>1</v>
      </c>
      <c r="L154" s="711">
        <v>1</v>
      </c>
      <c r="M154" s="712">
        <v>87.6</v>
      </c>
    </row>
    <row r="155" spans="1:13" ht="14.4" customHeight="1" x14ac:dyDescent="0.3">
      <c r="A155" s="695" t="s">
        <v>3272</v>
      </c>
      <c r="B155" s="696" t="s">
        <v>3134</v>
      </c>
      <c r="C155" s="696" t="s">
        <v>2013</v>
      </c>
      <c r="D155" s="696" t="s">
        <v>2014</v>
      </c>
      <c r="E155" s="696" t="s">
        <v>3136</v>
      </c>
      <c r="F155" s="711"/>
      <c r="G155" s="711"/>
      <c r="H155" s="701">
        <v>0</v>
      </c>
      <c r="I155" s="711">
        <v>1</v>
      </c>
      <c r="J155" s="711">
        <v>116.8</v>
      </c>
      <c r="K155" s="701">
        <v>1</v>
      </c>
      <c r="L155" s="711">
        <v>1</v>
      </c>
      <c r="M155" s="712">
        <v>116.8</v>
      </c>
    </row>
    <row r="156" spans="1:13" ht="14.4" customHeight="1" x14ac:dyDescent="0.3">
      <c r="A156" s="695" t="s">
        <v>3272</v>
      </c>
      <c r="B156" s="696" t="s">
        <v>3142</v>
      </c>
      <c r="C156" s="696" t="s">
        <v>2021</v>
      </c>
      <c r="D156" s="696" t="s">
        <v>2022</v>
      </c>
      <c r="E156" s="696" t="s">
        <v>3143</v>
      </c>
      <c r="F156" s="711"/>
      <c r="G156" s="711"/>
      <c r="H156" s="701">
        <v>0</v>
      </c>
      <c r="I156" s="711">
        <v>1</v>
      </c>
      <c r="J156" s="711">
        <v>69.86</v>
      </c>
      <c r="K156" s="701">
        <v>1</v>
      </c>
      <c r="L156" s="711">
        <v>1</v>
      </c>
      <c r="M156" s="712">
        <v>69.86</v>
      </c>
    </row>
    <row r="157" spans="1:13" ht="14.4" customHeight="1" x14ac:dyDescent="0.3">
      <c r="A157" s="695" t="s">
        <v>3272</v>
      </c>
      <c r="B157" s="696" t="s">
        <v>3152</v>
      </c>
      <c r="C157" s="696" t="s">
        <v>2085</v>
      </c>
      <c r="D157" s="696" t="s">
        <v>2086</v>
      </c>
      <c r="E157" s="696" t="s">
        <v>3155</v>
      </c>
      <c r="F157" s="711"/>
      <c r="G157" s="711"/>
      <c r="H157" s="701">
        <v>0</v>
      </c>
      <c r="I157" s="711">
        <v>11</v>
      </c>
      <c r="J157" s="711">
        <v>34399.089999999997</v>
      </c>
      <c r="K157" s="701">
        <v>1</v>
      </c>
      <c r="L157" s="711">
        <v>11</v>
      </c>
      <c r="M157" s="712">
        <v>34399.089999999997</v>
      </c>
    </row>
    <row r="158" spans="1:13" ht="14.4" customHeight="1" x14ac:dyDescent="0.3">
      <c r="A158" s="695" t="s">
        <v>3272</v>
      </c>
      <c r="B158" s="696" t="s">
        <v>3171</v>
      </c>
      <c r="C158" s="696" t="s">
        <v>979</v>
      </c>
      <c r="D158" s="696" t="s">
        <v>980</v>
      </c>
      <c r="E158" s="696" t="s">
        <v>981</v>
      </c>
      <c r="F158" s="711"/>
      <c r="G158" s="711"/>
      <c r="H158" s="701">
        <v>0</v>
      </c>
      <c r="I158" s="711">
        <v>8</v>
      </c>
      <c r="J158" s="711">
        <v>762</v>
      </c>
      <c r="K158" s="701">
        <v>1</v>
      </c>
      <c r="L158" s="711">
        <v>8</v>
      </c>
      <c r="M158" s="712">
        <v>762</v>
      </c>
    </row>
    <row r="159" spans="1:13" ht="14.4" customHeight="1" x14ac:dyDescent="0.3">
      <c r="A159" s="695" t="s">
        <v>3272</v>
      </c>
      <c r="B159" s="696" t="s">
        <v>3175</v>
      </c>
      <c r="C159" s="696" t="s">
        <v>3323</v>
      </c>
      <c r="D159" s="696" t="s">
        <v>3324</v>
      </c>
      <c r="E159" s="696" t="s">
        <v>3325</v>
      </c>
      <c r="F159" s="711"/>
      <c r="G159" s="711"/>
      <c r="H159" s="701">
        <v>0</v>
      </c>
      <c r="I159" s="711">
        <v>1</v>
      </c>
      <c r="J159" s="711">
        <v>561.54</v>
      </c>
      <c r="K159" s="701">
        <v>1</v>
      </c>
      <c r="L159" s="711">
        <v>1</v>
      </c>
      <c r="M159" s="712">
        <v>561.54</v>
      </c>
    </row>
    <row r="160" spans="1:13" ht="14.4" customHeight="1" x14ac:dyDescent="0.3">
      <c r="A160" s="695" t="s">
        <v>3272</v>
      </c>
      <c r="B160" s="696" t="s">
        <v>3179</v>
      </c>
      <c r="C160" s="696" t="s">
        <v>3960</v>
      </c>
      <c r="D160" s="696" t="s">
        <v>3961</v>
      </c>
      <c r="E160" s="696" t="s">
        <v>3962</v>
      </c>
      <c r="F160" s="711"/>
      <c r="G160" s="711"/>
      <c r="H160" s="701">
        <v>0</v>
      </c>
      <c r="I160" s="711">
        <v>1</v>
      </c>
      <c r="J160" s="711">
        <v>16.27</v>
      </c>
      <c r="K160" s="701">
        <v>1</v>
      </c>
      <c r="L160" s="711">
        <v>1</v>
      </c>
      <c r="M160" s="712">
        <v>16.27</v>
      </c>
    </row>
    <row r="161" spans="1:13" ht="14.4" customHeight="1" x14ac:dyDescent="0.3">
      <c r="A161" s="695" t="s">
        <v>3272</v>
      </c>
      <c r="B161" s="696" t="s">
        <v>3179</v>
      </c>
      <c r="C161" s="696" t="s">
        <v>2682</v>
      </c>
      <c r="D161" s="696" t="s">
        <v>3240</v>
      </c>
      <c r="E161" s="696" t="s">
        <v>3241</v>
      </c>
      <c r="F161" s="711"/>
      <c r="G161" s="711"/>
      <c r="H161" s="701">
        <v>0</v>
      </c>
      <c r="I161" s="711">
        <v>1</v>
      </c>
      <c r="J161" s="711">
        <v>6.98</v>
      </c>
      <c r="K161" s="701">
        <v>1</v>
      </c>
      <c r="L161" s="711">
        <v>1</v>
      </c>
      <c r="M161" s="712">
        <v>6.98</v>
      </c>
    </row>
    <row r="162" spans="1:13" ht="14.4" customHeight="1" x14ac:dyDescent="0.3">
      <c r="A162" s="695" t="s">
        <v>3272</v>
      </c>
      <c r="B162" s="696" t="s">
        <v>3179</v>
      </c>
      <c r="C162" s="696" t="s">
        <v>3963</v>
      </c>
      <c r="D162" s="696" t="s">
        <v>3964</v>
      </c>
      <c r="E162" s="696" t="s">
        <v>3965</v>
      </c>
      <c r="F162" s="711"/>
      <c r="G162" s="711"/>
      <c r="H162" s="701">
        <v>0</v>
      </c>
      <c r="I162" s="711">
        <v>1</v>
      </c>
      <c r="J162" s="711">
        <v>10.73</v>
      </c>
      <c r="K162" s="701">
        <v>1</v>
      </c>
      <c r="L162" s="711">
        <v>1</v>
      </c>
      <c r="M162" s="712">
        <v>10.73</v>
      </c>
    </row>
    <row r="163" spans="1:13" ht="14.4" customHeight="1" x14ac:dyDescent="0.3">
      <c r="A163" s="695" t="s">
        <v>3272</v>
      </c>
      <c r="B163" s="696" t="s">
        <v>3182</v>
      </c>
      <c r="C163" s="696" t="s">
        <v>3500</v>
      </c>
      <c r="D163" s="696" t="s">
        <v>1652</v>
      </c>
      <c r="E163" s="696" t="s">
        <v>1653</v>
      </c>
      <c r="F163" s="711"/>
      <c r="G163" s="711"/>
      <c r="H163" s="701">
        <v>0</v>
      </c>
      <c r="I163" s="711">
        <v>1</v>
      </c>
      <c r="J163" s="711">
        <v>432.32</v>
      </c>
      <c r="K163" s="701">
        <v>1</v>
      </c>
      <c r="L163" s="711">
        <v>1</v>
      </c>
      <c r="M163" s="712">
        <v>432.32</v>
      </c>
    </row>
    <row r="164" spans="1:13" ht="14.4" customHeight="1" x14ac:dyDescent="0.3">
      <c r="A164" s="695" t="s">
        <v>3272</v>
      </c>
      <c r="B164" s="696" t="s">
        <v>3182</v>
      </c>
      <c r="C164" s="696" t="s">
        <v>1736</v>
      </c>
      <c r="D164" s="696" t="s">
        <v>1737</v>
      </c>
      <c r="E164" s="696" t="s">
        <v>3183</v>
      </c>
      <c r="F164" s="711"/>
      <c r="G164" s="711"/>
      <c r="H164" s="701">
        <v>0</v>
      </c>
      <c r="I164" s="711">
        <v>4</v>
      </c>
      <c r="J164" s="711">
        <v>648.52</v>
      </c>
      <c r="K164" s="701">
        <v>1</v>
      </c>
      <c r="L164" s="711">
        <v>4</v>
      </c>
      <c r="M164" s="712">
        <v>648.52</v>
      </c>
    </row>
    <row r="165" spans="1:13" ht="14.4" customHeight="1" x14ac:dyDescent="0.3">
      <c r="A165" s="695" t="s">
        <v>3272</v>
      </c>
      <c r="B165" s="696" t="s">
        <v>3182</v>
      </c>
      <c r="C165" s="696" t="s">
        <v>1769</v>
      </c>
      <c r="D165" s="696" t="s">
        <v>1652</v>
      </c>
      <c r="E165" s="696" t="s">
        <v>3184</v>
      </c>
      <c r="F165" s="711"/>
      <c r="G165" s="711"/>
      <c r="H165" s="701">
        <v>0</v>
      </c>
      <c r="I165" s="711">
        <v>1</v>
      </c>
      <c r="J165" s="711">
        <v>216.16</v>
      </c>
      <c r="K165" s="701">
        <v>1</v>
      </c>
      <c r="L165" s="711">
        <v>1</v>
      </c>
      <c r="M165" s="712">
        <v>216.16</v>
      </c>
    </row>
    <row r="166" spans="1:13" ht="14.4" customHeight="1" x14ac:dyDescent="0.3">
      <c r="A166" s="695" t="s">
        <v>3272</v>
      </c>
      <c r="B166" s="696" t="s">
        <v>3182</v>
      </c>
      <c r="C166" s="696" t="s">
        <v>1651</v>
      </c>
      <c r="D166" s="696" t="s">
        <v>1652</v>
      </c>
      <c r="E166" s="696" t="s">
        <v>3185</v>
      </c>
      <c r="F166" s="711"/>
      <c r="G166" s="711"/>
      <c r="H166" s="701">
        <v>0</v>
      </c>
      <c r="I166" s="711">
        <v>1</v>
      </c>
      <c r="J166" s="711">
        <v>432.32</v>
      </c>
      <c r="K166" s="701">
        <v>1</v>
      </c>
      <c r="L166" s="711">
        <v>1</v>
      </c>
      <c r="M166" s="712">
        <v>432.32</v>
      </c>
    </row>
    <row r="167" spans="1:13" ht="14.4" customHeight="1" x14ac:dyDescent="0.3">
      <c r="A167" s="695" t="s">
        <v>3272</v>
      </c>
      <c r="B167" s="696" t="s">
        <v>3191</v>
      </c>
      <c r="C167" s="696" t="s">
        <v>1705</v>
      </c>
      <c r="D167" s="696" t="s">
        <v>1636</v>
      </c>
      <c r="E167" s="696" t="s">
        <v>2672</v>
      </c>
      <c r="F167" s="711"/>
      <c r="G167" s="711"/>
      <c r="H167" s="701">
        <v>0</v>
      </c>
      <c r="I167" s="711">
        <v>1</v>
      </c>
      <c r="J167" s="711">
        <v>118.82</v>
      </c>
      <c r="K167" s="701">
        <v>1</v>
      </c>
      <c r="L167" s="711">
        <v>1</v>
      </c>
      <c r="M167" s="712">
        <v>118.82</v>
      </c>
    </row>
    <row r="168" spans="1:13" ht="14.4" customHeight="1" x14ac:dyDescent="0.3">
      <c r="A168" s="695" t="s">
        <v>3272</v>
      </c>
      <c r="B168" s="696" t="s">
        <v>4721</v>
      </c>
      <c r="C168" s="696" t="s">
        <v>3991</v>
      </c>
      <c r="D168" s="696" t="s">
        <v>3992</v>
      </c>
      <c r="E168" s="696" t="s">
        <v>2302</v>
      </c>
      <c r="F168" s="711"/>
      <c r="G168" s="711"/>
      <c r="H168" s="701"/>
      <c r="I168" s="711">
        <v>1</v>
      </c>
      <c r="J168" s="711">
        <v>0</v>
      </c>
      <c r="K168" s="701"/>
      <c r="L168" s="711">
        <v>1</v>
      </c>
      <c r="M168" s="712">
        <v>0</v>
      </c>
    </row>
    <row r="169" spans="1:13" ht="14.4" customHeight="1" x14ac:dyDescent="0.3">
      <c r="A169" s="695" t="s">
        <v>3273</v>
      </c>
      <c r="B169" s="696" t="s">
        <v>3129</v>
      </c>
      <c r="C169" s="696" t="s">
        <v>2006</v>
      </c>
      <c r="D169" s="696" t="s">
        <v>2007</v>
      </c>
      <c r="E169" s="696" t="s">
        <v>3131</v>
      </c>
      <c r="F169" s="711"/>
      <c r="G169" s="711"/>
      <c r="H169" s="701">
        <v>0</v>
      </c>
      <c r="I169" s="711">
        <v>2</v>
      </c>
      <c r="J169" s="711">
        <v>368.44</v>
      </c>
      <c r="K169" s="701">
        <v>1</v>
      </c>
      <c r="L169" s="711">
        <v>2</v>
      </c>
      <c r="M169" s="712">
        <v>368.44</v>
      </c>
    </row>
    <row r="170" spans="1:13" ht="14.4" customHeight="1" x14ac:dyDescent="0.3">
      <c r="A170" s="695" t="s">
        <v>3274</v>
      </c>
      <c r="B170" s="696" t="s">
        <v>3216</v>
      </c>
      <c r="C170" s="696" t="s">
        <v>2718</v>
      </c>
      <c r="D170" s="696" t="s">
        <v>3217</v>
      </c>
      <c r="E170" s="696" t="s">
        <v>3218</v>
      </c>
      <c r="F170" s="711"/>
      <c r="G170" s="711"/>
      <c r="H170" s="701">
        <v>0</v>
      </c>
      <c r="I170" s="711">
        <v>1</v>
      </c>
      <c r="J170" s="711">
        <v>156.25</v>
      </c>
      <c r="K170" s="701">
        <v>1</v>
      </c>
      <c r="L170" s="711">
        <v>1</v>
      </c>
      <c r="M170" s="712">
        <v>156.25</v>
      </c>
    </row>
    <row r="171" spans="1:13" ht="14.4" customHeight="1" x14ac:dyDescent="0.3">
      <c r="A171" s="695" t="s">
        <v>3274</v>
      </c>
      <c r="B171" s="696" t="s">
        <v>3103</v>
      </c>
      <c r="C171" s="696" t="s">
        <v>1758</v>
      </c>
      <c r="D171" s="696" t="s">
        <v>1656</v>
      </c>
      <c r="E171" s="696" t="s">
        <v>1759</v>
      </c>
      <c r="F171" s="711"/>
      <c r="G171" s="711"/>
      <c r="H171" s="701">
        <v>0</v>
      </c>
      <c r="I171" s="711">
        <v>3</v>
      </c>
      <c r="J171" s="711">
        <v>1875.87</v>
      </c>
      <c r="K171" s="701">
        <v>1</v>
      </c>
      <c r="L171" s="711">
        <v>3</v>
      </c>
      <c r="M171" s="712">
        <v>1875.87</v>
      </c>
    </row>
    <row r="172" spans="1:13" ht="14.4" customHeight="1" x14ac:dyDescent="0.3">
      <c r="A172" s="695" t="s">
        <v>3274</v>
      </c>
      <c r="B172" s="696" t="s">
        <v>3103</v>
      </c>
      <c r="C172" s="696" t="s">
        <v>1655</v>
      </c>
      <c r="D172" s="696" t="s">
        <v>1656</v>
      </c>
      <c r="E172" s="696" t="s">
        <v>1657</v>
      </c>
      <c r="F172" s="711"/>
      <c r="G172" s="711"/>
      <c r="H172" s="701">
        <v>0</v>
      </c>
      <c r="I172" s="711">
        <v>1</v>
      </c>
      <c r="J172" s="711">
        <v>937.93</v>
      </c>
      <c r="K172" s="701">
        <v>1</v>
      </c>
      <c r="L172" s="711">
        <v>1</v>
      </c>
      <c r="M172" s="712">
        <v>937.93</v>
      </c>
    </row>
    <row r="173" spans="1:13" ht="14.4" customHeight="1" x14ac:dyDescent="0.3">
      <c r="A173" s="695" t="s">
        <v>3274</v>
      </c>
      <c r="B173" s="696" t="s">
        <v>3103</v>
      </c>
      <c r="C173" s="696" t="s">
        <v>1659</v>
      </c>
      <c r="D173" s="696" t="s">
        <v>1656</v>
      </c>
      <c r="E173" s="696" t="s">
        <v>1660</v>
      </c>
      <c r="F173" s="711"/>
      <c r="G173" s="711"/>
      <c r="H173" s="701">
        <v>0</v>
      </c>
      <c r="I173" s="711">
        <v>1</v>
      </c>
      <c r="J173" s="711">
        <v>1166.47</v>
      </c>
      <c r="K173" s="701">
        <v>1</v>
      </c>
      <c r="L173" s="711">
        <v>1</v>
      </c>
      <c r="M173" s="712">
        <v>1166.47</v>
      </c>
    </row>
    <row r="174" spans="1:13" ht="14.4" customHeight="1" x14ac:dyDescent="0.3">
      <c r="A174" s="695" t="s">
        <v>3274</v>
      </c>
      <c r="B174" s="696" t="s">
        <v>3103</v>
      </c>
      <c r="C174" s="696" t="s">
        <v>2933</v>
      </c>
      <c r="D174" s="696" t="s">
        <v>1702</v>
      </c>
      <c r="E174" s="696" t="s">
        <v>1657</v>
      </c>
      <c r="F174" s="711"/>
      <c r="G174" s="711"/>
      <c r="H174" s="701">
        <v>0</v>
      </c>
      <c r="I174" s="711">
        <v>1</v>
      </c>
      <c r="J174" s="711">
        <v>1749.69</v>
      </c>
      <c r="K174" s="701">
        <v>1</v>
      </c>
      <c r="L174" s="711">
        <v>1</v>
      </c>
      <c r="M174" s="712">
        <v>1749.69</v>
      </c>
    </row>
    <row r="175" spans="1:13" ht="14.4" customHeight="1" x14ac:dyDescent="0.3">
      <c r="A175" s="695" t="s">
        <v>3274</v>
      </c>
      <c r="B175" s="696" t="s">
        <v>3103</v>
      </c>
      <c r="C175" s="696" t="s">
        <v>1701</v>
      </c>
      <c r="D175" s="696" t="s">
        <v>1702</v>
      </c>
      <c r="E175" s="696" t="s">
        <v>1660</v>
      </c>
      <c r="F175" s="711"/>
      <c r="G175" s="711"/>
      <c r="H175" s="701">
        <v>0</v>
      </c>
      <c r="I175" s="711">
        <v>1</v>
      </c>
      <c r="J175" s="711">
        <v>2332.92</v>
      </c>
      <c r="K175" s="701">
        <v>1</v>
      </c>
      <c r="L175" s="711">
        <v>1</v>
      </c>
      <c r="M175" s="712">
        <v>2332.92</v>
      </c>
    </row>
    <row r="176" spans="1:13" ht="14.4" customHeight="1" x14ac:dyDescent="0.3">
      <c r="A176" s="695" t="s">
        <v>3274</v>
      </c>
      <c r="B176" s="696" t="s">
        <v>3103</v>
      </c>
      <c r="C176" s="696" t="s">
        <v>2936</v>
      </c>
      <c r="D176" s="696" t="s">
        <v>1702</v>
      </c>
      <c r="E176" s="696" t="s">
        <v>2665</v>
      </c>
      <c r="F176" s="711"/>
      <c r="G176" s="711"/>
      <c r="H176" s="701">
        <v>0</v>
      </c>
      <c r="I176" s="711">
        <v>2</v>
      </c>
      <c r="J176" s="711">
        <v>5832.32</v>
      </c>
      <c r="K176" s="701">
        <v>1</v>
      </c>
      <c r="L176" s="711">
        <v>2</v>
      </c>
      <c r="M176" s="712">
        <v>5832.32</v>
      </c>
    </row>
    <row r="177" spans="1:13" ht="14.4" customHeight="1" x14ac:dyDescent="0.3">
      <c r="A177" s="695" t="s">
        <v>3274</v>
      </c>
      <c r="B177" s="696" t="s">
        <v>3220</v>
      </c>
      <c r="C177" s="696" t="s">
        <v>2926</v>
      </c>
      <c r="D177" s="696" t="s">
        <v>2693</v>
      </c>
      <c r="E177" s="696" t="s">
        <v>3250</v>
      </c>
      <c r="F177" s="711"/>
      <c r="G177" s="711"/>
      <c r="H177" s="701">
        <v>0</v>
      </c>
      <c r="I177" s="711">
        <v>1</v>
      </c>
      <c r="J177" s="711">
        <v>150.55000000000001</v>
      </c>
      <c r="K177" s="701">
        <v>1</v>
      </c>
      <c r="L177" s="711">
        <v>1</v>
      </c>
      <c r="M177" s="712">
        <v>150.55000000000001</v>
      </c>
    </row>
    <row r="178" spans="1:13" ht="14.4" customHeight="1" x14ac:dyDescent="0.3">
      <c r="A178" s="695" t="s">
        <v>3274</v>
      </c>
      <c r="B178" s="696" t="s">
        <v>4720</v>
      </c>
      <c r="C178" s="696" t="s">
        <v>3854</v>
      </c>
      <c r="D178" s="696" t="s">
        <v>3855</v>
      </c>
      <c r="E178" s="696" t="s">
        <v>3856</v>
      </c>
      <c r="F178" s="711">
        <v>1</v>
      </c>
      <c r="G178" s="711">
        <v>49.92</v>
      </c>
      <c r="H178" s="701">
        <v>1</v>
      </c>
      <c r="I178" s="711"/>
      <c r="J178" s="711"/>
      <c r="K178" s="701">
        <v>0</v>
      </c>
      <c r="L178" s="711">
        <v>1</v>
      </c>
      <c r="M178" s="712">
        <v>49.92</v>
      </c>
    </row>
    <row r="179" spans="1:13" ht="14.4" customHeight="1" x14ac:dyDescent="0.3">
      <c r="A179" s="695" t="s">
        <v>3274</v>
      </c>
      <c r="B179" s="696" t="s">
        <v>3121</v>
      </c>
      <c r="C179" s="696" t="s">
        <v>4682</v>
      </c>
      <c r="D179" s="696" t="s">
        <v>4683</v>
      </c>
      <c r="E179" s="696" t="s">
        <v>4670</v>
      </c>
      <c r="F179" s="711"/>
      <c r="G179" s="711"/>
      <c r="H179" s="701">
        <v>0</v>
      </c>
      <c r="I179" s="711">
        <v>1</v>
      </c>
      <c r="J179" s="711">
        <v>130.15</v>
      </c>
      <c r="K179" s="701">
        <v>1</v>
      </c>
      <c r="L179" s="711">
        <v>1</v>
      </c>
      <c r="M179" s="712">
        <v>130.15</v>
      </c>
    </row>
    <row r="180" spans="1:13" ht="14.4" customHeight="1" x14ac:dyDescent="0.3">
      <c r="A180" s="695" t="s">
        <v>3274</v>
      </c>
      <c r="B180" s="696" t="s">
        <v>3124</v>
      </c>
      <c r="C180" s="696" t="s">
        <v>1998</v>
      </c>
      <c r="D180" s="696" t="s">
        <v>3125</v>
      </c>
      <c r="E180" s="696" t="s">
        <v>3126</v>
      </c>
      <c r="F180" s="711"/>
      <c r="G180" s="711"/>
      <c r="H180" s="701">
        <v>0</v>
      </c>
      <c r="I180" s="711">
        <v>2</v>
      </c>
      <c r="J180" s="711">
        <v>490.17</v>
      </c>
      <c r="K180" s="701">
        <v>1</v>
      </c>
      <c r="L180" s="711">
        <v>2</v>
      </c>
      <c r="M180" s="712">
        <v>490.17</v>
      </c>
    </row>
    <row r="181" spans="1:13" ht="14.4" customHeight="1" x14ac:dyDescent="0.3">
      <c r="A181" s="695" t="s">
        <v>3274</v>
      </c>
      <c r="B181" s="696" t="s">
        <v>3129</v>
      </c>
      <c r="C181" s="696" t="s">
        <v>2006</v>
      </c>
      <c r="D181" s="696" t="s">
        <v>2007</v>
      </c>
      <c r="E181" s="696" t="s">
        <v>3131</v>
      </c>
      <c r="F181" s="711"/>
      <c r="G181" s="711"/>
      <c r="H181" s="701">
        <v>0</v>
      </c>
      <c r="I181" s="711">
        <v>1</v>
      </c>
      <c r="J181" s="711">
        <v>184.22</v>
      </c>
      <c r="K181" s="701">
        <v>1</v>
      </c>
      <c r="L181" s="711">
        <v>1</v>
      </c>
      <c r="M181" s="712">
        <v>184.22</v>
      </c>
    </row>
    <row r="182" spans="1:13" ht="14.4" customHeight="1" x14ac:dyDescent="0.3">
      <c r="A182" s="695" t="s">
        <v>3274</v>
      </c>
      <c r="B182" s="696" t="s">
        <v>3152</v>
      </c>
      <c r="C182" s="696" t="s">
        <v>3399</v>
      </c>
      <c r="D182" s="696" t="s">
        <v>2086</v>
      </c>
      <c r="E182" s="696" t="s">
        <v>3400</v>
      </c>
      <c r="F182" s="711">
        <v>1</v>
      </c>
      <c r="G182" s="711">
        <v>0</v>
      </c>
      <c r="H182" s="701"/>
      <c r="I182" s="711"/>
      <c r="J182" s="711"/>
      <c r="K182" s="701"/>
      <c r="L182" s="711">
        <v>1</v>
      </c>
      <c r="M182" s="712">
        <v>0</v>
      </c>
    </row>
    <row r="183" spans="1:13" ht="14.4" customHeight="1" x14ac:dyDescent="0.3">
      <c r="A183" s="695" t="s">
        <v>3274</v>
      </c>
      <c r="B183" s="696" t="s">
        <v>3152</v>
      </c>
      <c r="C183" s="696" t="s">
        <v>2085</v>
      </c>
      <c r="D183" s="696" t="s">
        <v>2086</v>
      </c>
      <c r="E183" s="696" t="s">
        <v>3155</v>
      </c>
      <c r="F183" s="711"/>
      <c r="G183" s="711"/>
      <c r="H183" s="701">
        <v>0</v>
      </c>
      <c r="I183" s="711">
        <v>10</v>
      </c>
      <c r="J183" s="711">
        <v>31271.9</v>
      </c>
      <c r="K183" s="701">
        <v>1</v>
      </c>
      <c r="L183" s="711">
        <v>10</v>
      </c>
      <c r="M183" s="712">
        <v>31271.9</v>
      </c>
    </row>
    <row r="184" spans="1:13" ht="14.4" customHeight="1" x14ac:dyDescent="0.3">
      <c r="A184" s="695" t="s">
        <v>3274</v>
      </c>
      <c r="B184" s="696" t="s">
        <v>3152</v>
      </c>
      <c r="C184" s="696" t="s">
        <v>3472</v>
      </c>
      <c r="D184" s="696" t="s">
        <v>2086</v>
      </c>
      <c r="E184" s="696" t="s">
        <v>3473</v>
      </c>
      <c r="F184" s="711"/>
      <c r="G184" s="711"/>
      <c r="H184" s="701">
        <v>0</v>
      </c>
      <c r="I184" s="711">
        <v>2</v>
      </c>
      <c r="J184" s="711">
        <v>1564.44</v>
      </c>
      <c r="K184" s="701">
        <v>1</v>
      </c>
      <c r="L184" s="711">
        <v>2</v>
      </c>
      <c r="M184" s="712">
        <v>1564.44</v>
      </c>
    </row>
    <row r="185" spans="1:13" ht="14.4" customHeight="1" x14ac:dyDescent="0.3">
      <c r="A185" s="695" t="s">
        <v>3274</v>
      </c>
      <c r="B185" s="696" t="s">
        <v>3158</v>
      </c>
      <c r="C185" s="696" t="s">
        <v>1807</v>
      </c>
      <c r="D185" s="696" t="s">
        <v>1808</v>
      </c>
      <c r="E185" s="696" t="s">
        <v>3159</v>
      </c>
      <c r="F185" s="711"/>
      <c r="G185" s="711"/>
      <c r="H185" s="701">
        <v>0</v>
      </c>
      <c r="I185" s="711">
        <v>7</v>
      </c>
      <c r="J185" s="711">
        <v>10444.77</v>
      </c>
      <c r="K185" s="701">
        <v>1</v>
      </c>
      <c r="L185" s="711">
        <v>7</v>
      </c>
      <c r="M185" s="712">
        <v>10444.77</v>
      </c>
    </row>
    <row r="186" spans="1:13" ht="14.4" customHeight="1" x14ac:dyDescent="0.3">
      <c r="A186" s="695" t="s">
        <v>3274</v>
      </c>
      <c r="B186" s="696" t="s">
        <v>4717</v>
      </c>
      <c r="C186" s="696" t="s">
        <v>3588</v>
      </c>
      <c r="D186" s="696" t="s">
        <v>3589</v>
      </c>
      <c r="E186" s="696" t="s">
        <v>3590</v>
      </c>
      <c r="F186" s="711"/>
      <c r="G186" s="711"/>
      <c r="H186" s="701">
        <v>0</v>
      </c>
      <c r="I186" s="711">
        <v>7</v>
      </c>
      <c r="J186" s="711">
        <v>17149.23</v>
      </c>
      <c r="K186" s="701">
        <v>1</v>
      </c>
      <c r="L186" s="711">
        <v>7</v>
      </c>
      <c r="M186" s="712">
        <v>17149.23</v>
      </c>
    </row>
    <row r="187" spans="1:13" ht="14.4" customHeight="1" x14ac:dyDescent="0.3">
      <c r="A187" s="695" t="s">
        <v>3274</v>
      </c>
      <c r="B187" s="696" t="s">
        <v>3171</v>
      </c>
      <c r="C187" s="696" t="s">
        <v>979</v>
      </c>
      <c r="D187" s="696" t="s">
        <v>980</v>
      </c>
      <c r="E187" s="696" t="s">
        <v>981</v>
      </c>
      <c r="F187" s="711"/>
      <c r="G187" s="711"/>
      <c r="H187" s="701">
        <v>0</v>
      </c>
      <c r="I187" s="711">
        <v>2</v>
      </c>
      <c r="J187" s="711">
        <v>190.5</v>
      </c>
      <c r="K187" s="701">
        <v>1</v>
      </c>
      <c r="L187" s="711">
        <v>2</v>
      </c>
      <c r="M187" s="712">
        <v>190.5</v>
      </c>
    </row>
    <row r="188" spans="1:13" ht="14.4" customHeight="1" x14ac:dyDescent="0.3">
      <c r="A188" s="695" t="s">
        <v>3274</v>
      </c>
      <c r="B188" s="696" t="s">
        <v>3182</v>
      </c>
      <c r="C188" s="696" t="s">
        <v>1736</v>
      </c>
      <c r="D188" s="696" t="s">
        <v>1737</v>
      </c>
      <c r="E188" s="696" t="s">
        <v>3183</v>
      </c>
      <c r="F188" s="711"/>
      <c r="G188" s="711"/>
      <c r="H188" s="701">
        <v>0</v>
      </c>
      <c r="I188" s="711">
        <v>1</v>
      </c>
      <c r="J188" s="711">
        <v>162.13</v>
      </c>
      <c r="K188" s="701">
        <v>1</v>
      </c>
      <c r="L188" s="711">
        <v>1</v>
      </c>
      <c r="M188" s="712">
        <v>162.13</v>
      </c>
    </row>
    <row r="189" spans="1:13" ht="14.4" customHeight="1" x14ac:dyDescent="0.3">
      <c r="A189" s="695" t="s">
        <v>3275</v>
      </c>
      <c r="B189" s="696" t="s">
        <v>3098</v>
      </c>
      <c r="C189" s="696" t="s">
        <v>1148</v>
      </c>
      <c r="D189" s="696" t="s">
        <v>3099</v>
      </c>
      <c r="E189" s="696" t="s">
        <v>3100</v>
      </c>
      <c r="F189" s="711"/>
      <c r="G189" s="711"/>
      <c r="H189" s="701">
        <v>0</v>
      </c>
      <c r="I189" s="711">
        <v>1</v>
      </c>
      <c r="J189" s="711">
        <v>416.46</v>
      </c>
      <c r="K189" s="701">
        <v>1</v>
      </c>
      <c r="L189" s="711">
        <v>1</v>
      </c>
      <c r="M189" s="712">
        <v>416.46</v>
      </c>
    </row>
    <row r="190" spans="1:13" ht="14.4" customHeight="1" x14ac:dyDescent="0.3">
      <c r="A190" s="695" t="s">
        <v>3275</v>
      </c>
      <c r="B190" s="696" t="s">
        <v>3103</v>
      </c>
      <c r="C190" s="696" t="s">
        <v>1758</v>
      </c>
      <c r="D190" s="696" t="s">
        <v>1656</v>
      </c>
      <c r="E190" s="696" t="s">
        <v>1759</v>
      </c>
      <c r="F190" s="711"/>
      <c r="G190" s="711"/>
      <c r="H190" s="701">
        <v>0</v>
      </c>
      <c r="I190" s="711">
        <v>2</v>
      </c>
      <c r="J190" s="711">
        <v>1250.58</v>
      </c>
      <c r="K190" s="701">
        <v>1</v>
      </c>
      <c r="L190" s="711">
        <v>2</v>
      </c>
      <c r="M190" s="712">
        <v>1250.58</v>
      </c>
    </row>
    <row r="191" spans="1:13" ht="14.4" customHeight="1" x14ac:dyDescent="0.3">
      <c r="A191" s="695" t="s">
        <v>3275</v>
      </c>
      <c r="B191" s="696" t="s">
        <v>3103</v>
      </c>
      <c r="C191" s="696" t="s">
        <v>3766</v>
      </c>
      <c r="D191" s="696" t="s">
        <v>1656</v>
      </c>
      <c r="E191" s="696" t="s">
        <v>3767</v>
      </c>
      <c r="F191" s="711"/>
      <c r="G191" s="711"/>
      <c r="H191" s="701">
        <v>0</v>
      </c>
      <c r="I191" s="711">
        <v>1</v>
      </c>
      <c r="J191" s="711">
        <v>187.59</v>
      </c>
      <c r="K191" s="701">
        <v>1</v>
      </c>
      <c r="L191" s="711">
        <v>1</v>
      </c>
      <c r="M191" s="712">
        <v>187.59</v>
      </c>
    </row>
    <row r="192" spans="1:13" ht="14.4" customHeight="1" x14ac:dyDescent="0.3">
      <c r="A192" s="695" t="s">
        <v>3275</v>
      </c>
      <c r="B192" s="696" t="s">
        <v>3103</v>
      </c>
      <c r="C192" s="696" t="s">
        <v>1655</v>
      </c>
      <c r="D192" s="696" t="s">
        <v>1656</v>
      </c>
      <c r="E192" s="696" t="s">
        <v>1657</v>
      </c>
      <c r="F192" s="711"/>
      <c r="G192" s="711"/>
      <c r="H192" s="701">
        <v>0</v>
      </c>
      <c r="I192" s="711">
        <v>1</v>
      </c>
      <c r="J192" s="711">
        <v>937.93</v>
      </c>
      <c r="K192" s="701">
        <v>1</v>
      </c>
      <c r="L192" s="711">
        <v>1</v>
      </c>
      <c r="M192" s="712">
        <v>937.93</v>
      </c>
    </row>
    <row r="193" spans="1:13" ht="14.4" customHeight="1" x14ac:dyDescent="0.3">
      <c r="A193" s="695" t="s">
        <v>3275</v>
      </c>
      <c r="B193" s="696" t="s">
        <v>3103</v>
      </c>
      <c r="C193" s="696" t="s">
        <v>1701</v>
      </c>
      <c r="D193" s="696" t="s">
        <v>1702</v>
      </c>
      <c r="E193" s="696" t="s">
        <v>1660</v>
      </c>
      <c r="F193" s="711"/>
      <c r="G193" s="711"/>
      <c r="H193" s="701">
        <v>0</v>
      </c>
      <c r="I193" s="711">
        <v>5</v>
      </c>
      <c r="J193" s="711">
        <v>11664.6</v>
      </c>
      <c r="K193" s="701">
        <v>1</v>
      </c>
      <c r="L193" s="711">
        <v>5</v>
      </c>
      <c r="M193" s="712">
        <v>11664.6</v>
      </c>
    </row>
    <row r="194" spans="1:13" ht="14.4" customHeight="1" x14ac:dyDescent="0.3">
      <c r="A194" s="695" t="s">
        <v>3275</v>
      </c>
      <c r="B194" s="696" t="s">
        <v>3124</v>
      </c>
      <c r="C194" s="696" t="s">
        <v>1998</v>
      </c>
      <c r="D194" s="696" t="s">
        <v>3125</v>
      </c>
      <c r="E194" s="696" t="s">
        <v>3126</v>
      </c>
      <c r="F194" s="711"/>
      <c r="G194" s="711"/>
      <c r="H194" s="701">
        <v>0</v>
      </c>
      <c r="I194" s="711">
        <v>2</v>
      </c>
      <c r="J194" s="711">
        <v>490.17</v>
      </c>
      <c r="K194" s="701">
        <v>1</v>
      </c>
      <c r="L194" s="711">
        <v>2</v>
      </c>
      <c r="M194" s="712">
        <v>490.17</v>
      </c>
    </row>
    <row r="195" spans="1:13" ht="14.4" customHeight="1" x14ac:dyDescent="0.3">
      <c r="A195" s="695" t="s">
        <v>3275</v>
      </c>
      <c r="B195" s="696" t="s">
        <v>3129</v>
      </c>
      <c r="C195" s="696" t="s">
        <v>2006</v>
      </c>
      <c r="D195" s="696" t="s">
        <v>2007</v>
      </c>
      <c r="E195" s="696" t="s">
        <v>3131</v>
      </c>
      <c r="F195" s="711"/>
      <c r="G195" s="711"/>
      <c r="H195" s="701">
        <v>0</v>
      </c>
      <c r="I195" s="711">
        <v>3</v>
      </c>
      <c r="J195" s="711">
        <v>552.66</v>
      </c>
      <c r="K195" s="701">
        <v>1</v>
      </c>
      <c r="L195" s="711">
        <v>3</v>
      </c>
      <c r="M195" s="712">
        <v>552.66</v>
      </c>
    </row>
    <row r="196" spans="1:13" ht="14.4" customHeight="1" x14ac:dyDescent="0.3">
      <c r="A196" s="695" t="s">
        <v>3275</v>
      </c>
      <c r="B196" s="696" t="s">
        <v>3134</v>
      </c>
      <c r="C196" s="696" t="s">
        <v>2013</v>
      </c>
      <c r="D196" s="696" t="s">
        <v>2014</v>
      </c>
      <c r="E196" s="696" t="s">
        <v>3136</v>
      </c>
      <c r="F196" s="711"/>
      <c r="G196" s="711"/>
      <c r="H196" s="701">
        <v>0</v>
      </c>
      <c r="I196" s="711">
        <v>1</v>
      </c>
      <c r="J196" s="711">
        <v>116.8</v>
      </c>
      <c r="K196" s="701">
        <v>1</v>
      </c>
      <c r="L196" s="711">
        <v>1</v>
      </c>
      <c r="M196" s="712">
        <v>116.8</v>
      </c>
    </row>
    <row r="197" spans="1:13" ht="14.4" customHeight="1" x14ac:dyDescent="0.3">
      <c r="A197" s="695" t="s">
        <v>3275</v>
      </c>
      <c r="B197" s="696" t="s">
        <v>3142</v>
      </c>
      <c r="C197" s="696" t="s">
        <v>2021</v>
      </c>
      <c r="D197" s="696" t="s">
        <v>2022</v>
      </c>
      <c r="E197" s="696" t="s">
        <v>3143</v>
      </c>
      <c r="F197" s="711"/>
      <c r="G197" s="711"/>
      <c r="H197" s="701">
        <v>0</v>
      </c>
      <c r="I197" s="711">
        <v>2</v>
      </c>
      <c r="J197" s="711">
        <v>139.72</v>
      </c>
      <c r="K197" s="701">
        <v>1</v>
      </c>
      <c r="L197" s="711">
        <v>2</v>
      </c>
      <c r="M197" s="712">
        <v>139.72</v>
      </c>
    </row>
    <row r="198" spans="1:13" ht="14.4" customHeight="1" x14ac:dyDescent="0.3">
      <c r="A198" s="695" t="s">
        <v>3275</v>
      </c>
      <c r="B198" s="696" t="s">
        <v>3144</v>
      </c>
      <c r="C198" s="696" t="s">
        <v>2010</v>
      </c>
      <c r="D198" s="696" t="s">
        <v>2011</v>
      </c>
      <c r="E198" s="696" t="s">
        <v>3131</v>
      </c>
      <c r="F198" s="711"/>
      <c r="G198" s="711"/>
      <c r="H198" s="701">
        <v>0</v>
      </c>
      <c r="I198" s="711">
        <v>5</v>
      </c>
      <c r="J198" s="711">
        <v>349.3</v>
      </c>
      <c r="K198" s="701">
        <v>1</v>
      </c>
      <c r="L198" s="711">
        <v>5</v>
      </c>
      <c r="M198" s="712">
        <v>349.3</v>
      </c>
    </row>
    <row r="199" spans="1:13" ht="14.4" customHeight="1" x14ac:dyDescent="0.3">
      <c r="A199" s="695" t="s">
        <v>3275</v>
      </c>
      <c r="B199" s="696" t="s">
        <v>3152</v>
      </c>
      <c r="C199" s="696" t="s">
        <v>2085</v>
      </c>
      <c r="D199" s="696" t="s">
        <v>2086</v>
      </c>
      <c r="E199" s="696" t="s">
        <v>3155</v>
      </c>
      <c r="F199" s="711"/>
      <c r="G199" s="711"/>
      <c r="H199" s="701">
        <v>0</v>
      </c>
      <c r="I199" s="711">
        <v>5</v>
      </c>
      <c r="J199" s="711">
        <v>15635.95</v>
      </c>
      <c r="K199" s="701">
        <v>1</v>
      </c>
      <c r="L199" s="711">
        <v>5</v>
      </c>
      <c r="M199" s="712">
        <v>15635.95</v>
      </c>
    </row>
    <row r="200" spans="1:13" ht="14.4" customHeight="1" x14ac:dyDescent="0.3">
      <c r="A200" s="695" t="s">
        <v>3275</v>
      </c>
      <c r="B200" s="696" t="s">
        <v>3152</v>
      </c>
      <c r="C200" s="696" t="s">
        <v>3472</v>
      </c>
      <c r="D200" s="696" t="s">
        <v>2086</v>
      </c>
      <c r="E200" s="696" t="s">
        <v>3473</v>
      </c>
      <c r="F200" s="711"/>
      <c r="G200" s="711"/>
      <c r="H200" s="701">
        <v>0</v>
      </c>
      <c r="I200" s="711">
        <v>9</v>
      </c>
      <c r="J200" s="711">
        <v>7039.9800000000005</v>
      </c>
      <c r="K200" s="701">
        <v>1</v>
      </c>
      <c r="L200" s="711">
        <v>9</v>
      </c>
      <c r="M200" s="712">
        <v>7039.9800000000005</v>
      </c>
    </row>
    <row r="201" spans="1:13" ht="14.4" customHeight="1" x14ac:dyDescent="0.3">
      <c r="A201" s="695" t="s">
        <v>3275</v>
      </c>
      <c r="B201" s="696" t="s">
        <v>3158</v>
      </c>
      <c r="C201" s="696" t="s">
        <v>1807</v>
      </c>
      <c r="D201" s="696" t="s">
        <v>1808</v>
      </c>
      <c r="E201" s="696" t="s">
        <v>3159</v>
      </c>
      <c r="F201" s="711"/>
      <c r="G201" s="711"/>
      <c r="H201" s="701">
        <v>0</v>
      </c>
      <c r="I201" s="711">
        <v>7</v>
      </c>
      <c r="J201" s="711">
        <v>10444.77</v>
      </c>
      <c r="K201" s="701">
        <v>1</v>
      </c>
      <c r="L201" s="711">
        <v>7</v>
      </c>
      <c r="M201" s="712">
        <v>10444.77</v>
      </c>
    </row>
    <row r="202" spans="1:13" ht="14.4" customHeight="1" x14ac:dyDescent="0.3">
      <c r="A202" s="695" t="s">
        <v>3275</v>
      </c>
      <c r="B202" s="696" t="s">
        <v>3168</v>
      </c>
      <c r="C202" s="696" t="s">
        <v>1643</v>
      </c>
      <c r="D202" s="696" t="s">
        <v>1644</v>
      </c>
      <c r="E202" s="696" t="s">
        <v>3170</v>
      </c>
      <c r="F202" s="711"/>
      <c r="G202" s="711"/>
      <c r="H202" s="701">
        <v>0</v>
      </c>
      <c r="I202" s="711">
        <v>1</v>
      </c>
      <c r="J202" s="711">
        <v>96.63</v>
      </c>
      <c r="K202" s="701">
        <v>1</v>
      </c>
      <c r="L202" s="711">
        <v>1</v>
      </c>
      <c r="M202" s="712">
        <v>96.63</v>
      </c>
    </row>
    <row r="203" spans="1:13" ht="14.4" customHeight="1" x14ac:dyDescent="0.3">
      <c r="A203" s="695" t="s">
        <v>3275</v>
      </c>
      <c r="B203" s="696" t="s">
        <v>3171</v>
      </c>
      <c r="C203" s="696" t="s">
        <v>979</v>
      </c>
      <c r="D203" s="696" t="s">
        <v>980</v>
      </c>
      <c r="E203" s="696" t="s">
        <v>981</v>
      </c>
      <c r="F203" s="711"/>
      <c r="G203" s="711"/>
      <c r="H203" s="701">
        <v>0</v>
      </c>
      <c r="I203" s="711">
        <v>1</v>
      </c>
      <c r="J203" s="711">
        <v>95.25</v>
      </c>
      <c r="K203" s="701">
        <v>1</v>
      </c>
      <c r="L203" s="711">
        <v>1</v>
      </c>
      <c r="M203" s="712">
        <v>95.25</v>
      </c>
    </row>
    <row r="204" spans="1:13" ht="14.4" customHeight="1" x14ac:dyDescent="0.3">
      <c r="A204" s="695" t="s">
        <v>3275</v>
      </c>
      <c r="B204" s="696" t="s">
        <v>4728</v>
      </c>
      <c r="C204" s="696" t="s">
        <v>4029</v>
      </c>
      <c r="D204" s="696" t="s">
        <v>4030</v>
      </c>
      <c r="E204" s="696" t="s">
        <v>4031</v>
      </c>
      <c r="F204" s="711"/>
      <c r="G204" s="711"/>
      <c r="H204" s="701">
        <v>0</v>
      </c>
      <c r="I204" s="711">
        <v>1</v>
      </c>
      <c r="J204" s="711">
        <v>139.71</v>
      </c>
      <c r="K204" s="701">
        <v>1</v>
      </c>
      <c r="L204" s="711">
        <v>1</v>
      </c>
      <c r="M204" s="712">
        <v>139.71</v>
      </c>
    </row>
    <row r="205" spans="1:13" ht="14.4" customHeight="1" x14ac:dyDescent="0.3">
      <c r="A205" s="695" t="s">
        <v>3275</v>
      </c>
      <c r="B205" s="696" t="s">
        <v>3179</v>
      </c>
      <c r="C205" s="696" t="s">
        <v>2682</v>
      </c>
      <c r="D205" s="696" t="s">
        <v>3240</v>
      </c>
      <c r="E205" s="696" t="s">
        <v>3241</v>
      </c>
      <c r="F205" s="711"/>
      <c r="G205" s="711"/>
      <c r="H205" s="701">
        <v>0</v>
      </c>
      <c r="I205" s="711">
        <v>1</v>
      </c>
      <c r="J205" s="711">
        <v>6.98</v>
      </c>
      <c r="K205" s="701">
        <v>1</v>
      </c>
      <c r="L205" s="711">
        <v>1</v>
      </c>
      <c r="M205" s="712">
        <v>6.98</v>
      </c>
    </row>
    <row r="206" spans="1:13" ht="14.4" customHeight="1" x14ac:dyDescent="0.3">
      <c r="A206" s="695" t="s">
        <v>3275</v>
      </c>
      <c r="B206" s="696" t="s">
        <v>3182</v>
      </c>
      <c r="C206" s="696" t="s">
        <v>1736</v>
      </c>
      <c r="D206" s="696" t="s">
        <v>1737</v>
      </c>
      <c r="E206" s="696" t="s">
        <v>3183</v>
      </c>
      <c r="F206" s="711"/>
      <c r="G206" s="711"/>
      <c r="H206" s="701">
        <v>0</v>
      </c>
      <c r="I206" s="711">
        <v>5</v>
      </c>
      <c r="J206" s="711">
        <v>810.65</v>
      </c>
      <c r="K206" s="701">
        <v>1</v>
      </c>
      <c r="L206" s="711">
        <v>5</v>
      </c>
      <c r="M206" s="712">
        <v>810.65</v>
      </c>
    </row>
    <row r="207" spans="1:13" ht="14.4" customHeight="1" x14ac:dyDescent="0.3">
      <c r="A207" s="695" t="s">
        <v>3275</v>
      </c>
      <c r="B207" s="696" t="s">
        <v>3182</v>
      </c>
      <c r="C207" s="696" t="s">
        <v>1769</v>
      </c>
      <c r="D207" s="696" t="s">
        <v>1652</v>
      </c>
      <c r="E207" s="696" t="s">
        <v>3184</v>
      </c>
      <c r="F207" s="711"/>
      <c r="G207" s="711"/>
      <c r="H207" s="701">
        <v>0</v>
      </c>
      <c r="I207" s="711">
        <v>3</v>
      </c>
      <c r="J207" s="711">
        <v>648.48</v>
      </c>
      <c r="K207" s="701">
        <v>1</v>
      </c>
      <c r="L207" s="711">
        <v>3</v>
      </c>
      <c r="M207" s="712">
        <v>648.48</v>
      </c>
    </row>
    <row r="208" spans="1:13" ht="14.4" customHeight="1" x14ac:dyDescent="0.3">
      <c r="A208" s="695" t="s">
        <v>3275</v>
      </c>
      <c r="B208" s="696" t="s">
        <v>3191</v>
      </c>
      <c r="C208" s="696" t="s">
        <v>1705</v>
      </c>
      <c r="D208" s="696" t="s">
        <v>1636</v>
      </c>
      <c r="E208" s="696" t="s">
        <v>2672</v>
      </c>
      <c r="F208" s="711"/>
      <c r="G208" s="711"/>
      <c r="H208" s="701">
        <v>0</v>
      </c>
      <c r="I208" s="711">
        <v>2</v>
      </c>
      <c r="J208" s="711">
        <v>256.56</v>
      </c>
      <c r="K208" s="701">
        <v>1</v>
      </c>
      <c r="L208" s="711">
        <v>2</v>
      </c>
      <c r="M208" s="712">
        <v>256.56</v>
      </c>
    </row>
    <row r="209" spans="1:13" ht="14.4" customHeight="1" x14ac:dyDescent="0.3">
      <c r="A209" s="695" t="s">
        <v>3275</v>
      </c>
      <c r="B209" s="696" t="s">
        <v>3253</v>
      </c>
      <c r="C209" s="696" t="s">
        <v>2988</v>
      </c>
      <c r="D209" s="696" t="s">
        <v>2989</v>
      </c>
      <c r="E209" s="696" t="s">
        <v>3254</v>
      </c>
      <c r="F209" s="711"/>
      <c r="G209" s="711"/>
      <c r="H209" s="701">
        <v>0</v>
      </c>
      <c r="I209" s="711">
        <v>2</v>
      </c>
      <c r="J209" s="711">
        <v>59093.48</v>
      </c>
      <c r="K209" s="701">
        <v>1</v>
      </c>
      <c r="L209" s="711">
        <v>2</v>
      </c>
      <c r="M209" s="712">
        <v>59093.48</v>
      </c>
    </row>
    <row r="210" spans="1:13" ht="14.4" customHeight="1" x14ac:dyDescent="0.3">
      <c r="A210" s="695" t="s">
        <v>3275</v>
      </c>
      <c r="B210" s="696" t="s">
        <v>3253</v>
      </c>
      <c r="C210" s="696" t="s">
        <v>4035</v>
      </c>
      <c r="D210" s="696" t="s">
        <v>2993</v>
      </c>
      <c r="E210" s="696" t="s">
        <v>4036</v>
      </c>
      <c r="F210" s="711"/>
      <c r="G210" s="711"/>
      <c r="H210" s="701">
        <v>0</v>
      </c>
      <c r="I210" s="711">
        <v>1</v>
      </c>
      <c r="J210" s="711">
        <v>177280.42</v>
      </c>
      <c r="K210" s="701">
        <v>1</v>
      </c>
      <c r="L210" s="711">
        <v>1</v>
      </c>
      <c r="M210" s="712">
        <v>177280.42</v>
      </c>
    </row>
    <row r="211" spans="1:13" ht="14.4" customHeight="1" x14ac:dyDescent="0.3">
      <c r="A211" s="695" t="s">
        <v>3276</v>
      </c>
      <c r="B211" s="696" t="s">
        <v>3103</v>
      </c>
      <c r="C211" s="696" t="s">
        <v>1755</v>
      </c>
      <c r="D211" s="696" t="s">
        <v>1656</v>
      </c>
      <c r="E211" s="696" t="s">
        <v>1756</v>
      </c>
      <c r="F211" s="711"/>
      <c r="G211" s="711"/>
      <c r="H211" s="701">
        <v>0</v>
      </c>
      <c r="I211" s="711">
        <v>1</v>
      </c>
      <c r="J211" s="711">
        <v>468.96</v>
      </c>
      <c r="K211" s="701">
        <v>1</v>
      </c>
      <c r="L211" s="711">
        <v>1</v>
      </c>
      <c r="M211" s="712">
        <v>468.96</v>
      </c>
    </row>
    <row r="212" spans="1:13" ht="14.4" customHeight="1" x14ac:dyDescent="0.3">
      <c r="A212" s="695" t="s">
        <v>3276</v>
      </c>
      <c r="B212" s="696" t="s">
        <v>3124</v>
      </c>
      <c r="C212" s="696" t="s">
        <v>3374</v>
      </c>
      <c r="D212" s="696" t="s">
        <v>3375</v>
      </c>
      <c r="E212" s="696" t="s">
        <v>3376</v>
      </c>
      <c r="F212" s="711">
        <v>1</v>
      </c>
      <c r="G212" s="711">
        <v>0</v>
      </c>
      <c r="H212" s="701"/>
      <c r="I212" s="711"/>
      <c r="J212" s="711"/>
      <c r="K212" s="701"/>
      <c r="L212" s="711">
        <v>1</v>
      </c>
      <c r="M212" s="712">
        <v>0</v>
      </c>
    </row>
    <row r="213" spans="1:13" ht="14.4" customHeight="1" x14ac:dyDescent="0.3">
      <c r="A213" s="695" t="s">
        <v>3276</v>
      </c>
      <c r="B213" s="696" t="s">
        <v>3171</v>
      </c>
      <c r="C213" s="696" t="s">
        <v>979</v>
      </c>
      <c r="D213" s="696" t="s">
        <v>980</v>
      </c>
      <c r="E213" s="696" t="s">
        <v>981</v>
      </c>
      <c r="F213" s="711"/>
      <c r="G213" s="711"/>
      <c r="H213" s="701">
        <v>0</v>
      </c>
      <c r="I213" s="711">
        <v>1</v>
      </c>
      <c r="J213" s="711">
        <v>95.25</v>
      </c>
      <c r="K213" s="701">
        <v>1</v>
      </c>
      <c r="L213" s="711">
        <v>1</v>
      </c>
      <c r="M213" s="712">
        <v>95.25</v>
      </c>
    </row>
    <row r="214" spans="1:13" ht="14.4" customHeight="1" x14ac:dyDescent="0.3">
      <c r="A214" s="695" t="s">
        <v>3277</v>
      </c>
      <c r="B214" s="696" t="s">
        <v>3093</v>
      </c>
      <c r="C214" s="696" t="s">
        <v>1803</v>
      </c>
      <c r="D214" s="696" t="s">
        <v>1804</v>
      </c>
      <c r="E214" s="696" t="s">
        <v>3094</v>
      </c>
      <c r="F214" s="711"/>
      <c r="G214" s="711"/>
      <c r="H214" s="701">
        <v>0</v>
      </c>
      <c r="I214" s="711">
        <v>1</v>
      </c>
      <c r="J214" s="711">
        <v>1359.61</v>
      </c>
      <c r="K214" s="701">
        <v>1</v>
      </c>
      <c r="L214" s="711">
        <v>1</v>
      </c>
      <c r="M214" s="712">
        <v>1359.61</v>
      </c>
    </row>
    <row r="215" spans="1:13" ht="14.4" customHeight="1" x14ac:dyDescent="0.3">
      <c r="A215" s="695" t="s">
        <v>3277</v>
      </c>
      <c r="B215" s="696" t="s">
        <v>3095</v>
      </c>
      <c r="C215" s="696" t="s">
        <v>2711</v>
      </c>
      <c r="D215" s="696" t="s">
        <v>1683</v>
      </c>
      <c r="E215" s="696" t="s">
        <v>2712</v>
      </c>
      <c r="F215" s="711"/>
      <c r="G215" s="711"/>
      <c r="H215" s="701"/>
      <c r="I215" s="711">
        <v>1</v>
      </c>
      <c r="J215" s="711">
        <v>0</v>
      </c>
      <c r="K215" s="701"/>
      <c r="L215" s="711">
        <v>1</v>
      </c>
      <c r="M215" s="712">
        <v>0</v>
      </c>
    </row>
    <row r="216" spans="1:13" ht="14.4" customHeight="1" x14ac:dyDescent="0.3">
      <c r="A216" s="695" t="s">
        <v>3277</v>
      </c>
      <c r="B216" s="696" t="s">
        <v>3216</v>
      </c>
      <c r="C216" s="696" t="s">
        <v>2718</v>
      </c>
      <c r="D216" s="696" t="s">
        <v>3217</v>
      </c>
      <c r="E216" s="696" t="s">
        <v>3218</v>
      </c>
      <c r="F216" s="711"/>
      <c r="G216" s="711"/>
      <c r="H216" s="701">
        <v>0</v>
      </c>
      <c r="I216" s="711">
        <v>2</v>
      </c>
      <c r="J216" s="711">
        <v>312.5</v>
      </c>
      <c r="K216" s="701">
        <v>1</v>
      </c>
      <c r="L216" s="711">
        <v>2</v>
      </c>
      <c r="M216" s="712">
        <v>312.5</v>
      </c>
    </row>
    <row r="217" spans="1:13" ht="14.4" customHeight="1" x14ac:dyDescent="0.3">
      <c r="A217" s="695" t="s">
        <v>3277</v>
      </c>
      <c r="B217" s="696" t="s">
        <v>3103</v>
      </c>
      <c r="C217" s="696" t="s">
        <v>1755</v>
      </c>
      <c r="D217" s="696" t="s">
        <v>1656</v>
      </c>
      <c r="E217" s="696" t="s">
        <v>1756</v>
      </c>
      <c r="F217" s="711"/>
      <c r="G217" s="711"/>
      <c r="H217" s="701">
        <v>0</v>
      </c>
      <c r="I217" s="711">
        <v>1</v>
      </c>
      <c r="J217" s="711">
        <v>468.96</v>
      </c>
      <c r="K217" s="701">
        <v>1</v>
      </c>
      <c r="L217" s="711">
        <v>1</v>
      </c>
      <c r="M217" s="712">
        <v>468.96</v>
      </c>
    </row>
    <row r="218" spans="1:13" ht="14.4" customHeight="1" x14ac:dyDescent="0.3">
      <c r="A218" s="695" t="s">
        <v>3277</v>
      </c>
      <c r="B218" s="696" t="s">
        <v>3103</v>
      </c>
      <c r="C218" s="696" t="s">
        <v>1758</v>
      </c>
      <c r="D218" s="696" t="s">
        <v>1656</v>
      </c>
      <c r="E218" s="696" t="s">
        <v>1759</v>
      </c>
      <c r="F218" s="711"/>
      <c r="G218" s="711"/>
      <c r="H218" s="701">
        <v>0</v>
      </c>
      <c r="I218" s="711">
        <v>9</v>
      </c>
      <c r="J218" s="711">
        <v>5627.61</v>
      </c>
      <c r="K218" s="701">
        <v>1</v>
      </c>
      <c r="L218" s="711">
        <v>9</v>
      </c>
      <c r="M218" s="712">
        <v>5627.61</v>
      </c>
    </row>
    <row r="219" spans="1:13" ht="14.4" customHeight="1" x14ac:dyDescent="0.3">
      <c r="A219" s="695" t="s">
        <v>3277</v>
      </c>
      <c r="B219" s="696" t="s">
        <v>3103</v>
      </c>
      <c r="C219" s="696" t="s">
        <v>1655</v>
      </c>
      <c r="D219" s="696" t="s">
        <v>1656</v>
      </c>
      <c r="E219" s="696" t="s">
        <v>1657</v>
      </c>
      <c r="F219" s="711"/>
      <c r="G219" s="711"/>
      <c r="H219" s="701">
        <v>0</v>
      </c>
      <c r="I219" s="711">
        <v>1</v>
      </c>
      <c r="J219" s="711">
        <v>937.93</v>
      </c>
      <c r="K219" s="701">
        <v>1</v>
      </c>
      <c r="L219" s="711">
        <v>1</v>
      </c>
      <c r="M219" s="712">
        <v>937.93</v>
      </c>
    </row>
    <row r="220" spans="1:13" ht="14.4" customHeight="1" x14ac:dyDescent="0.3">
      <c r="A220" s="695" t="s">
        <v>3277</v>
      </c>
      <c r="B220" s="696" t="s">
        <v>3103</v>
      </c>
      <c r="C220" s="696" t="s">
        <v>1659</v>
      </c>
      <c r="D220" s="696" t="s">
        <v>1656</v>
      </c>
      <c r="E220" s="696" t="s">
        <v>1660</v>
      </c>
      <c r="F220" s="711"/>
      <c r="G220" s="711"/>
      <c r="H220" s="701">
        <v>0</v>
      </c>
      <c r="I220" s="711">
        <v>1</v>
      </c>
      <c r="J220" s="711">
        <v>1166.47</v>
      </c>
      <c r="K220" s="701">
        <v>1</v>
      </c>
      <c r="L220" s="711">
        <v>1</v>
      </c>
      <c r="M220" s="712">
        <v>1166.47</v>
      </c>
    </row>
    <row r="221" spans="1:13" ht="14.4" customHeight="1" x14ac:dyDescent="0.3">
      <c r="A221" s="695" t="s">
        <v>3277</v>
      </c>
      <c r="B221" s="696" t="s">
        <v>3124</v>
      </c>
      <c r="C221" s="696" t="s">
        <v>3385</v>
      </c>
      <c r="D221" s="696" t="s">
        <v>3375</v>
      </c>
      <c r="E221" s="696" t="s">
        <v>3126</v>
      </c>
      <c r="F221" s="711">
        <v>1</v>
      </c>
      <c r="G221" s="711">
        <v>333.31</v>
      </c>
      <c r="H221" s="701">
        <v>1</v>
      </c>
      <c r="I221" s="711"/>
      <c r="J221" s="711"/>
      <c r="K221" s="701">
        <v>0</v>
      </c>
      <c r="L221" s="711">
        <v>1</v>
      </c>
      <c r="M221" s="712">
        <v>333.31</v>
      </c>
    </row>
    <row r="222" spans="1:13" ht="14.4" customHeight="1" x14ac:dyDescent="0.3">
      <c r="A222" s="695" t="s">
        <v>3277</v>
      </c>
      <c r="B222" s="696" t="s">
        <v>3124</v>
      </c>
      <c r="C222" s="696" t="s">
        <v>1998</v>
      </c>
      <c r="D222" s="696" t="s">
        <v>3125</v>
      </c>
      <c r="E222" s="696" t="s">
        <v>3126</v>
      </c>
      <c r="F222" s="711"/>
      <c r="G222" s="711"/>
      <c r="H222" s="701">
        <v>0</v>
      </c>
      <c r="I222" s="711">
        <v>2</v>
      </c>
      <c r="J222" s="711">
        <v>490.17</v>
      </c>
      <c r="K222" s="701">
        <v>1</v>
      </c>
      <c r="L222" s="711">
        <v>2</v>
      </c>
      <c r="M222" s="712">
        <v>490.17</v>
      </c>
    </row>
    <row r="223" spans="1:13" ht="14.4" customHeight="1" x14ac:dyDescent="0.3">
      <c r="A223" s="695" t="s">
        <v>3277</v>
      </c>
      <c r="B223" s="696" t="s">
        <v>3129</v>
      </c>
      <c r="C223" s="696" t="s">
        <v>3392</v>
      </c>
      <c r="D223" s="696" t="s">
        <v>2007</v>
      </c>
      <c r="E223" s="696" t="s">
        <v>3131</v>
      </c>
      <c r="F223" s="711">
        <v>1</v>
      </c>
      <c r="G223" s="711">
        <v>184.22</v>
      </c>
      <c r="H223" s="701">
        <v>1</v>
      </c>
      <c r="I223" s="711"/>
      <c r="J223" s="711"/>
      <c r="K223" s="701">
        <v>0</v>
      </c>
      <c r="L223" s="711">
        <v>1</v>
      </c>
      <c r="M223" s="712">
        <v>184.22</v>
      </c>
    </row>
    <row r="224" spans="1:13" ht="14.4" customHeight="1" x14ac:dyDescent="0.3">
      <c r="A224" s="695" t="s">
        <v>3277</v>
      </c>
      <c r="B224" s="696" t="s">
        <v>3129</v>
      </c>
      <c r="C224" s="696" t="s">
        <v>2006</v>
      </c>
      <c r="D224" s="696" t="s">
        <v>2007</v>
      </c>
      <c r="E224" s="696" t="s">
        <v>3131</v>
      </c>
      <c r="F224" s="711"/>
      <c r="G224" s="711"/>
      <c r="H224" s="701">
        <v>0</v>
      </c>
      <c r="I224" s="711">
        <v>3</v>
      </c>
      <c r="J224" s="711">
        <v>552.66</v>
      </c>
      <c r="K224" s="701">
        <v>1</v>
      </c>
      <c r="L224" s="711">
        <v>3</v>
      </c>
      <c r="M224" s="712">
        <v>552.66</v>
      </c>
    </row>
    <row r="225" spans="1:13" ht="14.4" customHeight="1" x14ac:dyDescent="0.3">
      <c r="A225" s="695" t="s">
        <v>3277</v>
      </c>
      <c r="B225" s="696" t="s">
        <v>3144</v>
      </c>
      <c r="C225" s="696" t="s">
        <v>3395</v>
      </c>
      <c r="D225" s="696" t="s">
        <v>3396</v>
      </c>
      <c r="E225" s="696" t="s">
        <v>3131</v>
      </c>
      <c r="F225" s="711">
        <v>2</v>
      </c>
      <c r="G225" s="711">
        <v>139.72</v>
      </c>
      <c r="H225" s="701">
        <v>1</v>
      </c>
      <c r="I225" s="711"/>
      <c r="J225" s="711"/>
      <c r="K225" s="701">
        <v>0</v>
      </c>
      <c r="L225" s="711">
        <v>2</v>
      </c>
      <c r="M225" s="712">
        <v>139.72</v>
      </c>
    </row>
    <row r="226" spans="1:13" ht="14.4" customHeight="1" x14ac:dyDescent="0.3">
      <c r="A226" s="695" t="s">
        <v>3277</v>
      </c>
      <c r="B226" s="696" t="s">
        <v>3144</v>
      </c>
      <c r="C226" s="696" t="s">
        <v>2010</v>
      </c>
      <c r="D226" s="696" t="s">
        <v>2011</v>
      </c>
      <c r="E226" s="696" t="s">
        <v>3131</v>
      </c>
      <c r="F226" s="711"/>
      <c r="G226" s="711"/>
      <c r="H226" s="701">
        <v>0</v>
      </c>
      <c r="I226" s="711">
        <v>5</v>
      </c>
      <c r="J226" s="711">
        <v>349.3</v>
      </c>
      <c r="K226" s="701">
        <v>1</v>
      </c>
      <c r="L226" s="711">
        <v>5</v>
      </c>
      <c r="M226" s="712">
        <v>349.3</v>
      </c>
    </row>
    <row r="227" spans="1:13" ht="14.4" customHeight="1" x14ac:dyDescent="0.3">
      <c r="A227" s="695" t="s">
        <v>3277</v>
      </c>
      <c r="B227" s="696" t="s">
        <v>3144</v>
      </c>
      <c r="C227" s="696" t="s">
        <v>3397</v>
      </c>
      <c r="D227" s="696" t="s">
        <v>3398</v>
      </c>
      <c r="E227" s="696" t="s">
        <v>3131</v>
      </c>
      <c r="F227" s="711">
        <v>1</v>
      </c>
      <c r="G227" s="711">
        <v>69.86</v>
      </c>
      <c r="H227" s="701">
        <v>1</v>
      </c>
      <c r="I227" s="711"/>
      <c r="J227" s="711"/>
      <c r="K227" s="701">
        <v>0</v>
      </c>
      <c r="L227" s="711">
        <v>1</v>
      </c>
      <c r="M227" s="712">
        <v>69.86</v>
      </c>
    </row>
    <row r="228" spans="1:13" ht="14.4" customHeight="1" x14ac:dyDescent="0.3">
      <c r="A228" s="695" t="s">
        <v>3277</v>
      </c>
      <c r="B228" s="696" t="s">
        <v>3152</v>
      </c>
      <c r="C228" s="696" t="s">
        <v>3399</v>
      </c>
      <c r="D228" s="696" t="s">
        <v>2086</v>
      </c>
      <c r="E228" s="696" t="s">
        <v>3400</v>
      </c>
      <c r="F228" s="711">
        <v>3</v>
      </c>
      <c r="G228" s="711">
        <v>0</v>
      </c>
      <c r="H228" s="701"/>
      <c r="I228" s="711"/>
      <c r="J228" s="711"/>
      <c r="K228" s="701"/>
      <c r="L228" s="711">
        <v>3</v>
      </c>
      <c r="M228" s="712">
        <v>0</v>
      </c>
    </row>
    <row r="229" spans="1:13" ht="14.4" customHeight="1" x14ac:dyDescent="0.3">
      <c r="A229" s="695" t="s">
        <v>3277</v>
      </c>
      <c r="B229" s="696" t="s">
        <v>3152</v>
      </c>
      <c r="C229" s="696" t="s">
        <v>2085</v>
      </c>
      <c r="D229" s="696" t="s">
        <v>2086</v>
      </c>
      <c r="E229" s="696" t="s">
        <v>3155</v>
      </c>
      <c r="F229" s="711"/>
      <c r="G229" s="711"/>
      <c r="H229" s="701">
        <v>0</v>
      </c>
      <c r="I229" s="711">
        <v>11</v>
      </c>
      <c r="J229" s="711">
        <v>34399.090000000004</v>
      </c>
      <c r="K229" s="701">
        <v>1</v>
      </c>
      <c r="L229" s="711">
        <v>11</v>
      </c>
      <c r="M229" s="712">
        <v>34399.090000000004</v>
      </c>
    </row>
    <row r="230" spans="1:13" ht="14.4" customHeight="1" x14ac:dyDescent="0.3">
      <c r="A230" s="695" t="s">
        <v>3277</v>
      </c>
      <c r="B230" s="696" t="s">
        <v>3171</v>
      </c>
      <c r="C230" s="696" t="s">
        <v>3379</v>
      </c>
      <c r="D230" s="696" t="s">
        <v>980</v>
      </c>
      <c r="E230" s="696" t="s">
        <v>3380</v>
      </c>
      <c r="F230" s="711">
        <v>1</v>
      </c>
      <c r="G230" s="711">
        <v>0</v>
      </c>
      <c r="H230" s="701"/>
      <c r="I230" s="711"/>
      <c r="J230" s="711"/>
      <c r="K230" s="701"/>
      <c r="L230" s="711">
        <v>1</v>
      </c>
      <c r="M230" s="712">
        <v>0</v>
      </c>
    </row>
    <row r="231" spans="1:13" ht="14.4" customHeight="1" x14ac:dyDescent="0.3">
      <c r="A231" s="695" t="s">
        <v>3277</v>
      </c>
      <c r="B231" s="696" t="s">
        <v>3171</v>
      </c>
      <c r="C231" s="696" t="s">
        <v>979</v>
      </c>
      <c r="D231" s="696" t="s">
        <v>980</v>
      </c>
      <c r="E231" s="696" t="s">
        <v>981</v>
      </c>
      <c r="F231" s="711"/>
      <c r="G231" s="711"/>
      <c r="H231" s="701">
        <v>0</v>
      </c>
      <c r="I231" s="711">
        <v>1</v>
      </c>
      <c r="J231" s="711">
        <v>95.25</v>
      </c>
      <c r="K231" s="701">
        <v>1</v>
      </c>
      <c r="L231" s="711">
        <v>1</v>
      </c>
      <c r="M231" s="712">
        <v>95.25</v>
      </c>
    </row>
    <row r="232" spans="1:13" ht="14.4" customHeight="1" x14ac:dyDescent="0.3">
      <c r="A232" s="695" t="s">
        <v>3277</v>
      </c>
      <c r="B232" s="696" t="s">
        <v>3171</v>
      </c>
      <c r="C232" s="696" t="s">
        <v>3381</v>
      </c>
      <c r="D232" s="696" t="s">
        <v>3382</v>
      </c>
      <c r="E232" s="696" t="s">
        <v>981</v>
      </c>
      <c r="F232" s="711">
        <v>1</v>
      </c>
      <c r="G232" s="711">
        <v>95.25</v>
      </c>
      <c r="H232" s="701">
        <v>1</v>
      </c>
      <c r="I232" s="711"/>
      <c r="J232" s="711"/>
      <c r="K232" s="701">
        <v>0</v>
      </c>
      <c r="L232" s="711">
        <v>1</v>
      </c>
      <c r="M232" s="712">
        <v>95.25</v>
      </c>
    </row>
    <row r="233" spans="1:13" ht="14.4" customHeight="1" x14ac:dyDescent="0.3">
      <c r="A233" s="695" t="s">
        <v>3277</v>
      </c>
      <c r="B233" s="696" t="s">
        <v>3171</v>
      </c>
      <c r="C233" s="696" t="s">
        <v>3383</v>
      </c>
      <c r="D233" s="696" t="s">
        <v>3382</v>
      </c>
      <c r="E233" s="696" t="s">
        <v>3380</v>
      </c>
      <c r="F233" s="711">
        <v>4</v>
      </c>
      <c r="G233" s="711">
        <v>190.52</v>
      </c>
      <c r="H233" s="701">
        <v>1</v>
      </c>
      <c r="I233" s="711"/>
      <c r="J233" s="711"/>
      <c r="K233" s="701">
        <v>0</v>
      </c>
      <c r="L233" s="711">
        <v>4</v>
      </c>
      <c r="M233" s="712">
        <v>190.52</v>
      </c>
    </row>
    <row r="234" spans="1:13" ht="14.4" customHeight="1" x14ac:dyDescent="0.3">
      <c r="A234" s="695" t="s">
        <v>3277</v>
      </c>
      <c r="B234" s="696" t="s">
        <v>3182</v>
      </c>
      <c r="C234" s="696" t="s">
        <v>1736</v>
      </c>
      <c r="D234" s="696" t="s">
        <v>1737</v>
      </c>
      <c r="E234" s="696" t="s">
        <v>3183</v>
      </c>
      <c r="F234" s="711"/>
      <c r="G234" s="711"/>
      <c r="H234" s="701">
        <v>0</v>
      </c>
      <c r="I234" s="711">
        <v>1</v>
      </c>
      <c r="J234" s="711">
        <v>162.13</v>
      </c>
      <c r="K234" s="701">
        <v>1</v>
      </c>
      <c r="L234" s="711">
        <v>1</v>
      </c>
      <c r="M234" s="712">
        <v>162.13</v>
      </c>
    </row>
    <row r="235" spans="1:13" ht="14.4" customHeight="1" x14ac:dyDescent="0.3">
      <c r="A235" s="695" t="s">
        <v>3277</v>
      </c>
      <c r="B235" s="696" t="s">
        <v>3191</v>
      </c>
      <c r="C235" s="696" t="s">
        <v>1635</v>
      </c>
      <c r="D235" s="696" t="s">
        <v>1636</v>
      </c>
      <c r="E235" s="696" t="s">
        <v>3192</v>
      </c>
      <c r="F235" s="711"/>
      <c r="G235" s="711"/>
      <c r="H235" s="701">
        <v>0</v>
      </c>
      <c r="I235" s="711">
        <v>1</v>
      </c>
      <c r="J235" s="711">
        <v>275.48</v>
      </c>
      <c r="K235" s="701">
        <v>1</v>
      </c>
      <c r="L235" s="711">
        <v>1</v>
      </c>
      <c r="M235" s="712">
        <v>275.48</v>
      </c>
    </row>
    <row r="236" spans="1:13" ht="14.4" customHeight="1" x14ac:dyDescent="0.3">
      <c r="A236" s="695" t="s">
        <v>3278</v>
      </c>
      <c r="B236" s="696" t="s">
        <v>4725</v>
      </c>
      <c r="C236" s="696" t="s">
        <v>3327</v>
      </c>
      <c r="D236" s="696" t="s">
        <v>3328</v>
      </c>
      <c r="E236" s="696" t="s">
        <v>3329</v>
      </c>
      <c r="F236" s="711"/>
      <c r="G236" s="711"/>
      <c r="H236" s="701">
        <v>0</v>
      </c>
      <c r="I236" s="711">
        <v>1</v>
      </c>
      <c r="J236" s="711">
        <v>1359.61</v>
      </c>
      <c r="K236" s="701">
        <v>1</v>
      </c>
      <c r="L236" s="711">
        <v>1</v>
      </c>
      <c r="M236" s="712">
        <v>1359.61</v>
      </c>
    </row>
    <row r="237" spans="1:13" ht="14.4" customHeight="1" x14ac:dyDescent="0.3">
      <c r="A237" s="695" t="s">
        <v>3278</v>
      </c>
      <c r="B237" s="696" t="s">
        <v>3095</v>
      </c>
      <c r="C237" s="696" t="s">
        <v>1682</v>
      </c>
      <c r="D237" s="696" t="s">
        <v>1683</v>
      </c>
      <c r="E237" s="696" t="s">
        <v>1684</v>
      </c>
      <c r="F237" s="711"/>
      <c r="G237" s="711"/>
      <c r="H237" s="701"/>
      <c r="I237" s="711">
        <v>1</v>
      </c>
      <c r="J237" s="711">
        <v>0</v>
      </c>
      <c r="K237" s="701"/>
      <c r="L237" s="711">
        <v>1</v>
      </c>
      <c r="M237" s="712">
        <v>0</v>
      </c>
    </row>
    <row r="238" spans="1:13" ht="14.4" customHeight="1" x14ac:dyDescent="0.3">
      <c r="A238" s="695" t="s">
        <v>3278</v>
      </c>
      <c r="B238" s="696" t="s">
        <v>3216</v>
      </c>
      <c r="C238" s="696" t="s">
        <v>2718</v>
      </c>
      <c r="D238" s="696" t="s">
        <v>3217</v>
      </c>
      <c r="E238" s="696" t="s">
        <v>3218</v>
      </c>
      <c r="F238" s="711"/>
      <c r="G238" s="711"/>
      <c r="H238" s="701">
        <v>0</v>
      </c>
      <c r="I238" s="711">
        <v>1</v>
      </c>
      <c r="J238" s="711">
        <v>156.25</v>
      </c>
      <c r="K238" s="701">
        <v>1</v>
      </c>
      <c r="L238" s="711">
        <v>1</v>
      </c>
      <c r="M238" s="712">
        <v>156.25</v>
      </c>
    </row>
    <row r="239" spans="1:13" ht="14.4" customHeight="1" x14ac:dyDescent="0.3">
      <c r="A239" s="695" t="s">
        <v>3278</v>
      </c>
      <c r="B239" s="696" t="s">
        <v>3103</v>
      </c>
      <c r="C239" s="696" t="s">
        <v>1755</v>
      </c>
      <c r="D239" s="696" t="s">
        <v>1656</v>
      </c>
      <c r="E239" s="696" t="s">
        <v>1756</v>
      </c>
      <c r="F239" s="711"/>
      <c r="G239" s="711"/>
      <c r="H239" s="701">
        <v>0</v>
      </c>
      <c r="I239" s="711">
        <v>1</v>
      </c>
      <c r="J239" s="711">
        <v>468.96</v>
      </c>
      <c r="K239" s="701">
        <v>1</v>
      </c>
      <c r="L239" s="711">
        <v>1</v>
      </c>
      <c r="M239" s="712">
        <v>468.96</v>
      </c>
    </row>
    <row r="240" spans="1:13" ht="14.4" customHeight="1" x14ac:dyDescent="0.3">
      <c r="A240" s="695" t="s">
        <v>3278</v>
      </c>
      <c r="B240" s="696" t="s">
        <v>3103</v>
      </c>
      <c r="C240" s="696" t="s">
        <v>1758</v>
      </c>
      <c r="D240" s="696" t="s">
        <v>1656</v>
      </c>
      <c r="E240" s="696" t="s">
        <v>1759</v>
      </c>
      <c r="F240" s="711"/>
      <c r="G240" s="711"/>
      <c r="H240" s="701">
        <v>0</v>
      </c>
      <c r="I240" s="711">
        <v>5</v>
      </c>
      <c r="J240" s="711">
        <v>3126.45</v>
      </c>
      <c r="K240" s="701">
        <v>1</v>
      </c>
      <c r="L240" s="711">
        <v>5</v>
      </c>
      <c r="M240" s="712">
        <v>3126.45</v>
      </c>
    </row>
    <row r="241" spans="1:13" ht="14.4" customHeight="1" x14ac:dyDescent="0.3">
      <c r="A241" s="695" t="s">
        <v>3278</v>
      </c>
      <c r="B241" s="696" t="s">
        <v>3103</v>
      </c>
      <c r="C241" s="696" t="s">
        <v>1655</v>
      </c>
      <c r="D241" s="696" t="s">
        <v>1656</v>
      </c>
      <c r="E241" s="696" t="s">
        <v>1657</v>
      </c>
      <c r="F241" s="711"/>
      <c r="G241" s="711"/>
      <c r="H241" s="701">
        <v>0</v>
      </c>
      <c r="I241" s="711">
        <v>4</v>
      </c>
      <c r="J241" s="711">
        <v>3751.72</v>
      </c>
      <c r="K241" s="701">
        <v>1</v>
      </c>
      <c r="L241" s="711">
        <v>4</v>
      </c>
      <c r="M241" s="712">
        <v>3751.72</v>
      </c>
    </row>
    <row r="242" spans="1:13" ht="14.4" customHeight="1" x14ac:dyDescent="0.3">
      <c r="A242" s="695" t="s">
        <v>3278</v>
      </c>
      <c r="B242" s="696" t="s">
        <v>3103</v>
      </c>
      <c r="C242" s="696" t="s">
        <v>1659</v>
      </c>
      <c r="D242" s="696" t="s">
        <v>1656</v>
      </c>
      <c r="E242" s="696" t="s">
        <v>1660</v>
      </c>
      <c r="F242" s="711"/>
      <c r="G242" s="711"/>
      <c r="H242" s="701">
        <v>0</v>
      </c>
      <c r="I242" s="711">
        <v>2</v>
      </c>
      <c r="J242" s="711">
        <v>2332.94</v>
      </c>
      <c r="K242" s="701">
        <v>1</v>
      </c>
      <c r="L242" s="711">
        <v>2</v>
      </c>
      <c r="M242" s="712">
        <v>2332.94</v>
      </c>
    </row>
    <row r="243" spans="1:13" ht="14.4" customHeight="1" x14ac:dyDescent="0.3">
      <c r="A243" s="695" t="s">
        <v>3278</v>
      </c>
      <c r="B243" s="696" t="s">
        <v>3103</v>
      </c>
      <c r="C243" s="696" t="s">
        <v>2933</v>
      </c>
      <c r="D243" s="696" t="s">
        <v>1702</v>
      </c>
      <c r="E243" s="696" t="s">
        <v>1657</v>
      </c>
      <c r="F243" s="711"/>
      <c r="G243" s="711"/>
      <c r="H243" s="701">
        <v>0</v>
      </c>
      <c r="I243" s="711">
        <v>1</v>
      </c>
      <c r="J243" s="711">
        <v>1749.69</v>
      </c>
      <c r="K243" s="701">
        <v>1</v>
      </c>
      <c r="L243" s="711">
        <v>1</v>
      </c>
      <c r="M243" s="712">
        <v>1749.69</v>
      </c>
    </row>
    <row r="244" spans="1:13" ht="14.4" customHeight="1" x14ac:dyDescent="0.3">
      <c r="A244" s="695" t="s">
        <v>3278</v>
      </c>
      <c r="B244" s="696" t="s">
        <v>4722</v>
      </c>
      <c r="C244" s="696" t="s">
        <v>4045</v>
      </c>
      <c r="D244" s="696" t="s">
        <v>3930</v>
      </c>
      <c r="E244" s="696" t="s">
        <v>4046</v>
      </c>
      <c r="F244" s="711">
        <v>2</v>
      </c>
      <c r="G244" s="711">
        <v>334.76</v>
      </c>
      <c r="H244" s="701">
        <v>1</v>
      </c>
      <c r="I244" s="711"/>
      <c r="J244" s="711"/>
      <c r="K244" s="701">
        <v>0</v>
      </c>
      <c r="L244" s="711">
        <v>2</v>
      </c>
      <c r="M244" s="712">
        <v>334.76</v>
      </c>
    </row>
    <row r="245" spans="1:13" ht="14.4" customHeight="1" x14ac:dyDescent="0.3">
      <c r="A245" s="695" t="s">
        <v>3278</v>
      </c>
      <c r="B245" s="696" t="s">
        <v>3221</v>
      </c>
      <c r="C245" s="696" t="s">
        <v>2674</v>
      </c>
      <c r="D245" s="696" t="s">
        <v>2675</v>
      </c>
      <c r="E245" s="696" t="s">
        <v>2676</v>
      </c>
      <c r="F245" s="711"/>
      <c r="G245" s="711"/>
      <c r="H245" s="701">
        <v>0</v>
      </c>
      <c r="I245" s="711">
        <v>1</v>
      </c>
      <c r="J245" s="711">
        <v>146.63</v>
      </c>
      <c r="K245" s="701">
        <v>1</v>
      </c>
      <c r="L245" s="711">
        <v>1</v>
      </c>
      <c r="M245" s="712">
        <v>146.63</v>
      </c>
    </row>
    <row r="246" spans="1:13" ht="14.4" customHeight="1" x14ac:dyDescent="0.3">
      <c r="A246" s="695" t="s">
        <v>3278</v>
      </c>
      <c r="B246" s="696" t="s">
        <v>3118</v>
      </c>
      <c r="C246" s="696" t="s">
        <v>1678</v>
      </c>
      <c r="D246" s="696" t="s">
        <v>1679</v>
      </c>
      <c r="E246" s="696" t="s">
        <v>582</v>
      </c>
      <c r="F246" s="711"/>
      <c r="G246" s="711"/>
      <c r="H246" s="701">
        <v>0</v>
      </c>
      <c r="I246" s="711">
        <v>1</v>
      </c>
      <c r="J246" s="711">
        <v>38.130000000000003</v>
      </c>
      <c r="K246" s="701">
        <v>1</v>
      </c>
      <c r="L246" s="711">
        <v>1</v>
      </c>
      <c r="M246" s="712">
        <v>38.130000000000003</v>
      </c>
    </row>
    <row r="247" spans="1:13" ht="14.4" customHeight="1" x14ac:dyDescent="0.3">
      <c r="A247" s="695" t="s">
        <v>3278</v>
      </c>
      <c r="B247" s="696" t="s">
        <v>3118</v>
      </c>
      <c r="C247" s="696" t="s">
        <v>3753</v>
      </c>
      <c r="D247" s="696" t="s">
        <v>3754</v>
      </c>
      <c r="E247" s="696" t="s">
        <v>3755</v>
      </c>
      <c r="F247" s="711"/>
      <c r="G247" s="711"/>
      <c r="H247" s="701">
        <v>0</v>
      </c>
      <c r="I247" s="711">
        <v>1</v>
      </c>
      <c r="J247" s="711">
        <v>254.23</v>
      </c>
      <c r="K247" s="701">
        <v>1</v>
      </c>
      <c r="L247" s="711">
        <v>1</v>
      </c>
      <c r="M247" s="712">
        <v>254.23</v>
      </c>
    </row>
    <row r="248" spans="1:13" ht="14.4" customHeight="1" x14ac:dyDescent="0.3">
      <c r="A248" s="695" t="s">
        <v>3278</v>
      </c>
      <c r="B248" s="696" t="s">
        <v>3124</v>
      </c>
      <c r="C248" s="696" t="s">
        <v>1998</v>
      </c>
      <c r="D248" s="696" t="s">
        <v>3125</v>
      </c>
      <c r="E248" s="696" t="s">
        <v>3126</v>
      </c>
      <c r="F248" s="711"/>
      <c r="G248" s="711"/>
      <c r="H248" s="701">
        <v>0</v>
      </c>
      <c r="I248" s="711">
        <v>1</v>
      </c>
      <c r="J248" s="711">
        <v>156.86000000000001</v>
      </c>
      <c r="K248" s="701">
        <v>1</v>
      </c>
      <c r="L248" s="711">
        <v>1</v>
      </c>
      <c r="M248" s="712">
        <v>156.86000000000001</v>
      </c>
    </row>
    <row r="249" spans="1:13" ht="14.4" customHeight="1" x14ac:dyDescent="0.3">
      <c r="A249" s="695" t="s">
        <v>3278</v>
      </c>
      <c r="B249" s="696" t="s">
        <v>3129</v>
      </c>
      <c r="C249" s="696" t="s">
        <v>2045</v>
      </c>
      <c r="D249" s="696" t="s">
        <v>2046</v>
      </c>
      <c r="E249" s="696" t="s">
        <v>3130</v>
      </c>
      <c r="F249" s="711"/>
      <c r="G249" s="711"/>
      <c r="H249" s="701">
        <v>0</v>
      </c>
      <c r="I249" s="711">
        <v>1</v>
      </c>
      <c r="J249" s="711">
        <v>138.16</v>
      </c>
      <c r="K249" s="701">
        <v>1</v>
      </c>
      <c r="L249" s="711">
        <v>1</v>
      </c>
      <c r="M249" s="712">
        <v>138.16</v>
      </c>
    </row>
    <row r="250" spans="1:13" ht="14.4" customHeight="1" x14ac:dyDescent="0.3">
      <c r="A250" s="695" t="s">
        <v>3278</v>
      </c>
      <c r="B250" s="696" t="s">
        <v>3129</v>
      </c>
      <c r="C250" s="696" t="s">
        <v>2006</v>
      </c>
      <c r="D250" s="696" t="s">
        <v>2007</v>
      </c>
      <c r="E250" s="696" t="s">
        <v>3131</v>
      </c>
      <c r="F250" s="711"/>
      <c r="G250" s="711"/>
      <c r="H250" s="701">
        <v>0</v>
      </c>
      <c r="I250" s="711">
        <v>4</v>
      </c>
      <c r="J250" s="711">
        <v>736.88</v>
      </c>
      <c r="K250" s="701">
        <v>1</v>
      </c>
      <c r="L250" s="711">
        <v>4</v>
      </c>
      <c r="M250" s="712">
        <v>736.88</v>
      </c>
    </row>
    <row r="251" spans="1:13" ht="14.4" customHeight="1" x14ac:dyDescent="0.3">
      <c r="A251" s="695" t="s">
        <v>3278</v>
      </c>
      <c r="B251" s="696" t="s">
        <v>3142</v>
      </c>
      <c r="C251" s="696" t="s">
        <v>2021</v>
      </c>
      <c r="D251" s="696" t="s">
        <v>2022</v>
      </c>
      <c r="E251" s="696" t="s">
        <v>3143</v>
      </c>
      <c r="F251" s="711"/>
      <c r="G251" s="711"/>
      <c r="H251" s="701">
        <v>0</v>
      </c>
      <c r="I251" s="711">
        <v>3</v>
      </c>
      <c r="J251" s="711">
        <v>209.57999999999998</v>
      </c>
      <c r="K251" s="701">
        <v>1</v>
      </c>
      <c r="L251" s="711">
        <v>3</v>
      </c>
      <c r="M251" s="712">
        <v>209.57999999999998</v>
      </c>
    </row>
    <row r="252" spans="1:13" ht="14.4" customHeight="1" x14ac:dyDescent="0.3">
      <c r="A252" s="695" t="s">
        <v>3278</v>
      </c>
      <c r="B252" s="696" t="s">
        <v>3144</v>
      </c>
      <c r="C252" s="696" t="s">
        <v>2010</v>
      </c>
      <c r="D252" s="696" t="s">
        <v>2011</v>
      </c>
      <c r="E252" s="696" t="s">
        <v>3131</v>
      </c>
      <c r="F252" s="711"/>
      <c r="G252" s="711"/>
      <c r="H252" s="701">
        <v>0</v>
      </c>
      <c r="I252" s="711">
        <v>4</v>
      </c>
      <c r="J252" s="711">
        <v>279.44</v>
      </c>
      <c r="K252" s="701">
        <v>1</v>
      </c>
      <c r="L252" s="711">
        <v>4</v>
      </c>
      <c r="M252" s="712">
        <v>279.44</v>
      </c>
    </row>
    <row r="253" spans="1:13" ht="14.4" customHeight="1" x14ac:dyDescent="0.3">
      <c r="A253" s="695" t="s">
        <v>3278</v>
      </c>
      <c r="B253" s="696" t="s">
        <v>3152</v>
      </c>
      <c r="C253" s="696" t="s">
        <v>2085</v>
      </c>
      <c r="D253" s="696" t="s">
        <v>2086</v>
      </c>
      <c r="E253" s="696" t="s">
        <v>3155</v>
      </c>
      <c r="F253" s="711"/>
      <c r="G253" s="711"/>
      <c r="H253" s="701">
        <v>0</v>
      </c>
      <c r="I253" s="711">
        <v>11</v>
      </c>
      <c r="J253" s="711">
        <v>34399.090000000004</v>
      </c>
      <c r="K253" s="701">
        <v>1</v>
      </c>
      <c r="L253" s="711">
        <v>11</v>
      </c>
      <c r="M253" s="712">
        <v>34399.090000000004</v>
      </c>
    </row>
    <row r="254" spans="1:13" ht="14.4" customHeight="1" x14ac:dyDescent="0.3">
      <c r="A254" s="695" t="s">
        <v>3278</v>
      </c>
      <c r="B254" s="696" t="s">
        <v>3162</v>
      </c>
      <c r="C254" s="696" t="s">
        <v>3437</v>
      </c>
      <c r="D254" s="696" t="s">
        <v>3438</v>
      </c>
      <c r="E254" s="696" t="s">
        <v>895</v>
      </c>
      <c r="F254" s="711"/>
      <c r="G254" s="711"/>
      <c r="H254" s="701">
        <v>0</v>
      </c>
      <c r="I254" s="711">
        <v>1</v>
      </c>
      <c r="J254" s="711">
        <v>13168.84</v>
      </c>
      <c r="K254" s="701">
        <v>1</v>
      </c>
      <c r="L254" s="711">
        <v>1</v>
      </c>
      <c r="M254" s="712">
        <v>13168.84</v>
      </c>
    </row>
    <row r="255" spans="1:13" ht="14.4" customHeight="1" x14ac:dyDescent="0.3">
      <c r="A255" s="695" t="s">
        <v>3278</v>
      </c>
      <c r="B255" s="696" t="s">
        <v>4717</v>
      </c>
      <c r="C255" s="696" t="s">
        <v>3588</v>
      </c>
      <c r="D255" s="696" t="s">
        <v>3589</v>
      </c>
      <c r="E255" s="696" t="s">
        <v>3590</v>
      </c>
      <c r="F255" s="711"/>
      <c r="G255" s="711"/>
      <c r="H255" s="701">
        <v>0</v>
      </c>
      <c r="I255" s="711">
        <v>2</v>
      </c>
      <c r="J255" s="711">
        <v>4899.78</v>
      </c>
      <c r="K255" s="701">
        <v>1</v>
      </c>
      <c r="L255" s="711">
        <v>2</v>
      </c>
      <c r="M255" s="712">
        <v>4899.78</v>
      </c>
    </row>
    <row r="256" spans="1:13" ht="14.4" customHeight="1" x14ac:dyDescent="0.3">
      <c r="A256" s="695" t="s">
        <v>3278</v>
      </c>
      <c r="B256" s="696" t="s">
        <v>3171</v>
      </c>
      <c r="C256" s="696" t="s">
        <v>979</v>
      </c>
      <c r="D256" s="696" t="s">
        <v>980</v>
      </c>
      <c r="E256" s="696" t="s">
        <v>981</v>
      </c>
      <c r="F256" s="711"/>
      <c r="G256" s="711"/>
      <c r="H256" s="701">
        <v>0</v>
      </c>
      <c r="I256" s="711">
        <v>2</v>
      </c>
      <c r="J256" s="711">
        <v>190.5</v>
      </c>
      <c r="K256" s="701">
        <v>1</v>
      </c>
      <c r="L256" s="711">
        <v>2</v>
      </c>
      <c r="M256" s="712">
        <v>190.5</v>
      </c>
    </row>
    <row r="257" spans="1:13" ht="14.4" customHeight="1" x14ac:dyDescent="0.3">
      <c r="A257" s="695" t="s">
        <v>3278</v>
      </c>
      <c r="B257" s="696" t="s">
        <v>3172</v>
      </c>
      <c r="C257" s="696" t="s">
        <v>1662</v>
      </c>
      <c r="D257" s="696" t="s">
        <v>1663</v>
      </c>
      <c r="E257" s="696" t="s">
        <v>1664</v>
      </c>
      <c r="F257" s="711"/>
      <c r="G257" s="711"/>
      <c r="H257" s="701">
        <v>0</v>
      </c>
      <c r="I257" s="711">
        <v>2</v>
      </c>
      <c r="J257" s="711">
        <v>65.48</v>
      </c>
      <c r="K257" s="701">
        <v>1</v>
      </c>
      <c r="L257" s="711">
        <v>2</v>
      </c>
      <c r="M257" s="712">
        <v>65.48</v>
      </c>
    </row>
    <row r="258" spans="1:13" ht="14.4" customHeight="1" x14ac:dyDescent="0.3">
      <c r="A258" s="695" t="s">
        <v>3278</v>
      </c>
      <c r="B258" s="696" t="s">
        <v>3179</v>
      </c>
      <c r="C258" s="696" t="s">
        <v>3430</v>
      </c>
      <c r="D258" s="696" t="s">
        <v>3431</v>
      </c>
      <c r="E258" s="696" t="s">
        <v>3432</v>
      </c>
      <c r="F258" s="711"/>
      <c r="G258" s="711"/>
      <c r="H258" s="701">
        <v>0</v>
      </c>
      <c r="I258" s="711">
        <v>1</v>
      </c>
      <c r="J258" s="711">
        <v>17.690000000000001</v>
      </c>
      <c r="K258" s="701">
        <v>1</v>
      </c>
      <c r="L258" s="711">
        <v>1</v>
      </c>
      <c r="M258" s="712">
        <v>17.690000000000001</v>
      </c>
    </row>
    <row r="259" spans="1:13" ht="14.4" customHeight="1" x14ac:dyDescent="0.3">
      <c r="A259" s="695" t="s">
        <v>3278</v>
      </c>
      <c r="B259" s="696" t="s">
        <v>3182</v>
      </c>
      <c r="C259" s="696" t="s">
        <v>1651</v>
      </c>
      <c r="D259" s="696" t="s">
        <v>1652</v>
      </c>
      <c r="E259" s="696" t="s">
        <v>3185</v>
      </c>
      <c r="F259" s="711"/>
      <c r="G259" s="711"/>
      <c r="H259" s="701">
        <v>0</v>
      </c>
      <c r="I259" s="711">
        <v>2</v>
      </c>
      <c r="J259" s="711">
        <v>864.64</v>
      </c>
      <c r="K259" s="701">
        <v>1</v>
      </c>
      <c r="L259" s="711">
        <v>2</v>
      </c>
      <c r="M259" s="712">
        <v>864.64</v>
      </c>
    </row>
    <row r="260" spans="1:13" ht="14.4" customHeight="1" x14ac:dyDescent="0.3">
      <c r="A260" s="695" t="s">
        <v>3278</v>
      </c>
      <c r="B260" s="696" t="s">
        <v>3187</v>
      </c>
      <c r="C260" s="696" t="s">
        <v>1772</v>
      </c>
      <c r="D260" s="696" t="s">
        <v>589</v>
      </c>
      <c r="E260" s="696" t="s">
        <v>1773</v>
      </c>
      <c r="F260" s="711"/>
      <c r="G260" s="711"/>
      <c r="H260" s="701">
        <v>0</v>
      </c>
      <c r="I260" s="711">
        <v>1</v>
      </c>
      <c r="J260" s="711">
        <v>418.37</v>
      </c>
      <c r="K260" s="701">
        <v>1</v>
      </c>
      <c r="L260" s="711">
        <v>1</v>
      </c>
      <c r="M260" s="712">
        <v>418.37</v>
      </c>
    </row>
    <row r="261" spans="1:13" ht="14.4" customHeight="1" x14ac:dyDescent="0.3">
      <c r="A261" s="695" t="s">
        <v>3279</v>
      </c>
      <c r="B261" s="696" t="s">
        <v>3091</v>
      </c>
      <c r="C261" s="696" t="s">
        <v>4184</v>
      </c>
      <c r="D261" s="696" t="s">
        <v>1690</v>
      </c>
      <c r="E261" s="696" t="s">
        <v>4095</v>
      </c>
      <c r="F261" s="711"/>
      <c r="G261" s="711"/>
      <c r="H261" s="701"/>
      <c r="I261" s="711">
        <v>1</v>
      </c>
      <c r="J261" s="711">
        <v>0</v>
      </c>
      <c r="K261" s="701"/>
      <c r="L261" s="711">
        <v>1</v>
      </c>
      <c r="M261" s="712">
        <v>0</v>
      </c>
    </row>
    <row r="262" spans="1:13" ht="14.4" customHeight="1" x14ac:dyDescent="0.3">
      <c r="A262" s="695" t="s">
        <v>3279</v>
      </c>
      <c r="B262" s="696" t="s">
        <v>3091</v>
      </c>
      <c r="C262" s="696" t="s">
        <v>4185</v>
      </c>
      <c r="D262" s="696" t="s">
        <v>4186</v>
      </c>
      <c r="E262" s="696" t="s">
        <v>4187</v>
      </c>
      <c r="F262" s="711">
        <v>2</v>
      </c>
      <c r="G262" s="711">
        <v>0</v>
      </c>
      <c r="H262" s="701"/>
      <c r="I262" s="711"/>
      <c r="J262" s="711"/>
      <c r="K262" s="701"/>
      <c r="L262" s="711">
        <v>2</v>
      </c>
      <c r="M262" s="712">
        <v>0</v>
      </c>
    </row>
    <row r="263" spans="1:13" ht="14.4" customHeight="1" x14ac:dyDescent="0.3">
      <c r="A263" s="695" t="s">
        <v>3279</v>
      </c>
      <c r="B263" s="696" t="s">
        <v>4729</v>
      </c>
      <c r="C263" s="696" t="s">
        <v>4090</v>
      </c>
      <c r="D263" s="696" t="s">
        <v>4091</v>
      </c>
      <c r="E263" s="696" t="s">
        <v>4092</v>
      </c>
      <c r="F263" s="711">
        <v>1</v>
      </c>
      <c r="G263" s="711">
        <v>629.78</v>
      </c>
      <c r="H263" s="701">
        <v>1</v>
      </c>
      <c r="I263" s="711"/>
      <c r="J263" s="711"/>
      <c r="K263" s="701">
        <v>0</v>
      </c>
      <c r="L263" s="711">
        <v>1</v>
      </c>
      <c r="M263" s="712">
        <v>629.78</v>
      </c>
    </row>
    <row r="264" spans="1:13" ht="14.4" customHeight="1" x14ac:dyDescent="0.3">
      <c r="A264" s="695" t="s">
        <v>3279</v>
      </c>
      <c r="B264" s="696" t="s">
        <v>4729</v>
      </c>
      <c r="C264" s="696" t="s">
        <v>4093</v>
      </c>
      <c r="D264" s="696" t="s">
        <v>4094</v>
      </c>
      <c r="E264" s="696" t="s">
        <v>4095</v>
      </c>
      <c r="F264" s="711">
        <v>1</v>
      </c>
      <c r="G264" s="711">
        <v>0</v>
      </c>
      <c r="H264" s="701"/>
      <c r="I264" s="711"/>
      <c r="J264" s="711"/>
      <c r="K264" s="701"/>
      <c r="L264" s="711">
        <v>1</v>
      </c>
      <c r="M264" s="712">
        <v>0</v>
      </c>
    </row>
    <row r="265" spans="1:13" ht="14.4" customHeight="1" x14ac:dyDescent="0.3">
      <c r="A265" s="695" t="s">
        <v>3279</v>
      </c>
      <c r="B265" s="696" t="s">
        <v>3249</v>
      </c>
      <c r="C265" s="696" t="s">
        <v>4189</v>
      </c>
      <c r="D265" s="696" t="s">
        <v>2939</v>
      </c>
      <c r="E265" s="696" t="s">
        <v>3975</v>
      </c>
      <c r="F265" s="711"/>
      <c r="G265" s="711"/>
      <c r="H265" s="701">
        <v>0</v>
      </c>
      <c r="I265" s="711">
        <v>2</v>
      </c>
      <c r="J265" s="711">
        <v>280.06</v>
      </c>
      <c r="K265" s="701">
        <v>1</v>
      </c>
      <c r="L265" s="711">
        <v>2</v>
      </c>
      <c r="M265" s="712">
        <v>280.06</v>
      </c>
    </row>
    <row r="266" spans="1:13" ht="14.4" customHeight="1" x14ac:dyDescent="0.3">
      <c r="A266" s="695" t="s">
        <v>3279</v>
      </c>
      <c r="B266" s="696" t="s">
        <v>3093</v>
      </c>
      <c r="C266" s="696" t="s">
        <v>1765</v>
      </c>
      <c r="D266" s="696" t="s">
        <v>1766</v>
      </c>
      <c r="E266" s="696" t="s">
        <v>1767</v>
      </c>
      <c r="F266" s="711"/>
      <c r="G266" s="711"/>
      <c r="H266" s="701">
        <v>0</v>
      </c>
      <c r="I266" s="711">
        <v>2</v>
      </c>
      <c r="J266" s="711">
        <v>994.8</v>
      </c>
      <c r="K266" s="701">
        <v>1</v>
      </c>
      <c r="L266" s="711">
        <v>2</v>
      </c>
      <c r="M266" s="712">
        <v>994.8</v>
      </c>
    </row>
    <row r="267" spans="1:13" ht="14.4" customHeight="1" x14ac:dyDescent="0.3">
      <c r="A267" s="695" t="s">
        <v>3279</v>
      </c>
      <c r="B267" s="696" t="s">
        <v>3093</v>
      </c>
      <c r="C267" s="696" t="s">
        <v>2745</v>
      </c>
      <c r="D267" s="696" t="s">
        <v>2746</v>
      </c>
      <c r="E267" s="696" t="s">
        <v>3214</v>
      </c>
      <c r="F267" s="711"/>
      <c r="G267" s="711"/>
      <c r="H267" s="701">
        <v>0</v>
      </c>
      <c r="I267" s="711">
        <v>8</v>
      </c>
      <c r="J267" s="711">
        <v>10876.880000000001</v>
      </c>
      <c r="K267" s="701">
        <v>1</v>
      </c>
      <c r="L267" s="711">
        <v>8</v>
      </c>
      <c r="M267" s="712">
        <v>10876.880000000001</v>
      </c>
    </row>
    <row r="268" spans="1:13" ht="14.4" customHeight="1" x14ac:dyDescent="0.3">
      <c r="A268" s="695" t="s">
        <v>3279</v>
      </c>
      <c r="B268" s="696" t="s">
        <v>4725</v>
      </c>
      <c r="C268" s="696" t="s">
        <v>4122</v>
      </c>
      <c r="D268" s="696" t="s">
        <v>4123</v>
      </c>
      <c r="E268" s="696" t="s">
        <v>4124</v>
      </c>
      <c r="F268" s="711"/>
      <c r="G268" s="711"/>
      <c r="H268" s="701">
        <v>0</v>
      </c>
      <c r="I268" s="711">
        <v>4</v>
      </c>
      <c r="J268" s="711">
        <v>2656.92</v>
      </c>
      <c r="K268" s="701">
        <v>1</v>
      </c>
      <c r="L268" s="711">
        <v>4</v>
      </c>
      <c r="M268" s="712">
        <v>2656.92</v>
      </c>
    </row>
    <row r="269" spans="1:13" ht="14.4" customHeight="1" x14ac:dyDescent="0.3">
      <c r="A269" s="695" t="s">
        <v>3279</v>
      </c>
      <c r="B269" s="696" t="s">
        <v>3216</v>
      </c>
      <c r="C269" s="696" t="s">
        <v>2718</v>
      </c>
      <c r="D269" s="696" t="s">
        <v>3217</v>
      </c>
      <c r="E269" s="696" t="s">
        <v>3218</v>
      </c>
      <c r="F269" s="711"/>
      <c r="G269" s="711"/>
      <c r="H269" s="701">
        <v>0</v>
      </c>
      <c r="I269" s="711">
        <v>5</v>
      </c>
      <c r="J269" s="711">
        <v>751.09</v>
      </c>
      <c r="K269" s="701">
        <v>1</v>
      </c>
      <c r="L269" s="711">
        <v>5</v>
      </c>
      <c r="M269" s="712">
        <v>751.09</v>
      </c>
    </row>
    <row r="270" spans="1:13" ht="14.4" customHeight="1" x14ac:dyDescent="0.3">
      <c r="A270" s="695" t="s">
        <v>3279</v>
      </c>
      <c r="B270" s="696" t="s">
        <v>3216</v>
      </c>
      <c r="C270" s="696" t="s">
        <v>3682</v>
      </c>
      <c r="D270" s="696" t="s">
        <v>3683</v>
      </c>
      <c r="E270" s="696" t="s">
        <v>3684</v>
      </c>
      <c r="F270" s="711"/>
      <c r="G270" s="711"/>
      <c r="H270" s="701">
        <v>0</v>
      </c>
      <c r="I270" s="711">
        <v>2</v>
      </c>
      <c r="J270" s="711">
        <v>386.28</v>
      </c>
      <c r="K270" s="701">
        <v>1</v>
      </c>
      <c r="L270" s="711">
        <v>2</v>
      </c>
      <c r="M270" s="712">
        <v>386.28</v>
      </c>
    </row>
    <row r="271" spans="1:13" ht="14.4" customHeight="1" x14ac:dyDescent="0.3">
      <c r="A271" s="695" t="s">
        <v>3279</v>
      </c>
      <c r="B271" s="696" t="s">
        <v>3103</v>
      </c>
      <c r="C271" s="696" t="s">
        <v>1755</v>
      </c>
      <c r="D271" s="696" t="s">
        <v>1656</v>
      </c>
      <c r="E271" s="696" t="s">
        <v>1756</v>
      </c>
      <c r="F271" s="711"/>
      <c r="G271" s="711"/>
      <c r="H271" s="701">
        <v>0</v>
      </c>
      <c r="I271" s="711">
        <v>11</v>
      </c>
      <c r="J271" s="711">
        <v>5158.5599999999995</v>
      </c>
      <c r="K271" s="701">
        <v>1</v>
      </c>
      <c r="L271" s="711">
        <v>11</v>
      </c>
      <c r="M271" s="712">
        <v>5158.5599999999995</v>
      </c>
    </row>
    <row r="272" spans="1:13" ht="14.4" customHeight="1" x14ac:dyDescent="0.3">
      <c r="A272" s="695" t="s">
        <v>3279</v>
      </c>
      <c r="B272" s="696" t="s">
        <v>3103</v>
      </c>
      <c r="C272" s="696" t="s">
        <v>1758</v>
      </c>
      <c r="D272" s="696" t="s">
        <v>1656</v>
      </c>
      <c r="E272" s="696" t="s">
        <v>1759</v>
      </c>
      <c r="F272" s="711"/>
      <c r="G272" s="711"/>
      <c r="H272" s="701">
        <v>0</v>
      </c>
      <c r="I272" s="711">
        <v>8</v>
      </c>
      <c r="J272" s="711">
        <v>5002.32</v>
      </c>
      <c r="K272" s="701">
        <v>1</v>
      </c>
      <c r="L272" s="711">
        <v>8</v>
      </c>
      <c r="M272" s="712">
        <v>5002.32</v>
      </c>
    </row>
    <row r="273" spans="1:13" ht="14.4" customHeight="1" x14ac:dyDescent="0.3">
      <c r="A273" s="695" t="s">
        <v>3279</v>
      </c>
      <c r="B273" s="696" t="s">
        <v>3103</v>
      </c>
      <c r="C273" s="696" t="s">
        <v>1655</v>
      </c>
      <c r="D273" s="696" t="s">
        <v>1656</v>
      </c>
      <c r="E273" s="696" t="s">
        <v>1657</v>
      </c>
      <c r="F273" s="711"/>
      <c r="G273" s="711"/>
      <c r="H273" s="701">
        <v>0</v>
      </c>
      <c r="I273" s="711">
        <v>1</v>
      </c>
      <c r="J273" s="711">
        <v>937.93</v>
      </c>
      <c r="K273" s="701">
        <v>1</v>
      </c>
      <c r="L273" s="711">
        <v>1</v>
      </c>
      <c r="M273" s="712">
        <v>937.93</v>
      </c>
    </row>
    <row r="274" spans="1:13" ht="14.4" customHeight="1" x14ac:dyDescent="0.3">
      <c r="A274" s="695" t="s">
        <v>3279</v>
      </c>
      <c r="B274" s="696" t="s">
        <v>3103</v>
      </c>
      <c r="C274" s="696" t="s">
        <v>2936</v>
      </c>
      <c r="D274" s="696" t="s">
        <v>1702</v>
      </c>
      <c r="E274" s="696" t="s">
        <v>2665</v>
      </c>
      <c r="F274" s="711"/>
      <c r="G274" s="711"/>
      <c r="H274" s="701">
        <v>0</v>
      </c>
      <c r="I274" s="711">
        <v>5</v>
      </c>
      <c r="J274" s="711">
        <v>14580.8</v>
      </c>
      <c r="K274" s="701">
        <v>1</v>
      </c>
      <c r="L274" s="711">
        <v>5</v>
      </c>
      <c r="M274" s="712">
        <v>14580.8</v>
      </c>
    </row>
    <row r="275" spans="1:13" ht="14.4" customHeight="1" x14ac:dyDescent="0.3">
      <c r="A275" s="695" t="s">
        <v>3279</v>
      </c>
      <c r="B275" s="696" t="s">
        <v>3220</v>
      </c>
      <c r="C275" s="696" t="s">
        <v>4051</v>
      </c>
      <c r="D275" s="696" t="s">
        <v>4052</v>
      </c>
      <c r="E275" s="696" t="s">
        <v>3498</v>
      </c>
      <c r="F275" s="711">
        <v>1</v>
      </c>
      <c r="G275" s="711">
        <v>75.28</v>
      </c>
      <c r="H275" s="701">
        <v>1</v>
      </c>
      <c r="I275" s="711"/>
      <c r="J275" s="711"/>
      <c r="K275" s="701">
        <v>0</v>
      </c>
      <c r="L275" s="711">
        <v>1</v>
      </c>
      <c r="M275" s="712">
        <v>75.28</v>
      </c>
    </row>
    <row r="276" spans="1:13" ht="14.4" customHeight="1" x14ac:dyDescent="0.3">
      <c r="A276" s="695" t="s">
        <v>3279</v>
      </c>
      <c r="B276" s="696" t="s">
        <v>4716</v>
      </c>
      <c r="C276" s="696" t="s">
        <v>2292</v>
      </c>
      <c r="D276" s="696" t="s">
        <v>2293</v>
      </c>
      <c r="E276" s="696" t="s">
        <v>2294</v>
      </c>
      <c r="F276" s="711">
        <v>1</v>
      </c>
      <c r="G276" s="711">
        <v>33.729999999999997</v>
      </c>
      <c r="H276" s="701">
        <v>1</v>
      </c>
      <c r="I276" s="711"/>
      <c r="J276" s="711"/>
      <c r="K276" s="701">
        <v>0</v>
      </c>
      <c r="L276" s="711">
        <v>1</v>
      </c>
      <c r="M276" s="712">
        <v>33.729999999999997</v>
      </c>
    </row>
    <row r="277" spans="1:13" ht="14.4" customHeight="1" x14ac:dyDescent="0.3">
      <c r="A277" s="695" t="s">
        <v>3279</v>
      </c>
      <c r="B277" s="696" t="s">
        <v>4720</v>
      </c>
      <c r="C277" s="696" t="s">
        <v>4159</v>
      </c>
      <c r="D277" s="696" t="s">
        <v>4160</v>
      </c>
      <c r="E277" s="696" t="s">
        <v>4161</v>
      </c>
      <c r="F277" s="711">
        <v>1</v>
      </c>
      <c r="G277" s="711">
        <v>200.07</v>
      </c>
      <c r="H277" s="701">
        <v>1</v>
      </c>
      <c r="I277" s="711"/>
      <c r="J277" s="711"/>
      <c r="K277" s="701">
        <v>0</v>
      </c>
      <c r="L277" s="711">
        <v>1</v>
      </c>
      <c r="M277" s="712">
        <v>200.07</v>
      </c>
    </row>
    <row r="278" spans="1:13" ht="14.4" customHeight="1" x14ac:dyDescent="0.3">
      <c r="A278" s="695" t="s">
        <v>3279</v>
      </c>
      <c r="B278" s="696" t="s">
        <v>4720</v>
      </c>
      <c r="C278" s="696" t="s">
        <v>4169</v>
      </c>
      <c r="D278" s="696" t="s">
        <v>3855</v>
      </c>
      <c r="E278" s="696" t="s">
        <v>3856</v>
      </c>
      <c r="F278" s="711">
        <v>1</v>
      </c>
      <c r="G278" s="711">
        <v>0</v>
      </c>
      <c r="H278" s="701"/>
      <c r="I278" s="711"/>
      <c r="J278" s="711"/>
      <c r="K278" s="701"/>
      <c r="L278" s="711">
        <v>1</v>
      </c>
      <c r="M278" s="712">
        <v>0</v>
      </c>
    </row>
    <row r="279" spans="1:13" ht="14.4" customHeight="1" x14ac:dyDescent="0.3">
      <c r="A279" s="695" t="s">
        <v>3279</v>
      </c>
      <c r="B279" s="696" t="s">
        <v>3222</v>
      </c>
      <c r="C279" s="696" t="s">
        <v>4058</v>
      </c>
      <c r="D279" s="696" t="s">
        <v>2668</v>
      </c>
      <c r="E279" s="696" t="s">
        <v>2302</v>
      </c>
      <c r="F279" s="711">
        <v>1</v>
      </c>
      <c r="G279" s="711">
        <v>134.66</v>
      </c>
      <c r="H279" s="701">
        <v>1</v>
      </c>
      <c r="I279" s="711"/>
      <c r="J279" s="711"/>
      <c r="K279" s="701">
        <v>0</v>
      </c>
      <c r="L279" s="711">
        <v>1</v>
      </c>
      <c r="M279" s="712">
        <v>134.66</v>
      </c>
    </row>
    <row r="280" spans="1:13" ht="14.4" customHeight="1" x14ac:dyDescent="0.3">
      <c r="A280" s="695" t="s">
        <v>3279</v>
      </c>
      <c r="B280" s="696" t="s">
        <v>4730</v>
      </c>
      <c r="C280" s="696" t="s">
        <v>4136</v>
      </c>
      <c r="D280" s="696" t="s">
        <v>4137</v>
      </c>
      <c r="E280" s="696" t="s">
        <v>4138</v>
      </c>
      <c r="F280" s="711">
        <v>1</v>
      </c>
      <c r="G280" s="711">
        <v>0</v>
      </c>
      <c r="H280" s="701"/>
      <c r="I280" s="711"/>
      <c r="J280" s="711"/>
      <c r="K280" s="701"/>
      <c r="L280" s="711">
        <v>1</v>
      </c>
      <c r="M280" s="712">
        <v>0</v>
      </c>
    </row>
    <row r="281" spans="1:13" ht="14.4" customHeight="1" x14ac:dyDescent="0.3">
      <c r="A281" s="695" t="s">
        <v>3279</v>
      </c>
      <c r="B281" s="696" t="s">
        <v>4731</v>
      </c>
      <c r="C281" s="696" t="s">
        <v>4082</v>
      </c>
      <c r="D281" s="696" t="s">
        <v>4083</v>
      </c>
      <c r="E281" s="696" t="s">
        <v>4084</v>
      </c>
      <c r="F281" s="711"/>
      <c r="G281" s="711"/>
      <c r="H281" s="701">
        <v>0</v>
      </c>
      <c r="I281" s="711">
        <v>1</v>
      </c>
      <c r="J281" s="711">
        <v>143.47999999999999</v>
      </c>
      <c r="K281" s="701">
        <v>1</v>
      </c>
      <c r="L281" s="711">
        <v>1</v>
      </c>
      <c r="M281" s="712">
        <v>143.47999999999999</v>
      </c>
    </row>
    <row r="282" spans="1:13" ht="14.4" customHeight="1" x14ac:dyDescent="0.3">
      <c r="A282" s="695" t="s">
        <v>3279</v>
      </c>
      <c r="B282" s="696" t="s">
        <v>3107</v>
      </c>
      <c r="C282" s="696" t="s">
        <v>1730</v>
      </c>
      <c r="D282" s="696" t="s">
        <v>1731</v>
      </c>
      <c r="E282" s="696" t="s">
        <v>582</v>
      </c>
      <c r="F282" s="711"/>
      <c r="G282" s="711"/>
      <c r="H282" s="701">
        <v>0</v>
      </c>
      <c r="I282" s="711">
        <v>3</v>
      </c>
      <c r="J282" s="711">
        <v>202.26</v>
      </c>
      <c r="K282" s="701">
        <v>1</v>
      </c>
      <c r="L282" s="711">
        <v>3</v>
      </c>
      <c r="M282" s="712">
        <v>202.26</v>
      </c>
    </row>
    <row r="283" spans="1:13" ht="14.4" customHeight="1" x14ac:dyDescent="0.3">
      <c r="A283" s="695" t="s">
        <v>3279</v>
      </c>
      <c r="B283" s="696" t="s">
        <v>3108</v>
      </c>
      <c r="C283" s="696" t="s">
        <v>4192</v>
      </c>
      <c r="D283" s="696" t="s">
        <v>4193</v>
      </c>
      <c r="E283" s="696" t="s">
        <v>3970</v>
      </c>
      <c r="F283" s="711">
        <v>1</v>
      </c>
      <c r="G283" s="711">
        <v>202.25</v>
      </c>
      <c r="H283" s="701">
        <v>1</v>
      </c>
      <c r="I283" s="711"/>
      <c r="J283" s="711"/>
      <c r="K283" s="701">
        <v>0</v>
      </c>
      <c r="L283" s="711">
        <v>1</v>
      </c>
      <c r="M283" s="712">
        <v>202.25</v>
      </c>
    </row>
    <row r="284" spans="1:13" ht="14.4" customHeight="1" x14ac:dyDescent="0.3">
      <c r="A284" s="695" t="s">
        <v>3279</v>
      </c>
      <c r="B284" s="696" t="s">
        <v>3110</v>
      </c>
      <c r="C284" s="696" t="s">
        <v>4151</v>
      </c>
      <c r="D284" s="696" t="s">
        <v>1717</v>
      </c>
      <c r="E284" s="696" t="s">
        <v>4152</v>
      </c>
      <c r="F284" s="711"/>
      <c r="G284" s="711"/>
      <c r="H284" s="701"/>
      <c r="I284" s="711">
        <v>1</v>
      </c>
      <c r="J284" s="711">
        <v>0</v>
      </c>
      <c r="K284" s="701"/>
      <c r="L284" s="711">
        <v>1</v>
      </c>
      <c r="M284" s="712">
        <v>0</v>
      </c>
    </row>
    <row r="285" spans="1:13" ht="14.4" customHeight="1" x14ac:dyDescent="0.3">
      <c r="A285" s="695" t="s">
        <v>3279</v>
      </c>
      <c r="B285" s="696" t="s">
        <v>3114</v>
      </c>
      <c r="C285" s="696" t="s">
        <v>4054</v>
      </c>
      <c r="D285" s="696" t="s">
        <v>4055</v>
      </c>
      <c r="E285" s="696" t="s">
        <v>1753</v>
      </c>
      <c r="F285" s="711"/>
      <c r="G285" s="711"/>
      <c r="H285" s="701">
        <v>0</v>
      </c>
      <c r="I285" s="711">
        <v>1</v>
      </c>
      <c r="J285" s="711">
        <v>195.89</v>
      </c>
      <c r="K285" s="701">
        <v>1</v>
      </c>
      <c r="L285" s="711">
        <v>1</v>
      </c>
      <c r="M285" s="712">
        <v>195.89</v>
      </c>
    </row>
    <row r="286" spans="1:13" ht="14.4" customHeight="1" x14ac:dyDescent="0.3">
      <c r="A286" s="695" t="s">
        <v>3279</v>
      </c>
      <c r="B286" s="696" t="s">
        <v>3114</v>
      </c>
      <c r="C286" s="696" t="s">
        <v>4056</v>
      </c>
      <c r="D286" s="696" t="s">
        <v>4055</v>
      </c>
      <c r="E286" s="696" t="s">
        <v>1753</v>
      </c>
      <c r="F286" s="711"/>
      <c r="G286" s="711"/>
      <c r="H286" s="701">
        <v>0</v>
      </c>
      <c r="I286" s="711">
        <v>1</v>
      </c>
      <c r="J286" s="711">
        <v>195.89</v>
      </c>
      <c r="K286" s="701">
        <v>1</v>
      </c>
      <c r="L286" s="711">
        <v>1</v>
      </c>
      <c r="M286" s="712">
        <v>195.89</v>
      </c>
    </row>
    <row r="287" spans="1:13" ht="14.4" customHeight="1" x14ac:dyDescent="0.3">
      <c r="A287" s="695" t="s">
        <v>3279</v>
      </c>
      <c r="B287" s="696" t="s">
        <v>3114</v>
      </c>
      <c r="C287" s="696" t="s">
        <v>2686</v>
      </c>
      <c r="D287" s="696" t="s">
        <v>3224</v>
      </c>
      <c r="E287" s="696" t="s">
        <v>2672</v>
      </c>
      <c r="F287" s="711"/>
      <c r="G287" s="711"/>
      <c r="H287" s="701">
        <v>0</v>
      </c>
      <c r="I287" s="711">
        <v>9</v>
      </c>
      <c r="J287" s="711">
        <v>587.69999999999993</v>
      </c>
      <c r="K287" s="701">
        <v>1</v>
      </c>
      <c r="L287" s="711">
        <v>9</v>
      </c>
      <c r="M287" s="712">
        <v>587.69999999999993</v>
      </c>
    </row>
    <row r="288" spans="1:13" ht="14.4" customHeight="1" x14ac:dyDescent="0.3">
      <c r="A288" s="695" t="s">
        <v>3279</v>
      </c>
      <c r="B288" s="696" t="s">
        <v>3114</v>
      </c>
      <c r="C288" s="696" t="s">
        <v>4057</v>
      </c>
      <c r="D288" s="696" t="s">
        <v>3224</v>
      </c>
      <c r="E288" s="696" t="s">
        <v>1349</v>
      </c>
      <c r="F288" s="711"/>
      <c r="G288" s="711"/>
      <c r="H288" s="701">
        <v>0</v>
      </c>
      <c r="I288" s="711">
        <v>2</v>
      </c>
      <c r="J288" s="711">
        <v>435.3</v>
      </c>
      <c r="K288" s="701">
        <v>1</v>
      </c>
      <c r="L288" s="711">
        <v>2</v>
      </c>
      <c r="M288" s="712">
        <v>435.3</v>
      </c>
    </row>
    <row r="289" spans="1:13" ht="14.4" customHeight="1" x14ac:dyDescent="0.3">
      <c r="A289" s="695" t="s">
        <v>3279</v>
      </c>
      <c r="B289" s="696" t="s">
        <v>3114</v>
      </c>
      <c r="C289" s="696" t="s">
        <v>1712</v>
      </c>
      <c r="D289" s="696" t="s">
        <v>3115</v>
      </c>
      <c r="E289" s="696" t="s">
        <v>961</v>
      </c>
      <c r="F289" s="711"/>
      <c r="G289" s="711"/>
      <c r="H289" s="701">
        <v>0</v>
      </c>
      <c r="I289" s="711">
        <v>6</v>
      </c>
      <c r="J289" s="711">
        <v>783.54</v>
      </c>
      <c r="K289" s="701">
        <v>1</v>
      </c>
      <c r="L289" s="711">
        <v>6</v>
      </c>
      <c r="M289" s="712">
        <v>783.54</v>
      </c>
    </row>
    <row r="290" spans="1:13" ht="14.4" customHeight="1" x14ac:dyDescent="0.3">
      <c r="A290" s="695" t="s">
        <v>3279</v>
      </c>
      <c r="B290" s="696" t="s">
        <v>4723</v>
      </c>
      <c r="C290" s="696" t="s">
        <v>4102</v>
      </c>
      <c r="D290" s="696" t="s">
        <v>4103</v>
      </c>
      <c r="E290" s="696" t="s">
        <v>4732</v>
      </c>
      <c r="F290" s="711"/>
      <c r="G290" s="711"/>
      <c r="H290" s="701">
        <v>0</v>
      </c>
      <c r="I290" s="711">
        <v>1</v>
      </c>
      <c r="J290" s="711">
        <v>435.45</v>
      </c>
      <c r="K290" s="701">
        <v>1</v>
      </c>
      <c r="L290" s="711">
        <v>1</v>
      </c>
      <c r="M290" s="712">
        <v>435.45</v>
      </c>
    </row>
    <row r="291" spans="1:13" ht="14.4" customHeight="1" x14ac:dyDescent="0.3">
      <c r="A291" s="695" t="s">
        <v>3279</v>
      </c>
      <c r="B291" s="696" t="s">
        <v>4724</v>
      </c>
      <c r="C291" s="696" t="s">
        <v>4203</v>
      </c>
      <c r="D291" s="696" t="s">
        <v>4204</v>
      </c>
      <c r="E291" s="696" t="s">
        <v>4205</v>
      </c>
      <c r="F291" s="711">
        <v>3</v>
      </c>
      <c r="G291" s="711">
        <v>492.45000000000005</v>
      </c>
      <c r="H291" s="701">
        <v>1</v>
      </c>
      <c r="I291" s="711"/>
      <c r="J291" s="711"/>
      <c r="K291" s="701">
        <v>0</v>
      </c>
      <c r="L291" s="711">
        <v>3</v>
      </c>
      <c r="M291" s="712">
        <v>492.45000000000005</v>
      </c>
    </row>
    <row r="292" spans="1:13" ht="14.4" customHeight="1" x14ac:dyDescent="0.3">
      <c r="A292" s="695" t="s">
        <v>3279</v>
      </c>
      <c r="B292" s="696" t="s">
        <v>3118</v>
      </c>
      <c r="C292" s="696" t="s">
        <v>1678</v>
      </c>
      <c r="D292" s="696" t="s">
        <v>1679</v>
      </c>
      <c r="E292" s="696" t="s">
        <v>582</v>
      </c>
      <c r="F292" s="711"/>
      <c r="G292" s="711"/>
      <c r="H292" s="701">
        <v>0</v>
      </c>
      <c r="I292" s="711">
        <v>2</v>
      </c>
      <c r="J292" s="711">
        <v>76.260000000000005</v>
      </c>
      <c r="K292" s="701">
        <v>1</v>
      </c>
      <c r="L292" s="711">
        <v>2</v>
      </c>
      <c r="M292" s="712">
        <v>76.260000000000005</v>
      </c>
    </row>
    <row r="293" spans="1:13" ht="14.4" customHeight="1" x14ac:dyDescent="0.3">
      <c r="A293" s="695" t="s">
        <v>3279</v>
      </c>
      <c r="B293" s="696" t="s">
        <v>3118</v>
      </c>
      <c r="C293" s="696" t="s">
        <v>3753</v>
      </c>
      <c r="D293" s="696" t="s">
        <v>3754</v>
      </c>
      <c r="E293" s="696" t="s">
        <v>3755</v>
      </c>
      <c r="F293" s="711"/>
      <c r="G293" s="711"/>
      <c r="H293" s="701">
        <v>0</v>
      </c>
      <c r="I293" s="711">
        <v>2</v>
      </c>
      <c r="J293" s="711">
        <v>508.46</v>
      </c>
      <c r="K293" s="701">
        <v>1</v>
      </c>
      <c r="L293" s="711">
        <v>2</v>
      </c>
      <c r="M293" s="712">
        <v>508.46</v>
      </c>
    </row>
    <row r="294" spans="1:13" ht="14.4" customHeight="1" x14ac:dyDescent="0.3">
      <c r="A294" s="695" t="s">
        <v>3279</v>
      </c>
      <c r="B294" s="696" t="s">
        <v>3124</v>
      </c>
      <c r="C294" s="696" t="s">
        <v>1998</v>
      </c>
      <c r="D294" s="696" t="s">
        <v>3125</v>
      </c>
      <c r="E294" s="696" t="s">
        <v>3126</v>
      </c>
      <c r="F294" s="711"/>
      <c r="G294" s="711"/>
      <c r="H294" s="701">
        <v>0</v>
      </c>
      <c r="I294" s="711">
        <v>5</v>
      </c>
      <c r="J294" s="711">
        <v>1666.55</v>
      </c>
      <c r="K294" s="701">
        <v>1</v>
      </c>
      <c r="L294" s="711">
        <v>5</v>
      </c>
      <c r="M294" s="712">
        <v>1666.55</v>
      </c>
    </row>
    <row r="295" spans="1:13" ht="14.4" customHeight="1" x14ac:dyDescent="0.3">
      <c r="A295" s="695" t="s">
        <v>3279</v>
      </c>
      <c r="B295" s="696" t="s">
        <v>3129</v>
      </c>
      <c r="C295" s="696" t="s">
        <v>2006</v>
      </c>
      <c r="D295" s="696" t="s">
        <v>2007</v>
      </c>
      <c r="E295" s="696" t="s">
        <v>3131</v>
      </c>
      <c r="F295" s="711"/>
      <c r="G295" s="711"/>
      <c r="H295" s="701">
        <v>0</v>
      </c>
      <c r="I295" s="711">
        <v>4</v>
      </c>
      <c r="J295" s="711">
        <v>736.88</v>
      </c>
      <c r="K295" s="701">
        <v>1</v>
      </c>
      <c r="L295" s="711">
        <v>4</v>
      </c>
      <c r="M295" s="712">
        <v>736.88</v>
      </c>
    </row>
    <row r="296" spans="1:13" ht="14.4" customHeight="1" x14ac:dyDescent="0.3">
      <c r="A296" s="695" t="s">
        <v>3279</v>
      </c>
      <c r="B296" s="696" t="s">
        <v>3134</v>
      </c>
      <c r="C296" s="696" t="s">
        <v>2013</v>
      </c>
      <c r="D296" s="696" t="s">
        <v>2014</v>
      </c>
      <c r="E296" s="696" t="s">
        <v>3136</v>
      </c>
      <c r="F296" s="711"/>
      <c r="G296" s="711"/>
      <c r="H296" s="701">
        <v>0</v>
      </c>
      <c r="I296" s="711">
        <v>6</v>
      </c>
      <c r="J296" s="711">
        <v>700.8</v>
      </c>
      <c r="K296" s="701">
        <v>1</v>
      </c>
      <c r="L296" s="711">
        <v>6</v>
      </c>
      <c r="M296" s="712">
        <v>700.8</v>
      </c>
    </row>
    <row r="297" spans="1:13" ht="14.4" customHeight="1" x14ac:dyDescent="0.3">
      <c r="A297" s="695" t="s">
        <v>3279</v>
      </c>
      <c r="B297" s="696" t="s">
        <v>3138</v>
      </c>
      <c r="C297" s="696" t="s">
        <v>2049</v>
      </c>
      <c r="D297" s="696" t="s">
        <v>2050</v>
      </c>
      <c r="E297" s="696" t="s">
        <v>2051</v>
      </c>
      <c r="F297" s="711"/>
      <c r="G297" s="711"/>
      <c r="H297" s="701">
        <v>0</v>
      </c>
      <c r="I297" s="711">
        <v>3</v>
      </c>
      <c r="J297" s="711">
        <v>666.75</v>
      </c>
      <c r="K297" s="701">
        <v>1</v>
      </c>
      <c r="L297" s="711">
        <v>3</v>
      </c>
      <c r="M297" s="712">
        <v>666.75</v>
      </c>
    </row>
    <row r="298" spans="1:13" ht="14.4" customHeight="1" x14ac:dyDescent="0.3">
      <c r="A298" s="695" t="s">
        <v>3279</v>
      </c>
      <c r="B298" s="696" t="s">
        <v>3139</v>
      </c>
      <c r="C298" s="696" t="s">
        <v>2037</v>
      </c>
      <c r="D298" s="696" t="s">
        <v>2038</v>
      </c>
      <c r="E298" s="696" t="s">
        <v>2039</v>
      </c>
      <c r="F298" s="711"/>
      <c r="G298" s="711"/>
      <c r="H298" s="701">
        <v>0</v>
      </c>
      <c r="I298" s="711">
        <v>2</v>
      </c>
      <c r="J298" s="711">
        <v>308.02</v>
      </c>
      <c r="K298" s="701">
        <v>1</v>
      </c>
      <c r="L298" s="711">
        <v>2</v>
      </c>
      <c r="M298" s="712">
        <v>308.02</v>
      </c>
    </row>
    <row r="299" spans="1:13" ht="14.4" customHeight="1" x14ac:dyDescent="0.3">
      <c r="A299" s="695" t="s">
        <v>3279</v>
      </c>
      <c r="B299" s="696" t="s">
        <v>3142</v>
      </c>
      <c r="C299" s="696" t="s">
        <v>2021</v>
      </c>
      <c r="D299" s="696" t="s">
        <v>2022</v>
      </c>
      <c r="E299" s="696" t="s">
        <v>3143</v>
      </c>
      <c r="F299" s="711"/>
      <c r="G299" s="711"/>
      <c r="H299" s="701">
        <v>0</v>
      </c>
      <c r="I299" s="711">
        <v>1</v>
      </c>
      <c r="J299" s="711">
        <v>69.86</v>
      </c>
      <c r="K299" s="701">
        <v>1</v>
      </c>
      <c r="L299" s="711">
        <v>1</v>
      </c>
      <c r="M299" s="712">
        <v>69.86</v>
      </c>
    </row>
    <row r="300" spans="1:13" ht="14.4" customHeight="1" x14ac:dyDescent="0.3">
      <c r="A300" s="695" t="s">
        <v>3279</v>
      </c>
      <c r="B300" s="696" t="s">
        <v>3144</v>
      </c>
      <c r="C300" s="696" t="s">
        <v>4070</v>
      </c>
      <c r="D300" s="696" t="s">
        <v>4071</v>
      </c>
      <c r="E300" s="696" t="s">
        <v>3130</v>
      </c>
      <c r="F300" s="711"/>
      <c r="G300" s="711"/>
      <c r="H300" s="701">
        <v>0</v>
      </c>
      <c r="I300" s="711">
        <v>1</v>
      </c>
      <c r="J300" s="711">
        <v>52.4</v>
      </c>
      <c r="K300" s="701">
        <v>1</v>
      </c>
      <c r="L300" s="711">
        <v>1</v>
      </c>
      <c r="M300" s="712">
        <v>52.4</v>
      </c>
    </row>
    <row r="301" spans="1:13" ht="14.4" customHeight="1" x14ac:dyDescent="0.3">
      <c r="A301" s="695" t="s">
        <v>3279</v>
      </c>
      <c r="B301" s="696" t="s">
        <v>3144</v>
      </c>
      <c r="C301" s="696" t="s">
        <v>2010</v>
      </c>
      <c r="D301" s="696" t="s">
        <v>2011</v>
      </c>
      <c r="E301" s="696" t="s">
        <v>3131</v>
      </c>
      <c r="F301" s="711"/>
      <c r="G301" s="711"/>
      <c r="H301" s="701">
        <v>0</v>
      </c>
      <c r="I301" s="711">
        <v>12</v>
      </c>
      <c r="J301" s="711">
        <v>838.31999999999994</v>
      </c>
      <c r="K301" s="701">
        <v>1</v>
      </c>
      <c r="L301" s="711">
        <v>12</v>
      </c>
      <c r="M301" s="712">
        <v>838.31999999999994</v>
      </c>
    </row>
    <row r="302" spans="1:13" ht="14.4" customHeight="1" x14ac:dyDescent="0.3">
      <c r="A302" s="695" t="s">
        <v>3279</v>
      </c>
      <c r="B302" s="696" t="s">
        <v>3152</v>
      </c>
      <c r="C302" s="696" t="s">
        <v>2085</v>
      </c>
      <c r="D302" s="696" t="s">
        <v>2086</v>
      </c>
      <c r="E302" s="696" t="s">
        <v>3155</v>
      </c>
      <c r="F302" s="711"/>
      <c r="G302" s="711"/>
      <c r="H302" s="701">
        <v>0</v>
      </c>
      <c r="I302" s="711">
        <v>16</v>
      </c>
      <c r="J302" s="711">
        <v>50035.040000000001</v>
      </c>
      <c r="K302" s="701">
        <v>1</v>
      </c>
      <c r="L302" s="711">
        <v>16</v>
      </c>
      <c r="M302" s="712">
        <v>50035.040000000001</v>
      </c>
    </row>
    <row r="303" spans="1:13" ht="14.4" customHeight="1" x14ac:dyDescent="0.3">
      <c r="A303" s="695" t="s">
        <v>3279</v>
      </c>
      <c r="B303" s="696" t="s">
        <v>3152</v>
      </c>
      <c r="C303" s="696" t="s">
        <v>3472</v>
      </c>
      <c r="D303" s="696" t="s">
        <v>2086</v>
      </c>
      <c r="E303" s="696" t="s">
        <v>3473</v>
      </c>
      <c r="F303" s="711"/>
      <c r="G303" s="711"/>
      <c r="H303" s="701">
        <v>0</v>
      </c>
      <c r="I303" s="711">
        <v>6</v>
      </c>
      <c r="J303" s="711">
        <v>4693.32</v>
      </c>
      <c r="K303" s="701">
        <v>1</v>
      </c>
      <c r="L303" s="711">
        <v>6</v>
      </c>
      <c r="M303" s="712">
        <v>4693.32</v>
      </c>
    </row>
    <row r="304" spans="1:13" ht="14.4" customHeight="1" x14ac:dyDescent="0.3">
      <c r="A304" s="695" t="s">
        <v>3279</v>
      </c>
      <c r="B304" s="696" t="s">
        <v>3158</v>
      </c>
      <c r="C304" s="696" t="s">
        <v>1807</v>
      </c>
      <c r="D304" s="696" t="s">
        <v>1808</v>
      </c>
      <c r="E304" s="696" t="s">
        <v>3159</v>
      </c>
      <c r="F304" s="711"/>
      <c r="G304" s="711"/>
      <c r="H304" s="701">
        <v>0</v>
      </c>
      <c r="I304" s="711">
        <v>10</v>
      </c>
      <c r="J304" s="711">
        <v>14921.099999999999</v>
      </c>
      <c r="K304" s="701">
        <v>1</v>
      </c>
      <c r="L304" s="711">
        <v>10</v>
      </c>
      <c r="M304" s="712">
        <v>14921.099999999999</v>
      </c>
    </row>
    <row r="305" spans="1:13" ht="14.4" customHeight="1" x14ac:dyDescent="0.3">
      <c r="A305" s="695" t="s">
        <v>3279</v>
      </c>
      <c r="B305" s="696" t="s">
        <v>4717</v>
      </c>
      <c r="C305" s="696" t="s">
        <v>3588</v>
      </c>
      <c r="D305" s="696" t="s">
        <v>3589</v>
      </c>
      <c r="E305" s="696" t="s">
        <v>3590</v>
      </c>
      <c r="F305" s="711"/>
      <c r="G305" s="711"/>
      <c r="H305" s="701">
        <v>0</v>
      </c>
      <c r="I305" s="711">
        <v>21</v>
      </c>
      <c r="J305" s="711">
        <v>50080.729999999996</v>
      </c>
      <c r="K305" s="701">
        <v>1</v>
      </c>
      <c r="L305" s="711">
        <v>21</v>
      </c>
      <c r="M305" s="712">
        <v>50080.729999999996</v>
      </c>
    </row>
    <row r="306" spans="1:13" ht="14.4" customHeight="1" x14ac:dyDescent="0.3">
      <c r="A306" s="695" t="s">
        <v>3279</v>
      </c>
      <c r="B306" s="696" t="s">
        <v>3171</v>
      </c>
      <c r="C306" s="696" t="s">
        <v>979</v>
      </c>
      <c r="D306" s="696" t="s">
        <v>980</v>
      </c>
      <c r="E306" s="696" t="s">
        <v>981</v>
      </c>
      <c r="F306" s="711"/>
      <c r="G306" s="711"/>
      <c r="H306" s="701">
        <v>0</v>
      </c>
      <c r="I306" s="711">
        <v>2</v>
      </c>
      <c r="J306" s="711">
        <v>190.5</v>
      </c>
      <c r="K306" s="701">
        <v>1</v>
      </c>
      <c r="L306" s="711">
        <v>2</v>
      </c>
      <c r="M306" s="712">
        <v>190.5</v>
      </c>
    </row>
    <row r="307" spans="1:13" ht="14.4" customHeight="1" x14ac:dyDescent="0.3">
      <c r="A307" s="695" t="s">
        <v>3279</v>
      </c>
      <c r="B307" s="696" t="s">
        <v>3171</v>
      </c>
      <c r="C307" s="696" t="s">
        <v>3381</v>
      </c>
      <c r="D307" s="696" t="s">
        <v>3382</v>
      </c>
      <c r="E307" s="696" t="s">
        <v>981</v>
      </c>
      <c r="F307" s="711">
        <v>1</v>
      </c>
      <c r="G307" s="711">
        <v>95.25</v>
      </c>
      <c r="H307" s="701">
        <v>1</v>
      </c>
      <c r="I307" s="711"/>
      <c r="J307" s="711"/>
      <c r="K307" s="701">
        <v>0</v>
      </c>
      <c r="L307" s="711">
        <v>1</v>
      </c>
      <c r="M307" s="712">
        <v>95.25</v>
      </c>
    </row>
    <row r="308" spans="1:13" ht="14.4" customHeight="1" x14ac:dyDescent="0.3">
      <c r="A308" s="695" t="s">
        <v>3279</v>
      </c>
      <c r="B308" s="696" t="s">
        <v>3171</v>
      </c>
      <c r="C308" s="696" t="s">
        <v>3383</v>
      </c>
      <c r="D308" s="696" t="s">
        <v>3382</v>
      </c>
      <c r="E308" s="696" t="s">
        <v>3380</v>
      </c>
      <c r="F308" s="711">
        <v>3</v>
      </c>
      <c r="G308" s="711">
        <v>142.89000000000001</v>
      </c>
      <c r="H308" s="701">
        <v>1</v>
      </c>
      <c r="I308" s="711"/>
      <c r="J308" s="711"/>
      <c r="K308" s="701">
        <v>0</v>
      </c>
      <c r="L308" s="711">
        <v>3</v>
      </c>
      <c r="M308" s="712">
        <v>142.89000000000001</v>
      </c>
    </row>
    <row r="309" spans="1:13" ht="14.4" customHeight="1" x14ac:dyDescent="0.3">
      <c r="A309" s="695" t="s">
        <v>3279</v>
      </c>
      <c r="B309" s="696" t="s">
        <v>3175</v>
      </c>
      <c r="C309" s="696" t="s">
        <v>4119</v>
      </c>
      <c r="D309" s="696" t="s">
        <v>4120</v>
      </c>
      <c r="E309" s="696" t="s">
        <v>4121</v>
      </c>
      <c r="F309" s="711">
        <v>1</v>
      </c>
      <c r="G309" s="711">
        <v>499.8</v>
      </c>
      <c r="H309" s="701">
        <v>1</v>
      </c>
      <c r="I309" s="711"/>
      <c r="J309" s="711"/>
      <c r="K309" s="701">
        <v>0</v>
      </c>
      <c r="L309" s="711">
        <v>1</v>
      </c>
      <c r="M309" s="712">
        <v>499.8</v>
      </c>
    </row>
    <row r="310" spans="1:13" ht="14.4" customHeight="1" x14ac:dyDescent="0.3">
      <c r="A310" s="695" t="s">
        <v>3279</v>
      </c>
      <c r="B310" s="696" t="s">
        <v>3179</v>
      </c>
      <c r="C310" s="696" t="s">
        <v>3539</v>
      </c>
      <c r="D310" s="696" t="s">
        <v>3540</v>
      </c>
      <c r="E310" s="696" t="s">
        <v>3432</v>
      </c>
      <c r="F310" s="711">
        <v>3</v>
      </c>
      <c r="G310" s="711">
        <v>53.070000000000007</v>
      </c>
      <c r="H310" s="701">
        <v>1</v>
      </c>
      <c r="I310" s="711"/>
      <c r="J310" s="711"/>
      <c r="K310" s="701">
        <v>0</v>
      </c>
      <c r="L310" s="711">
        <v>3</v>
      </c>
      <c r="M310" s="712">
        <v>53.070000000000007</v>
      </c>
    </row>
    <row r="311" spans="1:13" ht="14.4" customHeight="1" x14ac:dyDescent="0.3">
      <c r="A311" s="695" t="s">
        <v>3279</v>
      </c>
      <c r="B311" s="696" t="s">
        <v>3179</v>
      </c>
      <c r="C311" s="696" t="s">
        <v>3430</v>
      </c>
      <c r="D311" s="696" t="s">
        <v>3431</v>
      </c>
      <c r="E311" s="696" t="s">
        <v>3432</v>
      </c>
      <c r="F311" s="711"/>
      <c r="G311" s="711"/>
      <c r="H311" s="701">
        <v>0</v>
      </c>
      <c r="I311" s="711">
        <v>2</v>
      </c>
      <c r="J311" s="711">
        <v>35.380000000000003</v>
      </c>
      <c r="K311" s="701">
        <v>1</v>
      </c>
      <c r="L311" s="711">
        <v>2</v>
      </c>
      <c r="M311" s="712">
        <v>35.380000000000003</v>
      </c>
    </row>
    <row r="312" spans="1:13" ht="14.4" customHeight="1" x14ac:dyDescent="0.3">
      <c r="A312" s="695" t="s">
        <v>3279</v>
      </c>
      <c r="B312" s="696" t="s">
        <v>3182</v>
      </c>
      <c r="C312" s="696" t="s">
        <v>3500</v>
      </c>
      <c r="D312" s="696" t="s">
        <v>1652</v>
      </c>
      <c r="E312" s="696" t="s">
        <v>1653</v>
      </c>
      <c r="F312" s="711"/>
      <c r="G312" s="711"/>
      <c r="H312" s="701">
        <v>0</v>
      </c>
      <c r="I312" s="711">
        <v>3</v>
      </c>
      <c r="J312" s="711">
        <v>1296.96</v>
      </c>
      <c r="K312" s="701">
        <v>1</v>
      </c>
      <c r="L312" s="711">
        <v>3</v>
      </c>
      <c r="M312" s="712">
        <v>1296.96</v>
      </c>
    </row>
    <row r="313" spans="1:13" ht="14.4" customHeight="1" x14ac:dyDescent="0.3">
      <c r="A313" s="695" t="s">
        <v>3279</v>
      </c>
      <c r="B313" s="696" t="s">
        <v>3182</v>
      </c>
      <c r="C313" s="696" t="s">
        <v>1769</v>
      </c>
      <c r="D313" s="696" t="s">
        <v>1652</v>
      </c>
      <c r="E313" s="696" t="s">
        <v>3184</v>
      </c>
      <c r="F313" s="711"/>
      <c r="G313" s="711"/>
      <c r="H313" s="701">
        <v>0</v>
      </c>
      <c r="I313" s="711">
        <v>3</v>
      </c>
      <c r="J313" s="711">
        <v>648.48</v>
      </c>
      <c r="K313" s="701">
        <v>1</v>
      </c>
      <c r="L313" s="711">
        <v>3</v>
      </c>
      <c r="M313" s="712">
        <v>648.48</v>
      </c>
    </row>
    <row r="314" spans="1:13" ht="14.4" customHeight="1" x14ac:dyDescent="0.3">
      <c r="A314" s="695" t="s">
        <v>3279</v>
      </c>
      <c r="B314" s="696" t="s">
        <v>3182</v>
      </c>
      <c r="C314" s="696" t="s">
        <v>1651</v>
      </c>
      <c r="D314" s="696" t="s">
        <v>1652</v>
      </c>
      <c r="E314" s="696" t="s">
        <v>3185</v>
      </c>
      <c r="F314" s="711"/>
      <c r="G314" s="711"/>
      <c r="H314" s="701">
        <v>0</v>
      </c>
      <c r="I314" s="711">
        <v>1</v>
      </c>
      <c r="J314" s="711">
        <v>432.32</v>
      </c>
      <c r="K314" s="701">
        <v>1</v>
      </c>
      <c r="L314" s="711">
        <v>1</v>
      </c>
      <c r="M314" s="712">
        <v>432.32</v>
      </c>
    </row>
    <row r="315" spans="1:13" ht="14.4" customHeight="1" x14ac:dyDescent="0.3">
      <c r="A315" s="695" t="s">
        <v>3279</v>
      </c>
      <c r="B315" s="696" t="s">
        <v>4733</v>
      </c>
      <c r="C315" s="696" t="s">
        <v>4086</v>
      </c>
      <c r="D315" s="696" t="s">
        <v>4087</v>
      </c>
      <c r="E315" s="696" t="s">
        <v>4088</v>
      </c>
      <c r="F315" s="711">
        <v>1</v>
      </c>
      <c r="G315" s="711">
        <v>0</v>
      </c>
      <c r="H315" s="701"/>
      <c r="I315" s="711"/>
      <c r="J315" s="711"/>
      <c r="K315" s="701"/>
      <c r="L315" s="711">
        <v>1</v>
      </c>
      <c r="M315" s="712">
        <v>0</v>
      </c>
    </row>
    <row r="316" spans="1:13" ht="14.4" customHeight="1" x14ac:dyDescent="0.3">
      <c r="A316" s="695" t="s">
        <v>3279</v>
      </c>
      <c r="B316" s="696" t="s">
        <v>3187</v>
      </c>
      <c r="C316" s="696" t="s">
        <v>1772</v>
      </c>
      <c r="D316" s="696" t="s">
        <v>589</v>
      </c>
      <c r="E316" s="696" t="s">
        <v>1773</v>
      </c>
      <c r="F316" s="711"/>
      <c r="G316" s="711"/>
      <c r="H316" s="701">
        <v>0</v>
      </c>
      <c r="I316" s="711">
        <v>1</v>
      </c>
      <c r="J316" s="711">
        <v>418.37</v>
      </c>
      <c r="K316" s="701">
        <v>1</v>
      </c>
      <c r="L316" s="711">
        <v>1</v>
      </c>
      <c r="M316" s="712">
        <v>418.37</v>
      </c>
    </row>
    <row r="317" spans="1:13" ht="14.4" customHeight="1" x14ac:dyDescent="0.3">
      <c r="A317" s="695" t="s">
        <v>3279</v>
      </c>
      <c r="B317" s="696" t="s">
        <v>4734</v>
      </c>
      <c r="C317" s="696" t="s">
        <v>4226</v>
      </c>
      <c r="D317" s="696" t="s">
        <v>4227</v>
      </c>
      <c r="E317" s="696" t="s">
        <v>4228</v>
      </c>
      <c r="F317" s="711"/>
      <c r="G317" s="711"/>
      <c r="H317" s="701">
        <v>0</v>
      </c>
      <c r="I317" s="711">
        <v>1</v>
      </c>
      <c r="J317" s="711">
        <v>1309.48</v>
      </c>
      <c r="K317" s="701">
        <v>1</v>
      </c>
      <c r="L317" s="711">
        <v>1</v>
      </c>
      <c r="M317" s="712">
        <v>1309.48</v>
      </c>
    </row>
    <row r="318" spans="1:13" ht="14.4" customHeight="1" x14ac:dyDescent="0.3">
      <c r="A318" s="695" t="s">
        <v>3279</v>
      </c>
      <c r="B318" s="696" t="s">
        <v>3191</v>
      </c>
      <c r="C318" s="696" t="s">
        <v>4063</v>
      </c>
      <c r="D318" s="696" t="s">
        <v>3549</v>
      </c>
      <c r="E318" s="696" t="s">
        <v>1753</v>
      </c>
      <c r="F318" s="711">
        <v>1</v>
      </c>
      <c r="G318" s="711">
        <v>356.47</v>
      </c>
      <c r="H318" s="701">
        <v>1</v>
      </c>
      <c r="I318" s="711"/>
      <c r="J318" s="711"/>
      <c r="K318" s="701">
        <v>0</v>
      </c>
      <c r="L318" s="711">
        <v>1</v>
      </c>
      <c r="M318" s="712">
        <v>356.47</v>
      </c>
    </row>
    <row r="319" spans="1:13" ht="14.4" customHeight="1" x14ac:dyDescent="0.3">
      <c r="A319" s="695" t="s">
        <v>3279</v>
      </c>
      <c r="B319" s="696" t="s">
        <v>3191</v>
      </c>
      <c r="C319" s="696" t="s">
        <v>4064</v>
      </c>
      <c r="D319" s="696" t="s">
        <v>4065</v>
      </c>
      <c r="E319" s="696" t="s">
        <v>1753</v>
      </c>
      <c r="F319" s="711">
        <v>1</v>
      </c>
      <c r="G319" s="711">
        <v>413.22</v>
      </c>
      <c r="H319" s="701">
        <v>1</v>
      </c>
      <c r="I319" s="711"/>
      <c r="J319" s="711"/>
      <c r="K319" s="701">
        <v>0</v>
      </c>
      <c r="L319" s="711">
        <v>1</v>
      </c>
      <c r="M319" s="712">
        <v>413.22</v>
      </c>
    </row>
    <row r="320" spans="1:13" ht="14.4" customHeight="1" x14ac:dyDescent="0.3">
      <c r="A320" s="695" t="s">
        <v>3279</v>
      </c>
      <c r="B320" s="696" t="s">
        <v>3191</v>
      </c>
      <c r="C320" s="696" t="s">
        <v>1752</v>
      </c>
      <c r="D320" s="696" t="s">
        <v>1636</v>
      </c>
      <c r="E320" s="696" t="s">
        <v>1753</v>
      </c>
      <c r="F320" s="711"/>
      <c r="G320" s="711"/>
      <c r="H320" s="701">
        <v>0</v>
      </c>
      <c r="I320" s="711">
        <v>1</v>
      </c>
      <c r="J320" s="711">
        <v>356.47</v>
      </c>
      <c r="K320" s="701">
        <v>1</v>
      </c>
      <c r="L320" s="711">
        <v>1</v>
      </c>
      <c r="M320" s="712">
        <v>356.47</v>
      </c>
    </row>
    <row r="321" spans="1:13" ht="14.4" customHeight="1" x14ac:dyDescent="0.3">
      <c r="A321" s="695" t="s">
        <v>3280</v>
      </c>
      <c r="B321" s="696" t="s">
        <v>3091</v>
      </c>
      <c r="C321" s="696" t="s">
        <v>4318</v>
      </c>
      <c r="D321" s="696" t="s">
        <v>2930</v>
      </c>
      <c r="E321" s="696" t="s">
        <v>4319</v>
      </c>
      <c r="F321" s="711"/>
      <c r="G321" s="711"/>
      <c r="H321" s="701"/>
      <c r="I321" s="711">
        <v>1</v>
      </c>
      <c r="J321" s="711">
        <v>0</v>
      </c>
      <c r="K321" s="701"/>
      <c r="L321" s="711">
        <v>1</v>
      </c>
      <c r="M321" s="712">
        <v>0</v>
      </c>
    </row>
    <row r="322" spans="1:13" ht="14.4" customHeight="1" x14ac:dyDescent="0.3">
      <c r="A322" s="695" t="s">
        <v>3280</v>
      </c>
      <c r="B322" s="696" t="s">
        <v>3249</v>
      </c>
      <c r="C322" s="696" t="s">
        <v>4189</v>
      </c>
      <c r="D322" s="696" t="s">
        <v>2939</v>
      </c>
      <c r="E322" s="696" t="s">
        <v>3975</v>
      </c>
      <c r="F322" s="711"/>
      <c r="G322" s="711"/>
      <c r="H322" s="701">
        <v>0</v>
      </c>
      <c r="I322" s="711">
        <v>1</v>
      </c>
      <c r="J322" s="711">
        <v>140.03</v>
      </c>
      <c r="K322" s="701">
        <v>1</v>
      </c>
      <c r="L322" s="711">
        <v>1</v>
      </c>
      <c r="M322" s="712">
        <v>140.03</v>
      </c>
    </row>
    <row r="323" spans="1:13" ht="14.4" customHeight="1" x14ac:dyDescent="0.3">
      <c r="A323" s="695" t="s">
        <v>3280</v>
      </c>
      <c r="B323" s="696" t="s">
        <v>3093</v>
      </c>
      <c r="C323" s="696" t="s">
        <v>1765</v>
      </c>
      <c r="D323" s="696" t="s">
        <v>1766</v>
      </c>
      <c r="E323" s="696" t="s">
        <v>1767</v>
      </c>
      <c r="F323" s="711"/>
      <c r="G323" s="711"/>
      <c r="H323" s="701">
        <v>0</v>
      </c>
      <c r="I323" s="711">
        <v>19</v>
      </c>
      <c r="J323" s="711">
        <v>9450.6</v>
      </c>
      <c r="K323" s="701">
        <v>1</v>
      </c>
      <c r="L323" s="711">
        <v>19</v>
      </c>
      <c r="M323" s="712">
        <v>9450.6</v>
      </c>
    </row>
    <row r="324" spans="1:13" ht="14.4" customHeight="1" x14ac:dyDescent="0.3">
      <c r="A324" s="695" t="s">
        <v>3280</v>
      </c>
      <c r="B324" s="696" t="s">
        <v>3093</v>
      </c>
      <c r="C324" s="696" t="s">
        <v>2745</v>
      </c>
      <c r="D324" s="696" t="s">
        <v>2746</v>
      </c>
      <c r="E324" s="696" t="s">
        <v>3214</v>
      </c>
      <c r="F324" s="711"/>
      <c r="G324" s="711"/>
      <c r="H324" s="701">
        <v>0</v>
      </c>
      <c r="I324" s="711">
        <v>2</v>
      </c>
      <c r="J324" s="711">
        <v>2719.22</v>
      </c>
      <c r="K324" s="701">
        <v>1</v>
      </c>
      <c r="L324" s="711">
        <v>2</v>
      </c>
      <c r="M324" s="712">
        <v>2719.22</v>
      </c>
    </row>
    <row r="325" spans="1:13" ht="14.4" customHeight="1" x14ac:dyDescent="0.3">
      <c r="A325" s="695" t="s">
        <v>3280</v>
      </c>
      <c r="B325" s="696" t="s">
        <v>3093</v>
      </c>
      <c r="C325" s="696" t="s">
        <v>4311</v>
      </c>
      <c r="D325" s="696" t="s">
        <v>4312</v>
      </c>
      <c r="E325" s="696" t="s">
        <v>4313</v>
      </c>
      <c r="F325" s="711"/>
      <c r="G325" s="711"/>
      <c r="H325" s="701">
        <v>0</v>
      </c>
      <c r="I325" s="711">
        <v>1</v>
      </c>
      <c r="J325" s="711">
        <v>1019.11</v>
      </c>
      <c r="K325" s="701">
        <v>1</v>
      </c>
      <c r="L325" s="711">
        <v>1</v>
      </c>
      <c r="M325" s="712">
        <v>1019.11</v>
      </c>
    </row>
    <row r="326" spans="1:13" ht="14.4" customHeight="1" x14ac:dyDescent="0.3">
      <c r="A326" s="695" t="s">
        <v>3280</v>
      </c>
      <c r="B326" s="696" t="s">
        <v>3093</v>
      </c>
      <c r="C326" s="696" t="s">
        <v>1803</v>
      </c>
      <c r="D326" s="696" t="s">
        <v>1804</v>
      </c>
      <c r="E326" s="696" t="s">
        <v>3094</v>
      </c>
      <c r="F326" s="711"/>
      <c r="G326" s="711"/>
      <c r="H326" s="701">
        <v>0</v>
      </c>
      <c r="I326" s="711">
        <v>6</v>
      </c>
      <c r="J326" s="711">
        <v>8157.66</v>
      </c>
      <c r="K326" s="701">
        <v>1</v>
      </c>
      <c r="L326" s="711">
        <v>6</v>
      </c>
      <c r="M326" s="712">
        <v>8157.66</v>
      </c>
    </row>
    <row r="327" spans="1:13" ht="14.4" customHeight="1" x14ac:dyDescent="0.3">
      <c r="A327" s="695" t="s">
        <v>3280</v>
      </c>
      <c r="B327" s="696" t="s">
        <v>3095</v>
      </c>
      <c r="C327" s="696" t="s">
        <v>2711</v>
      </c>
      <c r="D327" s="696" t="s">
        <v>1683</v>
      </c>
      <c r="E327" s="696" t="s">
        <v>2712</v>
      </c>
      <c r="F327" s="711"/>
      <c r="G327" s="711"/>
      <c r="H327" s="701"/>
      <c r="I327" s="711">
        <v>1</v>
      </c>
      <c r="J327" s="711">
        <v>0</v>
      </c>
      <c r="K327" s="701"/>
      <c r="L327" s="711">
        <v>1</v>
      </c>
      <c r="M327" s="712">
        <v>0</v>
      </c>
    </row>
    <row r="328" spans="1:13" ht="14.4" customHeight="1" x14ac:dyDescent="0.3">
      <c r="A328" s="695" t="s">
        <v>3280</v>
      </c>
      <c r="B328" s="696" t="s">
        <v>3095</v>
      </c>
      <c r="C328" s="696" t="s">
        <v>1682</v>
      </c>
      <c r="D328" s="696" t="s">
        <v>1683</v>
      </c>
      <c r="E328" s="696" t="s">
        <v>1684</v>
      </c>
      <c r="F328" s="711"/>
      <c r="G328" s="711"/>
      <c r="H328" s="701"/>
      <c r="I328" s="711">
        <v>1</v>
      </c>
      <c r="J328" s="711">
        <v>0</v>
      </c>
      <c r="K328" s="701"/>
      <c r="L328" s="711">
        <v>1</v>
      </c>
      <c r="M328" s="712">
        <v>0</v>
      </c>
    </row>
    <row r="329" spans="1:13" ht="14.4" customHeight="1" x14ac:dyDescent="0.3">
      <c r="A329" s="695" t="s">
        <v>3280</v>
      </c>
      <c r="B329" s="696" t="s">
        <v>3216</v>
      </c>
      <c r="C329" s="696" t="s">
        <v>2718</v>
      </c>
      <c r="D329" s="696" t="s">
        <v>3217</v>
      </c>
      <c r="E329" s="696" t="s">
        <v>3218</v>
      </c>
      <c r="F329" s="711"/>
      <c r="G329" s="711"/>
      <c r="H329" s="701">
        <v>0</v>
      </c>
      <c r="I329" s="711">
        <v>3</v>
      </c>
      <c r="J329" s="711">
        <v>438.59000000000003</v>
      </c>
      <c r="K329" s="701">
        <v>1</v>
      </c>
      <c r="L329" s="711">
        <v>3</v>
      </c>
      <c r="M329" s="712">
        <v>438.59000000000003</v>
      </c>
    </row>
    <row r="330" spans="1:13" ht="14.4" customHeight="1" x14ac:dyDescent="0.3">
      <c r="A330" s="695" t="s">
        <v>3280</v>
      </c>
      <c r="B330" s="696" t="s">
        <v>3103</v>
      </c>
      <c r="C330" s="696" t="s">
        <v>3764</v>
      </c>
      <c r="D330" s="696" t="s">
        <v>1656</v>
      </c>
      <c r="E330" s="696" t="s">
        <v>3765</v>
      </c>
      <c r="F330" s="711"/>
      <c r="G330" s="711"/>
      <c r="H330" s="701"/>
      <c r="I330" s="711">
        <v>1</v>
      </c>
      <c r="J330" s="711">
        <v>0</v>
      </c>
      <c r="K330" s="701"/>
      <c r="L330" s="711">
        <v>1</v>
      </c>
      <c r="M330" s="712">
        <v>0</v>
      </c>
    </row>
    <row r="331" spans="1:13" ht="14.4" customHeight="1" x14ac:dyDescent="0.3">
      <c r="A331" s="695" t="s">
        <v>3280</v>
      </c>
      <c r="B331" s="696" t="s">
        <v>3103</v>
      </c>
      <c r="C331" s="696" t="s">
        <v>1755</v>
      </c>
      <c r="D331" s="696" t="s">
        <v>1656</v>
      </c>
      <c r="E331" s="696" t="s">
        <v>1756</v>
      </c>
      <c r="F331" s="711"/>
      <c r="G331" s="711"/>
      <c r="H331" s="701">
        <v>0</v>
      </c>
      <c r="I331" s="711">
        <v>8</v>
      </c>
      <c r="J331" s="711">
        <v>3751.68</v>
      </c>
      <c r="K331" s="701">
        <v>1</v>
      </c>
      <c r="L331" s="711">
        <v>8</v>
      </c>
      <c r="M331" s="712">
        <v>3751.68</v>
      </c>
    </row>
    <row r="332" spans="1:13" ht="14.4" customHeight="1" x14ac:dyDescent="0.3">
      <c r="A332" s="695" t="s">
        <v>3280</v>
      </c>
      <c r="B332" s="696" t="s">
        <v>3103</v>
      </c>
      <c r="C332" s="696" t="s">
        <v>1758</v>
      </c>
      <c r="D332" s="696" t="s">
        <v>1656</v>
      </c>
      <c r="E332" s="696" t="s">
        <v>1759</v>
      </c>
      <c r="F332" s="711"/>
      <c r="G332" s="711"/>
      <c r="H332" s="701">
        <v>0</v>
      </c>
      <c r="I332" s="711">
        <v>7</v>
      </c>
      <c r="J332" s="711">
        <v>4377.03</v>
      </c>
      <c r="K332" s="701">
        <v>1</v>
      </c>
      <c r="L332" s="711">
        <v>7</v>
      </c>
      <c r="M332" s="712">
        <v>4377.03</v>
      </c>
    </row>
    <row r="333" spans="1:13" ht="14.4" customHeight="1" x14ac:dyDescent="0.3">
      <c r="A333" s="695" t="s">
        <v>3280</v>
      </c>
      <c r="B333" s="696" t="s">
        <v>3103</v>
      </c>
      <c r="C333" s="696" t="s">
        <v>1655</v>
      </c>
      <c r="D333" s="696" t="s">
        <v>1656</v>
      </c>
      <c r="E333" s="696" t="s">
        <v>1657</v>
      </c>
      <c r="F333" s="711"/>
      <c r="G333" s="711"/>
      <c r="H333" s="701">
        <v>0</v>
      </c>
      <c r="I333" s="711">
        <v>6</v>
      </c>
      <c r="J333" s="711">
        <v>5627.58</v>
      </c>
      <c r="K333" s="701">
        <v>1</v>
      </c>
      <c r="L333" s="711">
        <v>6</v>
      </c>
      <c r="M333" s="712">
        <v>5627.58</v>
      </c>
    </row>
    <row r="334" spans="1:13" ht="14.4" customHeight="1" x14ac:dyDescent="0.3">
      <c r="A334" s="695" t="s">
        <v>3280</v>
      </c>
      <c r="B334" s="696" t="s">
        <v>3103</v>
      </c>
      <c r="C334" s="696" t="s">
        <v>2933</v>
      </c>
      <c r="D334" s="696" t="s">
        <v>1702</v>
      </c>
      <c r="E334" s="696" t="s">
        <v>1657</v>
      </c>
      <c r="F334" s="711"/>
      <c r="G334" s="711"/>
      <c r="H334" s="701">
        <v>0</v>
      </c>
      <c r="I334" s="711">
        <v>16</v>
      </c>
      <c r="J334" s="711">
        <v>27995.040000000001</v>
      </c>
      <c r="K334" s="701">
        <v>1</v>
      </c>
      <c r="L334" s="711">
        <v>16</v>
      </c>
      <c r="M334" s="712">
        <v>27995.040000000001</v>
      </c>
    </row>
    <row r="335" spans="1:13" ht="14.4" customHeight="1" x14ac:dyDescent="0.3">
      <c r="A335" s="695" t="s">
        <v>3280</v>
      </c>
      <c r="B335" s="696" t="s">
        <v>3103</v>
      </c>
      <c r="C335" s="696" t="s">
        <v>1701</v>
      </c>
      <c r="D335" s="696" t="s">
        <v>1702</v>
      </c>
      <c r="E335" s="696" t="s">
        <v>1660</v>
      </c>
      <c r="F335" s="711"/>
      <c r="G335" s="711"/>
      <c r="H335" s="701">
        <v>0</v>
      </c>
      <c r="I335" s="711">
        <v>1</v>
      </c>
      <c r="J335" s="711">
        <v>2332.92</v>
      </c>
      <c r="K335" s="701">
        <v>1</v>
      </c>
      <c r="L335" s="711">
        <v>1</v>
      </c>
      <c r="M335" s="712">
        <v>2332.92</v>
      </c>
    </row>
    <row r="336" spans="1:13" ht="14.4" customHeight="1" x14ac:dyDescent="0.3">
      <c r="A336" s="695" t="s">
        <v>3280</v>
      </c>
      <c r="B336" s="696" t="s">
        <v>3103</v>
      </c>
      <c r="C336" s="696" t="s">
        <v>2936</v>
      </c>
      <c r="D336" s="696" t="s">
        <v>1702</v>
      </c>
      <c r="E336" s="696" t="s">
        <v>2665</v>
      </c>
      <c r="F336" s="711"/>
      <c r="G336" s="711"/>
      <c r="H336" s="701">
        <v>0</v>
      </c>
      <c r="I336" s="711">
        <v>5</v>
      </c>
      <c r="J336" s="711">
        <v>14580.8</v>
      </c>
      <c r="K336" s="701">
        <v>1</v>
      </c>
      <c r="L336" s="711">
        <v>5</v>
      </c>
      <c r="M336" s="712">
        <v>14580.8</v>
      </c>
    </row>
    <row r="337" spans="1:13" ht="14.4" customHeight="1" x14ac:dyDescent="0.3">
      <c r="A337" s="695" t="s">
        <v>3280</v>
      </c>
      <c r="B337" s="696" t="s">
        <v>4719</v>
      </c>
      <c r="C337" s="696" t="s">
        <v>3831</v>
      </c>
      <c r="D337" s="696" t="s">
        <v>3598</v>
      </c>
      <c r="E337" s="696"/>
      <c r="F337" s="711">
        <v>1</v>
      </c>
      <c r="G337" s="711">
        <v>0</v>
      </c>
      <c r="H337" s="701"/>
      <c r="I337" s="711"/>
      <c r="J337" s="711"/>
      <c r="K337" s="701"/>
      <c r="L337" s="711">
        <v>1</v>
      </c>
      <c r="M337" s="712">
        <v>0</v>
      </c>
    </row>
    <row r="338" spans="1:13" ht="14.4" customHeight="1" x14ac:dyDescent="0.3">
      <c r="A338" s="695" t="s">
        <v>3280</v>
      </c>
      <c r="B338" s="696" t="s">
        <v>3220</v>
      </c>
      <c r="C338" s="696" t="s">
        <v>2926</v>
      </c>
      <c r="D338" s="696" t="s">
        <v>2693</v>
      </c>
      <c r="E338" s="696" t="s">
        <v>3250</v>
      </c>
      <c r="F338" s="711"/>
      <c r="G338" s="711"/>
      <c r="H338" s="701">
        <v>0</v>
      </c>
      <c r="I338" s="711">
        <v>1</v>
      </c>
      <c r="J338" s="711">
        <v>150.55000000000001</v>
      </c>
      <c r="K338" s="701">
        <v>1</v>
      </c>
      <c r="L338" s="711">
        <v>1</v>
      </c>
      <c r="M338" s="712">
        <v>150.55000000000001</v>
      </c>
    </row>
    <row r="339" spans="1:13" ht="14.4" customHeight="1" x14ac:dyDescent="0.3">
      <c r="A339" s="695" t="s">
        <v>3280</v>
      </c>
      <c r="B339" s="696" t="s">
        <v>4720</v>
      </c>
      <c r="C339" s="696" t="s">
        <v>4300</v>
      </c>
      <c r="D339" s="696" t="s">
        <v>4301</v>
      </c>
      <c r="E339" s="696" t="s">
        <v>4302</v>
      </c>
      <c r="F339" s="711"/>
      <c r="G339" s="711"/>
      <c r="H339" s="701">
        <v>0</v>
      </c>
      <c r="I339" s="711">
        <v>1</v>
      </c>
      <c r="J339" s="711">
        <v>99.83</v>
      </c>
      <c r="K339" s="701">
        <v>1</v>
      </c>
      <c r="L339" s="711">
        <v>1</v>
      </c>
      <c r="M339" s="712">
        <v>99.83</v>
      </c>
    </row>
    <row r="340" spans="1:13" ht="14.4" customHeight="1" x14ac:dyDescent="0.3">
      <c r="A340" s="695" t="s">
        <v>3280</v>
      </c>
      <c r="B340" s="696" t="s">
        <v>4720</v>
      </c>
      <c r="C340" s="696" t="s">
        <v>4305</v>
      </c>
      <c r="D340" s="696" t="s">
        <v>4160</v>
      </c>
      <c r="E340" s="696" t="s">
        <v>4161</v>
      </c>
      <c r="F340" s="711">
        <v>1</v>
      </c>
      <c r="G340" s="711">
        <v>200.07</v>
      </c>
      <c r="H340" s="701">
        <v>1</v>
      </c>
      <c r="I340" s="711"/>
      <c r="J340" s="711"/>
      <c r="K340" s="701">
        <v>0</v>
      </c>
      <c r="L340" s="711">
        <v>1</v>
      </c>
      <c r="M340" s="712">
        <v>200.07</v>
      </c>
    </row>
    <row r="341" spans="1:13" ht="14.4" customHeight="1" x14ac:dyDescent="0.3">
      <c r="A341" s="695" t="s">
        <v>3280</v>
      </c>
      <c r="B341" s="696" t="s">
        <v>3221</v>
      </c>
      <c r="C341" s="696" t="s">
        <v>3711</v>
      </c>
      <c r="D341" s="696" t="s">
        <v>2675</v>
      </c>
      <c r="E341" s="696" t="s">
        <v>3712</v>
      </c>
      <c r="F341" s="711"/>
      <c r="G341" s="711"/>
      <c r="H341" s="701">
        <v>0</v>
      </c>
      <c r="I341" s="711">
        <v>1</v>
      </c>
      <c r="J341" s="711">
        <v>41.89</v>
      </c>
      <c r="K341" s="701">
        <v>1</v>
      </c>
      <c r="L341" s="711">
        <v>1</v>
      </c>
      <c r="M341" s="712">
        <v>41.89</v>
      </c>
    </row>
    <row r="342" spans="1:13" ht="14.4" customHeight="1" x14ac:dyDescent="0.3">
      <c r="A342" s="695" t="s">
        <v>3280</v>
      </c>
      <c r="B342" s="696" t="s">
        <v>3221</v>
      </c>
      <c r="C342" s="696" t="s">
        <v>2674</v>
      </c>
      <c r="D342" s="696" t="s">
        <v>2675</v>
      </c>
      <c r="E342" s="696" t="s">
        <v>2676</v>
      </c>
      <c r="F342" s="711"/>
      <c r="G342" s="711"/>
      <c r="H342" s="701">
        <v>0</v>
      </c>
      <c r="I342" s="711">
        <v>1</v>
      </c>
      <c r="J342" s="711">
        <v>146.63</v>
      </c>
      <c r="K342" s="701">
        <v>1</v>
      </c>
      <c r="L342" s="711">
        <v>1</v>
      </c>
      <c r="M342" s="712">
        <v>146.63</v>
      </c>
    </row>
    <row r="343" spans="1:13" ht="14.4" customHeight="1" x14ac:dyDescent="0.3">
      <c r="A343" s="695" t="s">
        <v>3280</v>
      </c>
      <c r="B343" s="696" t="s">
        <v>4730</v>
      </c>
      <c r="C343" s="696" t="s">
        <v>4278</v>
      </c>
      <c r="D343" s="696" t="s">
        <v>4279</v>
      </c>
      <c r="E343" s="696" t="s">
        <v>4280</v>
      </c>
      <c r="F343" s="711"/>
      <c r="G343" s="711"/>
      <c r="H343" s="701">
        <v>0</v>
      </c>
      <c r="I343" s="711">
        <v>1</v>
      </c>
      <c r="J343" s="711">
        <v>83.56</v>
      </c>
      <c r="K343" s="701">
        <v>1</v>
      </c>
      <c r="L343" s="711">
        <v>1</v>
      </c>
      <c r="M343" s="712">
        <v>83.56</v>
      </c>
    </row>
    <row r="344" spans="1:13" ht="14.4" customHeight="1" x14ac:dyDescent="0.3">
      <c r="A344" s="695" t="s">
        <v>3280</v>
      </c>
      <c r="B344" s="696" t="s">
        <v>4735</v>
      </c>
      <c r="C344" s="696" t="s">
        <v>4232</v>
      </c>
      <c r="D344" s="696" t="s">
        <v>995</v>
      </c>
      <c r="E344" s="696" t="s">
        <v>996</v>
      </c>
      <c r="F344" s="711"/>
      <c r="G344" s="711"/>
      <c r="H344" s="701">
        <v>0</v>
      </c>
      <c r="I344" s="711">
        <v>1</v>
      </c>
      <c r="J344" s="711">
        <v>81.209999999999994</v>
      </c>
      <c r="K344" s="701">
        <v>1</v>
      </c>
      <c r="L344" s="711">
        <v>1</v>
      </c>
      <c r="M344" s="712">
        <v>81.209999999999994</v>
      </c>
    </row>
    <row r="345" spans="1:13" ht="14.4" customHeight="1" x14ac:dyDescent="0.3">
      <c r="A345" s="695" t="s">
        <v>3280</v>
      </c>
      <c r="B345" s="696" t="s">
        <v>4735</v>
      </c>
      <c r="C345" s="696" t="s">
        <v>4233</v>
      </c>
      <c r="D345" s="696" t="s">
        <v>995</v>
      </c>
      <c r="E345" s="696" t="s">
        <v>3890</v>
      </c>
      <c r="F345" s="711"/>
      <c r="G345" s="711"/>
      <c r="H345" s="701">
        <v>0</v>
      </c>
      <c r="I345" s="711">
        <v>1</v>
      </c>
      <c r="J345" s="711">
        <v>270.69</v>
      </c>
      <c r="K345" s="701">
        <v>1</v>
      </c>
      <c r="L345" s="711">
        <v>1</v>
      </c>
      <c r="M345" s="712">
        <v>270.69</v>
      </c>
    </row>
    <row r="346" spans="1:13" ht="14.4" customHeight="1" x14ac:dyDescent="0.3">
      <c r="A346" s="695" t="s">
        <v>3280</v>
      </c>
      <c r="B346" s="696" t="s">
        <v>4735</v>
      </c>
      <c r="C346" s="696" t="s">
        <v>4234</v>
      </c>
      <c r="D346" s="696" t="s">
        <v>3969</v>
      </c>
      <c r="E346" s="696" t="s">
        <v>3692</v>
      </c>
      <c r="F346" s="711">
        <v>1</v>
      </c>
      <c r="G346" s="711">
        <v>0</v>
      </c>
      <c r="H346" s="701"/>
      <c r="I346" s="711"/>
      <c r="J346" s="711"/>
      <c r="K346" s="701"/>
      <c r="L346" s="711">
        <v>1</v>
      </c>
      <c r="M346" s="712">
        <v>0</v>
      </c>
    </row>
    <row r="347" spans="1:13" ht="14.4" customHeight="1" x14ac:dyDescent="0.3">
      <c r="A347" s="695" t="s">
        <v>3280</v>
      </c>
      <c r="B347" s="696" t="s">
        <v>3108</v>
      </c>
      <c r="C347" s="696" t="s">
        <v>4332</v>
      </c>
      <c r="D347" s="696" t="s">
        <v>4333</v>
      </c>
      <c r="E347" s="696" t="s">
        <v>4334</v>
      </c>
      <c r="F347" s="711"/>
      <c r="G347" s="711"/>
      <c r="H347" s="701">
        <v>0</v>
      </c>
      <c r="I347" s="711">
        <v>2</v>
      </c>
      <c r="J347" s="711">
        <v>73.040000000000006</v>
      </c>
      <c r="K347" s="701">
        <v>1</v>
      </c>
      <c r="L347" s="711">
        <v>2</v>
      </c>
      <c r="M347" s="712">
        <v>73.040000000000006</v>
      </c>
    </row>
    <row r="348" spans="1:13" ht="14.4" customHeight="1" x14ac:dyDescent="0.3">
      <c r="A348" s="695" t="s">
        <v>3280</v>
      </c>
      <c r="B348" s="696" t="s">
        <v>4736</v>
      </c>
      <c r="C348" s="696" t="s">
        <v>4324</v>
      </c>
      <c r="D348" s="696" t="s">
        <v>4325</v>
      </c>
      <c r="E348" s="696" t="s">
        <v>3513</v>
      </c>
      <c r="F348" s="711">
        <v>1</v>
      </c>
      <c r="G348" s="711">
        <v>0</v>
      </c>
      <c r="H348" s="701"/>
      <c r="I348" s="711"/>
      <c r="J348" s="711"/>
      <c r="K348" s="701"/>
      <c r="L348" s="711">
        <v>1</v>
      </c>
      <c r="M348" s="712">
        <v>0</v>
      </c>
    </row>
    <row r="349" spans="1:13" ht="14.4" customHeight="1" x14ac:dyDescent="0.3">
      <c r="A349" s="695" t="s">
        <v>3280</v>
      </c>
      <c r="B349" s="696" t="s">
        <v>4726</v>
      </c>
      <c r="C349" s="696" t="s">
        <v>4270</v>
      </c>
      <c r="D349" s="696" t="s">
        <v>3983</v>
      </c>
      <c r="E349" s="696" t="s">
        <v>2317</v>
      </c>
      <c r="F349" s="711"/>
      <c r="G349" s="711"/>
      <c r="H349" s="701">
        <v>0</v>
      </c>
      <c r="I349" s="711">
        <v>2</v>
      </c>
      <c r="J349" s="711">
        <v>180.64</v>
      </c>
      <c r="K349" s="701">
        <v>1</v>
      </c>
      <c r="L349" s="711">
        <v>2</v>
      </c>
      <c r="M349" s="712">
        <v>180.64</v>
      </c>
    </row>
    <row r="350" spans="1:13" ht="14.4" customHeight="1" x14ac:dyDescent="0.3">
      <c r="A350" s="695" t="s">
        <v>3280</v>
      </c>
      <c r="B350" s="696" t="s">
        <v>3110</v>
      </c>
      <c r="C350" s="696" t="s">
        <v>4290</v>
      </c>
      <c r="D350" s="696" t="s">
        <v>4291</v>
      </c>
      <c r="E350" s="696" t="s">
        <v>4292</v>
      </c>
      <c r="F350" s="711">
        <v>1</v>
      </c>
      <c r="G350" s="711">
        <v>0</v>
      </c>
      <c r="H350" s="701"/>
      <c r="I350" s="711"/>
      <c r="J350" s="711"/>
      <c r="K350" s="701"/>
      <c r="L350" s="711">
        <v>1</v>
      </c>
      <c r="M350" s="712">
        <v>0</v>
      </c>
    </row>
    <row r="351" spans="1:13" ht="14.4" customHeight="1" x14ac:dyDescent="0.3">
      <c r="A351" s="695" t="s">
        <v>3280</v>
      </c>
      <c r="B351" s="696" t="s">
        <v>3110</v>
      </c>
      <c r="C351" s="696" t="s">
        <v>4293</v>
      </c>
      <c r="D351" s="696" t="s">
        <v>3111</v>
      </c>
      <c r="E351" s="696" t="s">
        <v>4294</v>
      </c>
      <c r="F351" s="711"/>
      <c r="G351" s="711"/>
      <c r="H351" s="701"/>
      <c r="I351" s="711">
        <v>1</v>
      </c>
      <c r="J351" s="711">
        <v>0</v>
      </c>
      <c r="K351" s="701"/>
      <c r="L351" s="711">
        <v>1</v>
      </c>
      <c r="M351" s="712">
        <v>0</v>
      </c>
    </row>
    <row r="352" spans="1:13" ht="14.4" customHeight="1" x14ac:dyDescent="0.3">
      <c r="A352" s="695" t="s">
        <v>3280</v>
      </c>
      <c r="B352" s="696" t="s">
        <v>4727</v>
      </c>
      <c r="C352" s="696" t="s">
        <v>4295</v>
      </c>
      <c r="D352" s="696" t="s">
        <v>3995</v>
      </c>
      <c r="E352" s="696" t="s">
        <v>4296</v>
      </c>
      <c r="F352" s="711">
        <v>1</v>
      </c>
      <c r="G352" s="711">
        <v>233.9</v>
      </c>
      <c r="H352" s="701">
        <v>1</v>
      </c>
      <c r="I352" s="711"/>
      <c r="J352" s="711"/>
      <c r="K352" s="701">
        <v>0</v>
      </c>
      <c r="L352" s="711">
        <v>1</v>
      </c>
      <c r="M352" s="712">
        <v>233.9</v>
      </c>
    </row>
    <row r="353" spans="1:13" ht="14.4" customHeight="1" x14ac:dyDescent="0.3">
      <c r="A353" s="695" t="s">
        <v>3280</v>
      </c>
      <c r="B353" s="696" t="s">
        <v>3114</v>
      </c>
      <c r="C353" s="696" t="s">
        <v>4235</v>
      </c>
      <c r="D353" s="696" t="s">
        <v>4236</v>
      </c>
      <c r="E353" s="696" t="s">
        <v>1722</v>
      </c>
      <c r="F353" s="711"/>
      <c r="G353" s="711"/>
      <c r="H353" s="701">
        <v>0</v>
      </c>
      <c r="I353" s="711">
        <v>1</v>
      </c>
      <c r="J353" s="711">
        <v>391.77</v>
      </c>
      <c r="K353" s="701">
        <v>1</v>
      </c>
      <c r="L353" s="711">
        <v>1</v>
      </c>
      <c r="M353" s="712">
        <v>391.77</v>
      </c>
    </row>
    <row r="354" spans="1:13" ht="14.4" customHeight="1" x14ac:dyDescent="0.3">
      <c r="A354" s="695" t="s">
        <v>3280</v>
      </c>
      <c r="B354" s="696" t="s">
        <v>3118</v>
      </c>
      <c r="C354" s="696" t="s">
        <v>4299</v>
      </c>
      <c r="D354" s="696" t="s">
        <v>1679</v>
      </c>
      <c r="E354" s="696" t="s">
        <v>582</v>
      </c>
      <c r="F354" s="711">
        <v>1</v>
      </c>
      <c r="G354" s="711">
        <v>0</v>
      </c>
      <c r="H354" s="701"/>
      <c r="I354" s="711"/>
      <c r="J354" s="711"/>
      <c r="K354" s="701"/>
      <c r="L354" s="711">
        <v>1</v>
      </c>
      <c r="M354" s="712">
        <v>0</v>
      </c>
    </row>
    <row r="355" spans="1:13" ht="14.4" customHeight="1" x14ac:dyDescent="0.3">
      <c r="A355" s="695" t="s">
        <v>3280</v>
      </c>
      <c r="B355" s="696" t="s">
        <v>3118</v>
      </c>
      <c r="C355" s="696" t="s">
        <v>1678</v>
      </c>
      <c r="D355" s="696" t="s">
        <v>1679</v>
      </c>
      <c r="E355" s="696" t="s">
        <v>582</v>
      </c>
      <c r="F355" s="711"/>
      <c r="G355" s="711"/>
      <c r="H355" s="701">
        <v>0</v>
      </c>
      <c r="I355" s="711">
        <v>4</v>
      </c>
      <c r="J355" s="711">
        <v>152.52000000000001</v>
      </c>
      <c r="K355" s="701">
        <v>1</v>
      </c>
      <c r="L355" s="711">
        <v>4</v>
      </c>
      <c r="M355" s="712">
        <v>152.52000000000001</v>
      </c>
    </row>
    <row r="356" spans="1:13" ht="14.4" customHeight="1" x14ac:dyDescent="0.3">
      <c r="A356" s="695" t="s">
        <v>3280</v>
      </c>
      <c r="B356" s="696" t="s">
        <v>3118</v>
      </c>
      <c r="C356" s="696" t="s">
        <v>3753</v>
      </c>
      <c r="D356" s="696" t="s">
        <v>3754</v>
      </c>
      <c r="E356" s="696" t="s">
        <v>3755</v>
      </c>
      <c r="F356" s="711"/>
      <c r="G356" s="711"/>
      <c r="H356" s="701">
        <v>0</v>
      </c>
      <c r="I356" s="711">
        <v>1</v>
      </c>
      <c r="J356" s="711">
        <v>254.23</v>
      </c>
      <c r="K356" s="701">
        <v>1</v>
      </c>
      <c r="L356" s="711">
        <v>1</v>
      </c>
      <c r="M356" s="712">
        <v>254.23</v>
      </c>
    </row>
    <row r="357" spans="1:13" ht="14.4" customHeight="1" x14ac:dyDescent="0.3">
      <c r="A357" s="695" t="s">
        <v>3280</v>
      </c>
      <c r="B357" s="696" t="s">
        <v>3124</v>
      </c>
      <c r="C357" s="696" t="s">
        <v>1998</v>
      </c>
      <c r="D357" s="696" t="s">
        <v>3125</v>
      </c>
      <c r="E357" s="696" t="s">
        <v>3126</v>
      </c>
      <c r="F357" s="711"/>
      <c r="G357" s="711"/>
      <c r="H357" s="701">
        <v>0</v>
      </c>
      <c r="I357" s="711">
        <v>25</v>
      </c>
      <c r="J357" s="711">
        <v>7626.9500000000007</v>
      </c>
      <c r="K357" s="701">
        <v>1</v>
      </c>
      <c r="L357" s="711">
        <v>25</v>
      </c>
      <c r="M357" s="712">
        <v>7626.9500000000007</v>
      </c>
    </row>
    <row r="358" spans="1:13" ht="14.4" customHeight="1" x14ac:dyDescent="0.3">
      <c r="A358" s="695" t="s">
        <v>3280</v>
      </c>
      <c r="B358" s="696" t="s">
        <v>3129</v>
      </c>
      <c r="C358" s="696" t="s">
        <v>2006</v>
      </c>
      <c r="D358" s="696" t="s">
        <v>2007</v>
      </c>
      <c r="E358" s="696" t="s">
        <v>3131</v>
      </c>
      <c r="F358" s="711"/>
      <c r="G358" s="711"/>
      <c r="H358" s="701">
        <v>0</v>
      </c>
      <c r="I358" s="711">
        <v>7</v>
      </c>
      <c r="J358" s="711">
        <v>1289.54</v>
      </c>
      <c r="K358" s="701">
        <v>1</v>
      </c>
      <c r="L358" s="711">
        <v>7</v>
      </c>
      <c r="M358" s="712">
        <v>1289.54</v>
      </c>
    </row>
    <row r="359" spans="1:13" ht="14.4" customHeight="1" x14ac:dyDescent="0.3">
      <c r="A359" s="695" t="s">
        <v>3280</v>
      </c>
      <c r="B359" s="696" t="s">
        <v>3134</v>
      </c>
      <c r="C359" s="696" t="s">
        <v>2041</v>
      </c>
      <c r="D359" s="696" t="s">
        <v>2042</v>
      </c>
      <c r="E359" s="696" t="s">
        <v>3135</v>
      </c>
      <c r="F359" s="711"/>
      <c r="G359" s="711"/>
      <c r="H359" s="701">
        <v>0</v>
      </c>
      <c r="I359" s="711">
        <v>2</v>
      </c>
      <c r="J359" s="711">
        <v>350.38</v>
      </c>
      <c r="K359" s="701">
        <v>1</v>
      </c>
      <c r="L359" s="711">
        <v>2</v>
      </c>
      <c r="M359" s="712">
        <v>350.38</v>
      </c>
    </row>
    <row r="360" spans="1:13" ht="14.4" customHeight="1" x14ac:dyDescent="0.3">
      <c r="A360" s="695" t="s">
        <v>3280</v>
      </c>
      <c r="B360" s="696" t="s">
        <v>3138</v>
      </c>
      <c r="C360" s="696" t="s">
        <v>4237</v>
      </c>
      <c r="D360" s="696" t="s">
        <v>4238</v>
      </c>
      <c r="E360" s="696" t="s">
        <v>2051</v>
      </c>
      <c r="F360" s="711">
        <v>1</v>
      </c>
      <c r="G360" s="711">
        <v>125.13</v>
      </c>
      <c r="H360" s="701">
        <v>1</v>
      </c>
      <c r="I360" s="711"/>
      <c r="J360" s="711"/>
      <c r="K360" s="701">
        <v>0</v>
      </c>
      <c r="L360" s="711">
        <v>1</v>
      </c>
      <c r="M360" s="712">
        <v>125.13</v>
      </c>
    </row>
    <row r="361" spans="1:13" ht="14.4" customHeight="1" x14ac:dyDescent="0.3">
      <c r="A361" s="695" t="s">
        <v>3280</v>
      </c>
      <c r="B361" s="696" t="s">
        <v>3138</v>
      </c>
      <c r="C361" s="696" t="s">
        <v>2049</v>
      </c>
      <c r="D361" s="696" t="s">
        <v>2050</v>
      </c>
      <c r="E361" s="696" t="s">
        <v>2051</v>
      </c>
      <c r="F361" s="711"/>
      <c r="G361" s="711"/>
      <c r="H361" s="701">
        <v>0</v>
      </c>
      <c r="I361" s="711">
        <v>7</v>
      </c>
      <c r="J361" s="711">
        <v>1555.75</v>
      </c>
      <c r="K361" s="701">
        <v>1</v>
      </c>
      <c r="L361" s="711">
        <v>7</v>
      </c>
      <c r="M361" s="712">
        <v>1555.75</v>
      </c>
    </row>
    <row r="362" spans="1:13" ht="14.4" customHeight="1" x14ac:dyDescent="0.3">
      <c r="A362" s="695" t="s">
        <v>3280</v>
      </c>
      <c r="B362" s="696" t="s">
        <v>3142</v>
      </c>
      <c r="C362" s="696" t="s">
        <v>2021</v>
      </c>
      <c r="D362" s="696" t="s">
        <v>2022</v>
      </c>
      <c r="E362" s="696" t="s">
        <v>3143</v>
      </c>
      <c r="F362" s="711"/>
      <c r="G362" s="711"/>
      <c r="H362" s="701">
        <v>0</v>
      </c>
      <c r="I362" s="711">
        <v>8</v>
      </c>
      <c r="J362" s="711">
        <v>558.88</v>
      </c>
      <c r="K362" s="701">
        <v>1</v>
      </c>
      <c r="L362" s="711">
        <v>8</v>
      </c>
      <c r="M362" s="712">
        <v>558.88</v>
      </c>
    </row>
    <row r="363" spans="1:13" ht="14.4" customHeight="1" x14ac:dyDescent="0.3">
      <c r="A363" s="695" t="s">
        <v>3280</v>
      </c>
      <c r="B363" s="696" t="s">
        <v>3144</v>
      </c>
      <c r="C363" s="696" t="s">
        <v>4070</v>
      </c>
      <c r="D363" s="696" t="s">
        <v>4071</v>
      </c>
      <c r="E363" s="696" t="s">
        <v>3130</v>
      </c>
      <c r="F363" s="711"/>
      <c r="G363" s="711"/>
      <c r="H363" s="701">
        <v>0</v>
      </c>
      <c r="I363" s="711">
        <v>1</v>
      </c>
      <c r="J363" s="711">
        <v>52.4</v>
      </c>
      <c r="K363" s="701">
        <v>1</v>
      </c>
      <c r="L363" s="711">
        <v>1</v>
      </c>
      <c r="M363" s="712">
        <v>52.4</v>
      </c>
    </row>
    <row r="364" spans="1:13" ht="14.4" customHeight="1" x14ac:dyDescent="0.3">
      <c r="A364" s="695" t="s">
        <v>3280</v>
      </c>
      <c r="B364" s="696" t="s">
        <v>3144</v>
      </c>
      <c r="C364" s="696" t="s">
        <v>2010</v>
      </c>
      <c r="D364" s="696" t="s">
        <v>2011</v>
      </c>
      <c r="E364" s="696" t="s">
        <v>3131</v>
      </c>
      <c r="F364" s="711"/>
      <c r="G364" s="711"/>
      <c r="H364" s="701">
        <v>0</v>
      </c>
      <c r="I364" s="711">
        <v>5</v>
      </c>
      <c r="J364" s="711">
        <v>349.29999999999995</v>
      </c>
      <c r="K364" s="701">
        <v>1</v>
      </c>
      <c r="L364" s="711">
        <v>5</v>
      </c>
      <c r="M364" s="712">
        <v>349.29999999999995</v>
      </c>
    </row>
    <row r="365" spans="1:13" ht="14.4" customHeight="1" x14ac:dyDescent="0.3">
      <c r="A365" s="695" t="s">
        <v>3280</v>
      </c>
      <c r="B365" s="696" t="s">
        <v>3152</v>
      </c>
      <c r="C365" s="696" t="s">
        <v>2085</v>
      </c>
      <c r="D365" s="696" t="s">
        <v>2086</v>
      </c>
      <c r="E365" s="696" t="s">
        <v>3155</v>
      </c>
      <c r="F365" s="711"/>
      <c r="G365" s="711"/>
      <c r="H365" s="701">
        <v>0</v>
      </c>
      <c r="I365" s="711">
        <v>29</v>
      </c>
      <c r="J365" s="711">
        <v>90688.51</v>
      </c>
      <c r="K365" s="701">
        <v>1</v>
      </c>
      <c r="L365" s="711">
        <v>29</v>
      </c>
      <c r="M365" s="712">
        <v>90688.51</v>
      </c>
    </row>
    <row r="366" spans="1:13" ht="14.4" customHeight="1" x14ac:dyDescent="0.3">
      <c r="A366" s="695" t="s">
        <v>3280</v>
      </c>
      <c r="B366" s="696" t="s">
        <v>3158</v>
      </c>
      <c r="C366" s="696" t="s">
        <v>1807</v>
      </c>
      <c r="D366" s="696" t="s">
        <v>1808</v>
      </c>
      <c r="E366" s="696" t="s">
        <v>3159</v>
      </c>
      <c r="F366" s="711"/>
      <c r="G366" s="711"/>
      <c r="H366" s="701">
        <v>0</v>
      </c>
      <c r="I366" s="711">
        <v>8</v>
      </c>
      <c r="J366" s="711">
        <v>11936.88</v>
      </c>
      <c r="K366" s="701">
        <v>1</v>
      </c>
      <c r="L366" s="711">
        <v>8</v>
      </c>
      <c r="M366" s="712">
        <v>11936.88</v>
      </c>
    </row>
    <row r="367" spans="1:13" ht="14.4" customHeight="1" x14ac:dyDescent="0.3">
      <c r="A367" s="695" t="s">
        <v>3280</v>
      </c>
      <c r="B367" s="696" t="s">
        <v>3162</v>
      </c>
      <c r="C367" s="696" t="s">
        <v>3437</v>
      </c>
      <c r="D367" s="696" t="s">
        <v>3438</v>
      </c>
      <c r="E367" s="696" t="s">
        <v>895</v>
      </c>
      <c r="F367" s="711"/>
      <c r="G367" s="711"/>
      <c r="H367" s="701">
        <v>0</v>
      </c>
      <c r="I367" s="711">
        <v>5</v>
      </c>
      <c r="J367" s="711">
        <v>65844.2</v>
      </c>
      <c r="K367" s="701">
        <v>1</v>
      </c>
      <c r="L367" s="711">
        <v>5</v>
      </c>
      <c r="M367" s="712">
        <v>65844.2</v>
      </c>
    </row>
    <row r="368" spans="1:13" ht="14.4" customHeight="1" x14ac:dyDescent="0.3">
      <c r="A368" s="695" t="s">
        <v>3280</v>
      </c>
      <c r="B368" s="696" t="s">
        <v>4717</v>
      </c>
      <c r="C368" s="696" t="s">
        <v>4275</v>
      </c>
      <c r="D368" s="696" t="s">
        <v>4276</v>
      </c>
      <c r="E368" s="696" t="s">
        <v>4277</v>
      </c>
      <c r="F368" s="711"/>
      <c r="G368" s="711"/>
      <c r="H368" s="701">
        <v>0</v>
      </c>
      <c r="I368" s="711">
        <v>5</v>
      </c>
      <c r="J368" s="711">
        <v>24498.899999999998</v>
      </c>
      <c r="K368" s="701">
        <v>1</v>
      </c>
      <c r="L368" s="711">
        <v>5</v>
      </c>
      <c r="M368" s="712">
        <v>24498.899999999998</v>
      </c>
    </row>
    <row r="369" spans="1:13" ht="14.4" customHeight="1" x14ac:dyDescent="0.3">
      <c r="A369" s="695" t="s">
        <v>3280</v>
      </c>
      <c r="B369" s="696" t="s">
        <v>4717</v>
      </c>
      <c r="C369" s="696" t="s">
        <v>3588</v>
      </c>
      <c r="D369" s="696" t="s">
        <v>3589</v>
      </c>
      <c r="E369" s="696" t="s">
        <v>3590</v>
      </c>
      <c r="F369" s="711"/>
      <c r="G369" s="711"/>
      <c r="H369" s="701">
        <v>0</v>
      </c>
      <c r="I369" s="711">
        <v>18</v>
      </c>
      <c r="J369" s="711">
        <v>42901.93</v>
      </c>
      <c r="K369" s="701">
        <v>1</v>
      </c>
      <c r="L369" s="711">
        <v>18</v>
      </c>
      <c r="M369" s="712">
        <v>42901.93</v>
      </c>
    </row>
    <row r="370" spans="1:13" ht="14.4" customHeight="1" x14ac:dyDescent="0.3">
      <c r="A370" s="695" t="s">
        <v>3280</v>
      </c>
      <c r="B370" s="696" t="s">
        <v>3171</v>
      </c>
      <c r="C370" s="696" t="s">
        <v>979</v>
      </c>
      <c r="D370" s="696" t="s">
        <v>980</v>
      </c>
      <c r="E370" s="696" t="s">
        <v>981</v>
      </c>
      <c r="F370" s="711"/>
      <c r="G370" s="711"/>
      <c r="H370" s="701">
        <v>0</v>
      </c>
      <c r="I370" s="711">
        <v>6</v>
      </c>
      <c r="J370" s="711">
        <v>571.5</v>
      </c>
      <c r="K370" s="701">
        <v>1</v>
      </c>
      <c r="L370" s="711">
        <v>6</v>
      </c>
      <c r="M370" s="712">
        <v>571.5</v>
      </c>
    </row>
    <row r="371" spans="1:13" ht="14.4" customHeight="1" x14ac:dyDescent="0.3">
      <c r="A371" s="695" t="s">
        <v>3280</v>
      </c>
      <c r="B371" s="696" t="s">
        <v>3172</v>
      </c>
      <c r="C371" s="696" t="s">
        <v>1697</v>
      </c>
      <c r="D371" s="696" t="s">
        <v>1698</v>
      </c>
      <c r="E371" s="696" t="s">
        <v>3173</v>
      </c>
      <c r="F371" s="711"/>
      <c r="G371" s="711"/>
      <c r="H371" s="701">
        <v>0</v>
      </c>
      <c r="I371" s="711">
        <v>1</v>
      </c>
      <c r="J371" s="711">
        <v>163.72999999999999</v>
      </c>
      <c r="K371" s="701">
        <v>1</v>
      </c>
      <c r="L371" s="711">
        <v>1</v>
      </c>
      <c r="M371" s="712">
        <v>163.72999999999999</v>
      </c>
    </row>
    <row r="372" spans="1:13" ht="14.4" customHeight="1" x14ac:dyDescent="0.3">
      <c r="A372" s="695" t="s">
        <v>3280</v>
      </c>
      <c r="B372" s="696" t="s">
        <v>3174</v>
      </c>
      <c r="C372" s="696" t="s">
        <v>592</v>
      </c>
      <c r="D372" s="696" t="s">
        <v>593</v>
      </c>
      <c r="E372" s="696" t="s">
        <v>594</v>
      </c>
      <c r="F372" s="711">
        <v>1</v>
      </c>
      <c r="G372" s="711">
        <v>94.72</v>
      </c>
      <c r="H372" s="701">
        <v>1</v>
      </c>
      <c r="I372" s="711"/>
      <c r="J372" s="711"/>
      <c r="K372" s="701">
        <v>0</v>
      </c>
      <c r="L372" s="711">
        <v>1</v>
      </c>
      <c r="M372" s="712">
        <v>94.72</v>
      </c>
    </row>
    <row r="373" spans="1:13" ht="14.4" customHeight="1" x14ac:dyDescent="0.3">
      <c r="A373" s="695" t="s">
        <v>3280</v>
      </c>
      <c r="B373" s="696" t="s">
        <v>4728</v>
      </c>
      <c r="C373" s="696" t="s">
        <v>4285</v>
      </c>
      <c r="D373" s="696" t="s">
        <v>4286</v>
      </c>
      <c r="E373" s="696" t="s">
        <v>4287</v>
      </c>
      <c r="F373" s="711">
        <v>1</v>
      </c>
      <c r="G373" s="711">
        <v>0</v>
      </c>
      <c r="H373" s="701"/>
      <c r="I373" s="711"/>
      <c r="J373" s="711"/>
      <c r="K373" s="701"/>
      <c r="L373" s="711">
        <v>1</v>
      </c>
      <c r="M373" s="712">
        <v>0</v>
      </c>
    </row>
    <row r="374" spans="1:13" ht="14.4" customHeight="1" x14ac:dyDescent="0.3">
      <c r="A374" s="695" t="s">
        <v>3280</v>
      </c>
      <c r="B374" s="696" t="s">
        <v>3179</v>
      </c>
      <c r="C374" s="696" t="s">
        <v>4230</v>
      </c>
      <c r="D374" s="696" t="s">
        <v>4231</v>
      </c>
      <c r="E374" s="696" t="s">
        <v>3965</v>
      </c>
      <c r="F374" s="711">
        <v>2</v>
      </c>
      <c r="G374" s="711">
        <v>21.46</v>
      </c>
      <c r="H374" s="701">
        <v>1</v>
      </c>
      <c r="I374" s="711"/>
      <c r="J374" s="711"/>
      <c r="K374" s="701">
        <v>0</v>
      </c>
      <c r="L374" s="711">
        <v>2</v>
      </c>
      <c r="M374" s="712">
        <v>21.46</v>
      </c>
    </row>
    <row r="375" spans="1:13" ht="14.4" customHeight="1" x14ac:dyDescent="0.3">
      <c r="A375" s="695" t="s">
        <v>3280</v>
      </c>
      <c r="B375" s="696" t="s">
        <v>3179</v>
      </c>
      <c r="C375" s="696" t="s">
        <v>3430</v>
      </c>
      <c r="D375" s="696" t="s">
        <v>3431</v>
      </c>
      <c r="E375" s="696" t="s">
        <v>3432</v>
      </c>
      <c r="F375" s="711"/>
      <c r="G375" s="711"/>
      <c r="H375" s="701">
        <v>0</v>
      </c>
      <c r="I375" s="711">
        <v>1</v>
      </c>
      <c r="J375" s="711">
        <v>17.690000000000001</v>
      </c>
      <c r="K375" s="701">
        <v>1</v>
      </c>
      <c r="L375" s="711">
        <v>1</v>
      </c>
      <c r="M375" s="712">
        <v>17.690000000000001</v>
      </c>
    </row>
    <row r="376" spans="1:13" ht="14.4" customHeight="1" x14ac:dyDescent="0.3">
      <c r="A376" s="695" t="s">
        <v>3280</v>
      </c>
      <c r="B376" s="696" t="s">
        <v>3182</v>
      </c>
      <c r="C376" s="696" t="s">
        <v>1736</v>
      </c>
      <c r="D376" s="696" t="s">
        <v>1737</v>
      </c>
      <c r="E376" s="696" t="s">
        <v>3183</v>
      </c>
      <c r="F376" s="711"/>
      <c r="G376" s="711"/>
      <c r="H376" s="701">
        <v>0</v>
      </c>
      <c r="I376" s="711">
        <v>2</v>
      </c>
      <c r="J376" s="711">
        <v>324.26</v>
      </c>
      <c r="K376" s="701">
        <v>1</v>
      </c>
      <c r="L376" s="711">
        <v>2</v>
      </c>
      <c r="M376" s="712">
        <v>324.26</v>
      </c>
    </row>
    <row r="377" spans="1:13" ht="14.4" customHeight="1" x14ac:dyDescent="0.3">
      <c r="A377" s="695" t="s">
        <v>3280</v>
      </c>
      <c r="B377" s="696" t="s">
        <v>3182</v>
      </c>
      <c r="C377" s="696" t="s">
        <v>1769</v>
      </c>
      <c r="D377" s="696" t="s">
        <v>1652</v>
      </c>
      <c r="E377" s="696" t="s">
        <v>3184</v>
      </c>
      <c r="F377" s="711"/>
      <c r="G377" s="711"/>
      <c r="H377" s="701">
        <v>0</v>
      </c>
      <c r="I377" s="711">
        <v>1</v>
      </c>
      <c r="J377" s="711">
        <v>216.16</v>
      </c>
      <c r="K377" s="701">
        <v>1</v>
      </c>
      <c r="L377" s="711">
        <v>1</v>
      </c>
      <c r="M377" s="712">
        <v>216.16</v>
      </c>
    </row>
    <row r="378" spans="1:13" ht="14.4" customHeight="1" x14ac:dyDescent="0.3">
      <c r="A378" s="695" t="s">
        <v>3280</v>
      </c>
      <c r="B378" s="696" t="s">
        <v>3182</v>
      </c>
      <c r="C378" s="696" t="s">
        <v>1651</v>
      </c>
      <c r="D378" s="696" t="s">
        <v>1652</v>
      </c>
      <c r="E378" s="696" t="s">
        <v>3185</v>
      </c>
      <c r="F378" s="711"/>
      <c r="G378" s="711"/>
      <c r="H378" s="701">
        <v>0</v>
      </c>
      <c r="I378" s="711">
        <v>3</v>
      </c>
      <c r="J378" s="711">
        <v>1296.96</v>
      </c>
      <c r="K378" s="701">
        <v>1</v>
      </c>
      <c r="L378" s="711">
        <v>3</v>
      </c>
      <c r="M378" s="712">
        <v>1296.96</v>
      </c>
    </row>
    <row r="379" spans="1:13" ht="14.4" customHeight="1" x14ac:dyDescent="0.3">
      <c r="A379" s="695" t="s">
        <v>3280</v>
      </c>
      <c r="B379" s="696" t="s">
        <v>3182</v>
      </c>
      <c r="C379" s="696" t="s">
        <v>4246</v>
      </c>
      <c r="D379" s="696" t="s">
        <v>1652</v>
      </c>
      <c r="E379" s="696" t="s">
        <v>4247</v>
      </c>
      <c r="F379" s="711">
        <v>3</v>
      </c>
      <c r="G379" s="711">
        <v>0</v>
      </c>
      <c r="H379" s="701"/>
      <c r="I379" s="711"/>
      <c r="J379" s="711"/>
      <c r="K379" s="701"/>
      <c r="L379" s="711">
        <v>3</v>
      </c>
      <c r="M379" s="712">
        <v>0</v>
      </c>
    </row>
    <row r="380" spans="1:13" ht="14.4" customHeight="1" x14ac:dyDescent="0.3">
      <c r="A380" s="695" t="s">
        <v>3280</v>
      </c>
      <c r="B380" s="696" t="s">
        <v>3182</v>
      </c>
      <c r="C380" s="696" t="s">
        <v>4248</v>
      </c>
      <c r="D380" s="696" t="s">
        <v>1652</v>
      </c>
      <c r="E380" s="696" t="s">
        <v>4249</v>
      </c>
      <c r="F380" s="711">
        <v>1</v>
      </c>
      <c r="G380" s="711">
        <v>0</v>
      </c>
      <c r="H380" s="701"/>
      <c r="I380" s="711"/>
      <c r="J380" s="711"/>
      <c r="K380" s="701"/>
      <c r="L380" s="711">
        <v>1</v>
      </c>
      <c r="M380" s="712">
        <v>0</v>
      </c>
    </row>
    <row r="381" spans="1:13" ht="14.4" customHeight="1" x14ac:dyDescent="0.3">
      <c r="A381" s="695" t="s">
        <v>3280</v>
      </c>
      <c r="B381" s="696" t="s">
        <v>3182</v>
      </c>
      <c r="C381" s="696" t="s">
        <v>4244</v>
      </c>
      <c r="D381" s="696" t="s">
        <v>1737</v>
      </c>
      <c r="E381" s="696" t="s">
        <v>4245</v>
      </c>
      <c r="F381" s="711">
        <v>1</v>
      </c>
      <c r="G381" s="711">
        <v>0</v>
      </c>
      <c r="H381" s="701"/>
      <c r="I381" s="711"/>
      <c r="J381" s="711"/>
      <c r="K381" s="701"/>
      <c r="L381" s="711">
        <v>1</v>
      </c>
      <c r="M381" s="712">
        <v>0</v>
      </c>
    </row>
    <row r="382" spans="1:13" ht="14.4" customHeight="1" x14ac:dyDescent="0.3">
      <c r="A382" s="695" t="s">
        <v>3280</v>
      </c>
      <c r="B382" s="696" t="s">
        <v>3186</v>
      </c>
      <c r="C382" s="696" t="s">
        <v>4339</v>
      </c>
      <c r="D382" s="696" t="s">
        <v>1727</v>
      </c>
      <c r="E382" s="696" t="s">
        <v>4340</v>
      </c>
      <c r="F382" s="711"/>
      <c r="G382" s="711"/>
      <c r="H382" s="701">
        <v>0</v>
      </c>
      <c r="I382" s="711">
        <v>1</v>
      </c>
      <c r="J382" s="711">
        <v>1130.43</v>
      </c>
      <c r="K382" s="701">
        <v>1</v>
      </c>
      <c r="L382" s="711">
        <v>1</v>
      </c>
      <c r="M382" s="712">
        <v>1130.43</v>
      </c>
    </row>
    <row r="383" spans="1:13" ht="14.4" customHeight="1" x14ac:dyDescent="0.3">
      <c r="A383" s="695" t="s">
        <v>3280</v>
      </c>
      <c r="B383" s="696" t="s">
        <v>3186</v>
      </c>
      <c r="C383" s="696" t="s">
        <v>4341</v>
      </c>
      <c r="D383" s="696" t="s">
        <v>4342</v>
      </c>
      <c r="E383" s="696" t="s">
        <v>3975</v>
      </c>
      <c r="F383" s="711">
        <v>1</v>
      </c>
      <c r="G383" s="711">
        <v>0</v>
      </c>
      <c r="H383" s="701"/>
      <c r="I383" s="711"/>
      <c r="J383" s="711"/>
      <c r="K383" s="701"/>
      <c r="L383" s="711">
        <v>1</v>
      </c>
      <c r="M383" s="712">
        <v>0</v>
      </c>
    </row>
    <row r="384" spans="1:13" ht="14.4" customHeight="1" x14ac:dyDescent="0.3">
      <c r="A384" s="695" t="s">
        <v>3280</v>
      </c>
      <c r="B384" s="696" t="s">
        <v>3188</v>
      </c>
      <c r="C384" s="696" t="s">
        <v>1631</v>
      </c>
      <c r="D384" s="696" t="s">
        <v>1632</v>
      </c>
      <c r="E384" s="696" t="s">
        <v>3190</v>
      </c>
      <c r="F384" s="711"/>
      <c r="G384" s="711"/>
      <c r="H384" s="701"/>
      <c r="I384" s="711">
        <v>2</v>
      </c>
      <c r="J384" s="711">
        <v>0</v>
      </c>
      <c r="K384" s="701"/>
      <c r="L384" s="711">
        <v>2</v>
      </c>
      <c r="M384" s="712">
        <v>0</v>
      </c>
    </row>
    <row r="385" spans="1:13" ht="14.4" customHeight="1" x14ac:dyDescent="0.3">
      <c r="A385" s="695" t="s">
        <v>3280</v>
      </c>
      <c r="B385" s="696" t="s">
        <v>3246</v>
      </c>
      <c r="C385" s="696" t="s">
        <v>2707</v>
      </c>
      <c r="D385" s="696" t="s">
        <v>2708</v>
      </c>
      <c r="E385" s="696" t="s">
        <v>3247</v>
      </c>
      <c r="F385" s="711"/>
      <c r="G385" s="711"/>
      <c r="H385" s="701">
        <v>0</v>
      </c>
      <c r="I385" s="711">
        <v>2</v>
      </c>
      <c r="J385" s="711">
        <v>189.6</v>
      </c>
      <c r="K385" s="701">
        <v>1</v>
      </c>
      <c r="L385" s="711">
        <v>2</v>
      </c>
      <c r="M385" s="712">
        <v>189.6</v>
      </c>
    </row>
    <row r="386" spans="1:13" ht="14.4" customHeight="1" x14ac:dyDescent="0.3">
      <c r="A386" s="695" t="s">
        <v>3280</v>
      </c>
      <c r="B386" s="696" t="s">
        <v>3191</v>
      </c>
      <c r="C386" s="696" t="s">
        <v>1705</v>
      </c>
      <c r="D386" s="696" t="s">
        <v>1636</v>
      </c>
      <c r="E386" s="696" t="s">
        <v>2672</v>
      </c>
      <c r="F386" s="711"/>
      <c r="G386" s="711"/>
      <c r="H386" s="701">
        <v>0</v>
      </c>
      <c r="I386" s="711">
        <v>4</v>
      </c>
      <c r="J386" s="711">
        <v>494.2</v>
      </c>
      <c r="K386" s="701">
        <v>1</v>
      </c>
      <c r="L386" s="711">
        <v>4</v>
      </c>
      <c r="M386" s="712">
        <v>494.2</v>
      </c>
    </row>
    <row r="387" spans="1:13" ht="14.4" customHeight="1" x14ac:dyDescent="0.3">
      <c r="A387" s="695" t="s">
        <v>3280</v>
      </c>
      <c r="B387" s="696" t="s">
        <v>3191</v>
      </c>
      <c r="C387" s="696" t="s">
        <v>4242</v>
      </c>
      <c r="D387" s="696" t="s">
        <v>4243</v>
      </c>
      <c r="E387" s="696" t="s">
        <v>2672</v>
      </c>
      <c r="F387" s="711">
        <v>1</v>
      </c>
      <c r="G387" s="711">
        <v>0</v>
      </c>
      <c r="H387" s="701"/>
      <c r="I387" s="711"/>
      <c r="J387" s="711"/>
      <c r="K387" s="701"/>
      <c r="L387" s="711">
        <v>1</v>
      </c>
      <c r="M387" s="712">
        <v>0</v>
      </c>
    </row>
    <row r="388" spans="1:13" ht="14.4" customHeight="1" x14ac:dyDescent="0.3">
      <c r="A388" s="695" t="s">
        <v>3280</v>
      </c>
      <c r="B388" s="696" t="s">
        <v>3196</v>
      </c>
      <c r="C388" s="696" t="s">
        <v>1850</v>
      </c>
      <c r="D388" s="696" t="s">
        <v>1851</v>
      </c>
      <c r="E388" s="696" t="s">
        <v>1852</v>
      </c>
      <c r="F388" s="711"/>
      <c r="G388" s="711"/>
      <c r="H388" s="701">
        <v>0</v>
      </c>
      <c r="I388" s="711">
        <v>3</v>
      </c>
      <c r="J388" s="711">
        <v>582.78</v>
      </c>
      <c r="K388" s="701">
        <v>1</v>
      </c>
      <c r="L388" s="711">
        <v>3</v>
      </c>
      <c r="M388" s="712">
        <v>582.78</v>
      </c>
    </row>
    <row r="389" spans="1:13" ht="14.4" customHeight="1" x14ac:dyDescent="0.3">
      <c r="A389" s="695" t="s">
        <v>3280</v>
      </c>
      <c r="B389" s="696" t="s">
        <v>3196</v>
      </c>
      <c r="C389" s="696" t="s">
        <v>4326</v>
      </c>
      <c r="D389" s="696" t="s">
        <v>4327</v>
      </c>
      <c r="E389" s="696" t="s">
        <v>4328</v>
      </c>
      <c r="F389" s="711">
        <v>3</v>
      </c>
      <c r="G389" s="711">
        <v>2274.75</v>
      </c>
      <c r="H389" s="701">
        <v>1</v>
      </c>
      <c r="I389" s="711"/>
      <c r="J389" s="711"/>
      <c r="K389" s="701">
        <v>0</v>
      </c>
      <c r="L389" s="711">
        <v>3</v>
      </c>
      <c r="M389" s="712">
        <v>2274.75</v>
      </c>
    </row>
    <row r="390" spans="1:13" ht="14.4" customHeight="1" x14ac:dyDescent="0.3">
      <c r="A390" s="695" t="s">
        <v>3280</v>
      </c>
      <c r="B390" s="696" t="s">
        <v>3196</v>
      </c>
      <c r="C390" s="696" t="s">
        <v>4329</v>
      </c>
      <c r="D390" s="696" t="s">
        <v>4330</v>
      </c>
      <c r="E390" s="696" t="s">
        <v>4328</v>
      </c>
      <c r="F390" s="711">
        <v>1</v>
      </c>
      <c r="G390" s="711">
        <v>758.25</v>
      </c>
      <c r="H390" s="701">
        <v>1</v>
      </c>
      <c r="I390" s="711"/>
      <c r="J390" s="711"/>
      <c r="K390" s="701">
        <v>0</v>
      </c>
      <c r="L390" s="711">
        <v>1</v>
      </c>
      <c r="M390" s="712">
        <v>758.25</v>
      </c>
    </row>
    <row r="391" spans="1:13" ht="14.4" customHeight="1" x14ac:dyDescent="0.3">
      <c r="A391" s="695" t="s">
        <v>3281</v>
      </c>
      <c r="B391" s="696" t="s">
        <v>3093</v>
      </c>
      <c r="C391" s="696" t="s">
        <v>1765</v>
      </c>
      <c r="D391" s="696" t="s">
        <v>1766</v>
      </c>
      <c r="E391" s="696" t="s">
        <v>1767</v>
      </c>
      <c r="F391" s="711"/>
      <c r="G391" s="711"/>
      <c r="H391" s="701">
        <v>0</v>
      </c>
      <c r="I391" s="711">
        <v>7</v>
      </c>
      <c r="J391" s="711">
        <v>3481.8</v>
      </c>
      <c r="K391" s="701">
        <v>1</v>
      </c>
      <c r="L391" s="711">
        <v>7</v>
      </c>
      <c r="M391" s="712">
        <v>3481.8</v>
      </c>
    </row>
    <row r="392" spans="1:13" ht="14.4" customHeight="1" x14ac:dyDescent="0.3">
      <c r="A392" s="695" t="s">
        <v>3281</v>
      </c>
      <c r="B392" s="696" t="s">
        <v>3093</v>
      </c>
      <c r="C392" s="696" t="s">
        <v>2745</v>
      </c>
      <c r="D392" s="696" t="s">
        <v>2746</v>
      </c>
      <c r="E392" s="696" t="s">
        <v>3214</v>
      </c>
      <c r="F392" s="711"/>
      <c r="G392" s="711"/>
      <c r="H392" s="701">
        <v>0</v>
      </c>
      <c r="I392" s="711">
        <v>1</v>
      </c>
      <c r="J392" s="711">
        <v>1359.61</v>
      </c>
      <c r="K392" s="701">
        <v>1</v>
      </c>
      <c r="L392" s="711">
        <v>1</v>
      </c>
      <c r="M392" s="712">
        <v>1359.61</v>
      </c>
    </row>
    <row r="393" spans="1:13" ht="14.4" customHeight="1" x14ac:dyDescent="0.3">
      <c r="A393" s="695" t="s">
        <v>3281</v>
      </c>
      <c r="B393" s="696" t="s">
        <v>3093</v>
      </c>
      <c r="C393" s="696" t="s">
        <v>1803</v>
      </c>
      <c r="D393" s="696" t="s">
        <v>1804</v>
      </c>
      <c r="E393" s="696" t="s">
        <v>3094</v>
      </c>
      <c r="F393" s="711"/>
      <c r="G393" s="711"/>
      <c r="H393" s="701">
        <v>0</v>
      </c>
      <c r="I393" s="711">
        <v>3</v>
      </c>
      <c r="J393" s="711">
        <v>4078.83</v>
      </c>
      <c r="K393" s="701">
        <v>1</v>
      </c>
      <c r="L393" s="711">
        <v>3</v>
      </c>
      <c r="M393" s="712">
        <v>4078.83</v>
      </c>
    </row>
    <row r="394" spans="1:13" ht="14.4" customHeight="1" x14ac:dyDescent="0.3">
      <c r="A394" s="695" t="s">
        <v>3281</v>
      </c>
      <c r="B394" s="696" t="s">
        <v>3095</v>
      </c>
      <c r="C394" s="696" t="s">
        <v>1682</v>
      </c>
      <c r="D394" s="696" t="s">
        <v>1683</v>
      </c>
      <c r="E394" s="696" t="s">
        <v>1684</v>
      </c>
      <c r="F394" s="711"/>
      <c r="G394" s="711"/>
      <c r="H394" s="701"/>
      <c r="I394" s="711">
        <v>1</v>
      </c>
      <c r="J394" s="711">
        <v>0</v>
      </c>
      <c r="K394" s="701"/>
      <c r="L394" s="711">
        <v>1</v>
      </c>
      <c r="M394" s="712">
        <v>0</v>
      </c>
    </row>
    <row r="395" spans="1:13" ht="14.4" customHeight="1" x14ac:dyDescent="0.3">
      <c r="A395" s="695" t="s">
        <v>3281</v>
      </c>
      <c r="B395" s="696" t="s">
        <v>4737</v>
      </c>
      <c r="C395" s="696" t="s">
        <v>4360</v>
      </c>
      <c r="D395" s="696" t="s">
        <v>4361</v>
      </c>
      <c r="E395" s="696" t="s">
        <v>1629</v>
      </c>
      <c r="F395" s="711"/>
      <c r="G395" s="711"/>
      <c r="H395" s="701"/>
      <c r="I395" s="711">
        <v>2</v>
      </c>
      <c r="J395" s="711">
        <v>0</v>
      </c>
      <c r="K395" s="701"/>
      <c r="L395" s="711">
        <v>2</v>
      </c>
      <c r="M395" s="712">
        <v>0</v>
      </c>
    </row>
    <row r="396" spans="1:13" ht="14.4" customHeight="1" x14ac:dyDescent="0.3">
      <c r="A396" s="695" t="s">
        <v>3281</v>
      </c>
      <c r="B396" s="696" t="s">
        <v>3216</v>
      </c>
      <c r="C396" s="696" t="s">
        <v>4402</v>
      </c>
      <c r="D396" s="696" t="s">
        <v>4403</v>
      </c>
      <c r="E396" s="696" t="s">
        <v>4404</v>
      </c>
      <c r="F396" s="711"/>
      <c r="G396" s="711"/>
      <c r="H396" s="701">
        <v>0</v>
      </c>
      <c r="I396" s="711">
        <v>3</v>
      </c>
      <c r="J396" s="711">
        <v>328.05</v>
      </c>
      <c r="K396" s="701">
        <v>1</v>
      </c>
      <c r="L396" s="711">
        <v>3</v>
      </c>
      <c r="M396" s="712">
        <v>328.05</v>
      </c>
    </row>
    <row r="397" spans="1:13" ht="14.4" customHeight="1" x14ac:dyDescent="0.3">
      <c r="A397" s="695" t="s">
        <v>3281</v>
      </c>
      <c r="B397" s="696" t="s">
        <v>3216</v>
      </c>
      <c r="C397" s="696" t="s">
        <v>3811</v>
      </c>
      <c r="D397" s="696" t="s">
        <v>3812</v>
      </c>
      <c r="E397" s="696" t="s">
        <v>3684</v>
      </c>
      <c r="F397" s="711"/>
      <c r="G397" s="711"/>
      <c r="H397" s="701">
        <v>0</v>
      </c>
      <c r="I397" s="711">
        <v>3</v>
      </c>
      <c r="J397" s="711">
        <v>579.41999999999996</v>
      </c>
      <c r="K397" s="701">
        <v>1</v>
      </c>
      <c r="L397" s="711">
        <v>3</v>
      </c>
      <c r="M397" s="712">
        <v>579.41999999999996</v>
      </c>
    </row>
    <row r="398" spans="1:13" ht="14.4" customHeight="1" x14ac:dyDescent="0.3">
      <c r="A398" s="695" t="s">
        <v>3281</v>
      </c>
      <c r="B398" s="696" t="s">
        <v>3216</v>
      </c>
      <c r="C398" s="696" t="s">
        <v>2718</v>
      </c>
      <c r="D398" s="696" t="s">
        <v>3217</v>
      </c>
      <c r="E398" s="696" t="s">
        <v>3218</v>
      </c>
      <c r="F398" s="711"/>
      <c r="G398" s="711"/>
      <c r="H398" s="701">
        <v>0</v>
      </c>
      <c r="I398" s="711">
        <v>4</v>
      </c>
      <c r="J398" s="711">
        <v>625</v>
      </c>
      <c r="K398" s="701">
        <v>1</v>
      </c>
      <c r="L398" s="711">
        <v>4</v>
      </c>
      <c r="M398" s="712">
        <v>625</v>
      </c>
    </row>
    <row r="399" spans="1:13" ht="14.4" customHeight="1" x14ac:dyDescent="0.3">
      <c r="A399" s="695" t="s">
        <v>3281</v>
      </c>
      <c r="B399" s="696" t="s">
        <v>3216</v>
      </c>
      <c r="C399" s="696" t="s">
        <v>3682</v>
      </c>
      <c r="D399" s="696" t="s">
        <v>3683</v>
      </c>
      <c r="E399" s="696" t="s">
        <v>3684</v>
      </c>
      <c r="F399" s="711"/>
      <c r="G399" s="711"/>
      <c r="H399" s="701">
        <v>0</v>
      </c>
      <c r="I399" s="711">
        <v>7</v>
      </c>
      <c r="J399" s="711">
        <v>1351.98</v>
      </c>
      <c r="K399" s="701">
        <v>1</v>
      </c>
      <c r="L399" s="711">
        <v>7</v>
      </c>
      <c r="M399" s="712">
        <v>1351.98</v>
      </c>
    </row>
    <row r="400" spans="1:13" ht="14.4" customHeight="1" x14ac:dyDescent="0.3">
      <c r="A400" s="695" t="s">
        <v>3281</v>
      </c>
      <c r="B400" s="696" t="s">
        <v>3103</v>
      </c>
      <c r="C400" s="696" t="s">
        <v>1755</v>
      </c>
      <c r="D400" s="696" t="s">
        <v>1656</v>
      </c>
      <c r="E400" s="696" t="s">
        <v>1756</v>
      </c>
      <c r="F400" s="711"/>
      <c r="G400" s="711"/>
      <c r="H400" s="701">
        <v>0</v>
      </c>
      <c r="I400" s="711">
        <v>9</v>
      </c>
      <c r="J400" s="711">
        <v>4220.6399999999994</v>
      </c>
      <c r="K400" s="701">
        <v>1</v>
      </c>
      <c r="L400" s="711">
        <v>9</v>
      </c>
      <c r="M400" s="712">
        <v>4220.6399999999994</v>
      </c>
    </row>
    <row r="401" spans="1:13" ht="14.4" customHeight="1" x14ac:dyDescent="0.3">
      <c r="A401" s="695" t="s">
        <v>3281</v>
      </c>
      <c r="B401" s="696" t="s">
        <v>3103</v>
      </c>
      <c r="C401" s="696" t="s">
        <v>1758</v>
      </c>
      <c r="D401" s="696" t="s">
        <v>1656</v>
      </c>
      <c r="E401" s="696" t="s">
        <v>1759</v>
      </c>
      <c r="F401" s="711"/>
      <c r="G401" s="711"/>
      <c r="H401" s="701">
        <v>0</v>
      </c>
      <c r="I401" s="711">
        <v>49</v>
      </c>
      <c r="J401" s="711">
        <v>30639.209999999995</v>
      </c>
      <c r="K401" s="701">
        <v>1</v>
      </c>
      <c r="L401" s="711">
        <v>49</v>
      </c>
      <c r="M401" s="712">
        <v>30639.209999999995</v>
      </c>
    </row>
    <row r="402" spans="1:13" ht="14.4" customHeight="1" x14ac:dyDescent="0.3">
      <c r="A402" s="695" t="s">
        <v>3281</v>
      </c>
      <c r="B402" s="696" t="s">
        <v>3103</v>
      </c>
      <c r="C402" s="696" t="s">
        <v>1655</v>
      </c>
      <c r="D402" s="696" t="s">
        <v>1656</v>
      </c>
      <c r="E402" s="696" t="s">
        <v>1657</v>
      </c>
      <c r="F402" s="711"/>
      <c r="G402" s="711"/>
      <c r="H402" s="701">
        <v>0</v>
      </c>
      <c r="I402" s="711">
        <v>9</v>
      </c>
      <c r="J402" s="711">
        <v>8441.369999999999</v>
      </c>
      <c r="K402" s="701">
        <v>1</v>
      </c>
      <c r="L402" s="711">
        <v>9</v>
      </c>
      <c r="M402" s="712">
        <v>8441.369999999999</v>
      </c>
    </row>
    <row r="403" spans="1:13" ht="14.4" customHeight="1" x14ac:dyDescent="0.3">
      <c r="A403" s="695" t="s">
        <v>3281</v>
      </c>
      <c r="B403" s="696" t="s">
        <v>3103</v>
      </c>
      <c r="C403" s="696" t="s">
        <v>2933</v>
      </c>
      <c r="D403" s="696" t="s">
        <v>1702</v>
      </c>
      <c r="E403" s="696" t="s">
        <v>1657</v>
      </c>
      <c r="F403" s="711"/>
      <c r="G403" s="711"/>
      <c r="H403" s="701">
        <v>0</v>
      </c>
      <c r="I403" s="711">
        <v>11</v>
      </c>
      <c r="J403" s="711">
        <v>19246.590000000004</v>
      </c>
      <c r="K403" s="701">
        <v>1</v>
      </c>
      <c r="L403" s="711">
        <v>11</v>
      </c>
      <c r="M403" s="712">
        <v>19246.590000000004</v>
      </c>
    </row>
    <row r="404" spans="1:13" ht="14.4" customHeight="1" x14ac:dyDescent="0.3">
      <c r="A404" s="695" t="s">
        <v>3281</v>
      </c>
      <c r="B404" s="696" t="s">
        <v>3103</v>
      </c>
      <c r="C404" s="696" t="s">
        <v>1701</v>
      </c>
      <c r="D404" s="696" t="s">
        <v>1702</v>
      </c>
      <c r="E404" s="696" t="s">
        <v>1660</v>
      </c>
      <c r="F404" s="711"/>
      <c r="G404" s="711"/>
      <c r="H404" s="701">
        <v>0</v>
      </c>
      <c r="I404" s="711">
        <v>3</v>
      </c>
      <c r="J404" s="711">
        <v>6998.76</v>
      </c>
      <c r="K404" s="701">
        <v>1</v>
      </c>
      <c r="L404" s="711">
        <v>3</v>
      </c>
      <c r="M404" s="712">
        <v>6998.76</v>
      </c>
    </row>
    <row r="405" spans="1:13" ht="14.4" customHeight="1" x14ac:dyDescent="0.3">
      <c r="A405" s="695" t="s">
        <v>3281</v>
      </c>
      <c r="B405" s="696" t="s">
        <v>3103</v>
      </c>
      <c r="C405" s="696" t="s">
        <v>2936</v>
      </c>
      <c r="D405" s="696" t="s">
        <v>1702</v>
      </c>
      <c r="E405" s="696" t="s">
        <v>2665</v>
      </c>
      <c r="F405" s="711"/>
      <c r="G405" s="711"/>
      <c r="H405" s="701">
        <v>0</v>
      </c>
      <c r="I405" s="711">
        <v>3</v>
      </c>
      <c r="J405" s="711">
        <v>8748.48</v>
      </c>
      <c r="K405" s="701">
        <v>1</v>
      </c>
      <c r="L405" s="711">
        <v>3</v>
      </c>
      <c r="M405" s="712">
        <v>8748.48</v>
      </c>
    </row>
    <row r="406" spans="1:13" ht="14.4" customHeight="1" x14ac:dyDescent="0.3">
      <c r="A406" s="695" t="s">
        <v>3281</v>
      </c>
      <c r="B406" s="696" t="s">
        <v>4722</v>
      </c>
      <c r="C406" s="696" t="s">
        <v>4388</v>
      </c>
      <c r="D406" s="696" t="s">
        <v>4389</v>
      </c>
      <c r="E406" s="696" t="s">
        <v>3931</v>
      </c>
      <c r="F406" s="711">
        <v>2</v>
      </c>
      <c r="G406" s="711">
        <v>669.52</v>
      </c>
      <c r="H406" s="701">
        <v>1</v>
      </c>
      <c r="I406" s="711"/>
      <c r="J406" s="711"/>
      <c r="K406" s="701">
        <v>0</v>
      </c>
      <c r="L406" s="711">
        <v>2</v>
      </c>
      <c r="M406" s="712">
        <v>669.52</v>
      </c>
    </row>
    <row r="407" spans="1:13" ht="14.4" customHeight="1" x14ac:dyDescent="0.3">
      <c r="A407" s="695" t="s">
        <v>3281</v>
      </c>
      <c r="B407" s="696" t="s">
        <v>3104</v>
      </c>
      <c r="C407" s="696" t="s">
        <v>4385</v>
      </c>
      <c r="D407" s="696" t="s">
        <v>4386</v>
      </c>
      <c r="E407" s="696" t="s">
        <v>4387</v>
      </c>
      <c r="F407" s="711">
        <v>1</v>
      </c>
      <c r="G407" s="711">
        <v>480.18</v>
      </c>
      <c r="H407" s="701">
        <v>1</v>
      </c>
      <c r="I407" s="711"/>
      <c r="J407" s="711"/>
      <c r="K407" s="701">
        <v>0</v>
      </c>
      <c r="L407" s="711">
        <v>1</v>
      </c>
      <c r="M407" s="712">
        <v>480.18</v>
      </c>
    </row>
    <row r="408" spans="1:13" ht="14.4" customHeight="1" x14ac:dyDescent="0.3">
      <c r="A408" s="695" t="s">
        <v>3281</v>
      </c>
      <c r="B408" s="696" t="s">
        <v>3222</v>
      </c>
      <c r="C408" s="696" t="s">
        <v>4363</v>
      </c>
      <c r="D408" s="696" t="s">
        <v>4364</v>
      </c>
      <c r="E408" s="696" t="s">
        <v>953</v>
      </c>
      <c r="F408" s="711">
        <v>1</v>
      </c>
      <c r="G408" s="711">
        <v>44.89</v>
      </c>
      <c r="H408" s="701">
        <v>1</v>
      </c>
      <c r="I408" s="711"/>
      <c r="J408" s="711"/>
      <c r="K408" s="701">
        <v>0</v>
      </c>
      <c r="L408" s="711">
        <v>1</v>
      </c>
      <c r="M408" s="712">
        <v>44.89</v>
      </c>
    </row>
    <row r="409" spans="1:13" ht="14.4" customHeight="1" x14ac:dyDescent="0.3">
      <c r="A409" s="695" t="s">
        <v>3281</v>
      </c>
      <c r="B409" s="696" t="s">
        <v>4735</v>
      </c>
      <c r="C409" s="696" t="s">
        <v>4233</v>
      </c>
      <c r="D409" s="696" t="s">
        <v>995</v>
      </c>
      <c r="E409" s="696" t="s">
        <v>3890</v>
      </c>
      <c r="F409" s="711"/>
      <c r="G409" s="711"/>
      <c r="H409" s="701">
        <v>0</v>
      </c>
      <c r="I409" s="711">
        <v>1</v>
      </c>
      <c r="J409" s="711">
        <v>270.69</v>
      </c>
      <c r="K409" s="701">
        <v>1</v>
      </c>
      <c r="L409" s="711">
        <v>1</v>
      </c>
      <c r="M409" s="712">
        <v>270.69</v>
      </c>
    </row>
    <row r="410" spans="1:13" ht="14.4" customHeight="1" x14ac:dyDescent="0.3">
      <c r="A410" s="695" t="s">
        <v>3281</v>
      </c>
      <c r="B410" s="696" t="s">
        <v>4738</v>
      </c>
      <c r="C410" s="696" t="s">
        <v>4399</v>
      </c>
      <c r="D410" s="696" t="s">
        <v>4400</v>
      </c>
      <c r="E410" s="696" t="s">
        <v>3945</v>
      </c>
      <c r="F410" s="711"/>
      <c r="G410" s="711"/>
      <c r="H410" s="701">
        <v>0</v>
      </c>
      <c r="I410" s="711">
        <v>1</v>
      </c>
      <c r="J410" s="711">
        <v>479.04</v>
      </c>
      <c r="K410" s="701">
        <v>1</v>
      </c>
      <c r="L410" s="711">
        <v>1</v>
      </c>
      <c r="M410" s="712">
        <v>479.04</v>
      </c>
    </row>
    <row r="411" spans="1:13" ht="14.4" customHeight="1" x14ac:dyDescent="0.3">
      <c r="A411" s="695" t="s">
        <v>3281</v>
      </c>
      <c r="B411" s="696" t="s">
        <v>3114</v>
      </c>
      <c r="C411" s="696" t="s">
        <v>4362</v>
      </c>
      <c r="D411" s="696" t="s">
        <v>3115</v>
      </c>
      <c r="E411" s="696" t="s">
        <v>3939</v>
      </c>
      <c r="F411" s="711"/>
      <c r="G411" s="711"/>
      <c r="H411" s="701">
        <v>0</v>
      </c>
      <c r="I411" s="711">
        <v>1</v>
      </c>
      <c r="J411" s="711">
        <v>435.3</v>
      </c>
      <c r="K411" s="701">
        <v>1</v>
      </c>
      <c r="L411" s="711">
        <v>1</v>
      </c>
      <c r="M411" s="712">
        <v>435.3</v>
      </c>
    </row>
    <row r="412" spans="1:13" ht="14.4" customHeight="1" x14ac:dyDescent="0.3">
      <c r="A412" s="695" t="s">
        <v>3281</v>
      </c>
      <c r="B412" s="696" t="s">
        <v>3116</v>
      </c>
      <c r="C412" s="696" t="s">
        <v>3933</v>
      </c>
      <c r="D412" s="696" t="s">
        <v>3934</v>
      </c>
      <c r="E412" s="696" t="s">
        <v>1753</v>
      </c>
      <c r="F412" s="711"/>
      <c r="G412" s="711"/>
      <c r="H412" s="701">
        <v>0</v>
      </c>
      <c r="I412" s="711">
        <v>1</v>
      </c>
      <c r="J412" s="711">
        <v>391.77</v>
      </c>
      <c r="K412" s="701">
        <v>1</v>
      </c>
      <c r="L412" s="711">
        <v>1</v>
      </c>
      <c r="M412" s="712">
        <v>391.77</v>
      </c>
    </row>
    <row r="413" spans="1:13" ht="14.4" customHeight="1" x14ac:dyDescent="0.3">
      <c r="A413" s="695" t="s">
        <v>3281</v>
      </c>
      <c r="B413" s="696" t="s">
        <v>3118</v>
      </c>
      <c r="C413" s="696" t="s">
        <v>1678</v>
      </c>
      <c r="D413" s="696" t="s">
        <v>1679</v>
      </c>
      <c r="E413" s="696" t="s">
        <v>582</v>
      </c>
      <c r="F413" s="711"/>
      <c r="G413" s="711"/>
      <c r="H413" s="701">
        <v>0</v>
      </c>
      <c r="I413" s="711">
        <v>3</v>
      </c>
      <c r="J413" s="711">
        <v>114.39000000000001</v>
      </c>
      <c r="K413" s="701">
        <v>1</v>
      </c>
      <c r="L413" s="711">
        <v>3</v>
      </c>
      <c r="M413" s="712">
        <v>114.39000000000001</v>
      </c>
    </row>
    <row r="414" spans="1:13" ht="14.4" customHeight="1" x14ac:dyDescent="0.3">
      <c r="A414" s="695" t="s">
        <v>3281</v>
      </c>
      <c r="B414" s="696" t="s">
        <v>3118</v>
      </c>
      <c r="C414" s="696" t="s">
        <v>3753</v>
      </c>
      <c r="D414" s="696" t="s">
        <v>3754</v>
      </c>
      <c r="E414" s="696" t="s">
        <v>3755</v>
      </c>
      <c r="F414" s="711"/>
      <c r="G414" s="711"/>
      <c r="H414" s="701">
        <v>0</v>
      </c>
      <c r="I414" s="711">
        <v>2</v>
      </c>
      <c r="J414" s="711">
        <v>508.46</v>
      </c>
      <c r="K414" s="701">
        <v>1</v>
      </c>
      <c r="L414" s="711">
        <v>2</v>
      </c>
      <c r="M414" s="712">
        <v>508.46</v>
      </c>
    </row>
    <row r="415" spans="1:13" ht="14.4" customHeight="1" x14ac:dyDescent="0.3">
      <c r="A415" s="695" t="s">
        <v>3281</v>
      </c>
      <c r="B415" s="696" t="s">
        <v>3124</v>
      </c>
      <c r="C415" s="696" t="s">
        <v>1998</v>
      </c>
      <c r="D415" s="696" t="s">
        <v>3125</v>
      </c>
      <c r="E415" s="696" t="s">
        <v>3126</v>
      </c>
      <c r="F415" s="711"/>
      <c r="G415" s="711"/>
      <c r="H415" s="701">
        <v>0</v>
      </c>
      <c r="I415" s="711">
        <v>10</v>
      </c>
      <c r="J415" s="711">
        <v>2450.8500000000004</v>
      </c>
      <c r="K415" s="701">
        <v>1</v>
      </c>
      <c r="L415" s="711">
        <v>10</v>
      </c>
      <c r="M415" s="712">
        <v>2450.8500000000004</v>
      </c>
    </row>
    <row r="416" spans="1:13" ht="14.4" customHeight="1" x14ac:dyDescent="0.3">
      <c r="A416" s="695" t="s">
        <v>3281</v>
      </c>
      <c r="B416" s="696" t="s">
        <v>3129</v>
      </c>
      <c r="C416" s="696" t="s">
        <v>2006</v>
      </c>
      <c r="D416" s="696" t="s">
        <v>2007</v>
      </c>
      <c r="E416" s="696" t="s">
        <v>3131</v>
      </c>
      <c r="F416" s="711"/>
      <c r="G416" s="711"/>
      <c r="H416" s="701">
        <v>0</v>
      </c>
      <c r="I416" s="711">
        <v>6</v>
      </c>
      <c r="J416" s="711">
        <v>1105.32</v>
      </c>
      <c r="K416" s="701">
        <v>1</v>
      </c>
      <c r="L416" s="711">
        <v>6</v>
      </c>
      <c r="M416" s="712">
        <v>1105.32</v>
      </c>
    </row>
    <row r="417" spans="1:13" ht="14.4" customHeight="1" x14ac:dyDescent="0.3">
      <c r="A417" s="695" t="s">
        <v>3281</v>
      </c>
      <c r="B417" s="696" t="s">
        <v>3134</v>
      </c>
      <c r="C417" s="696" t="s">
        <v>2013</v>
      </c>
      <c r="D417" s="696" t="s">
        <v>2014</v>
      </c>
      <c r="E417" s="696" t="s">
        <v>3136</v>
      </c>
      <c r="F417" s="711"/>
      <c r="G417" s="711"/>
      <c r="H417" s="701">
        <v>0</v>
      </c>
      <c r="I417" s="711">
        <v>1</v>
      </c>
      <c r="J417" s="711">
        <v>116.8</v>
      </c>
      <c r="K417" s="701">
        <v>1</v>
      </c>
      <c r="L417" s="711">
        <v>1</v>
      </c>
      <c r="M417" s="712">
        <v>116.8</v>
      </c>
    </row>
    <row r="418" spans="1:13" ht="14.4" customHeight="1" x14ac:dyDescent="0.3">
      <c r="A418" s="695" t="s">
        <v>3281</v>
      </c>
      <c r="B418" s="696" t="s">
        <v>3134</v>
      </c>
      <c r="C418" s="696" t="s">
        <v>3910</v>
      </c>
      <c r="D418" s="696" t="s">
        <v>2014</v>
      </c>
      <c r="E418" s="696" t="s">
        <v>3911</v>
      </c>
      <c r="F418" s="711"/>
      <c r="G418" s="711"/>
      <c r="H418" s="701"/>
      <c r="I418" s="711">
        <v>3</v>
      </c>
      <c r="J418" s="711">
        <v>0</v>
      </c>
      <c r="K418" s="701"/>
      <c r="L418" s="711">
        <v>3</v>
      </c>
      <c r="M418" s="712">
        <v>0</v>
      </c>
    </row>
    <row r="419" spans="1:13" ht="14.4" customHeight="1" x14ac:dyDescent="0.3">
      <c r="A419" s="695" t="s">
        <v>3281</v>
      </c>
      <c r="B419" s="696" t="s">
        <v>3138</v>
      </c>
      <c r="C419" s="696" t="s">
        <v>2049</v>
      </c>
      <c r="D419" s="696" t="s">
        <v>2050</v>
      </c>
      <c r="E419" s="696" t="s">
        <v>2051</v>
      </c>
      <c r="F419" s="711"/>
      <c r="G419" s="711"/>
      <c r="H419" s="701">
        <v>0</v>
      </c>
      <c r="I419" s="711">
        <v>2</v>
      </c>
      <c r="J419" s="711">
        <v>444.5</v>
      </c>
      <c r="K419" s="701">
        <v>1</v>
      </c>
      <c r="L419" s="711">
        <v>2</v>
      </c>
      <c r="M419" s="712">
        <v>444.5</v>
      </c>
    </row>
    <row r="420" spans="1:13" ht="14.4" customHeight="1" x14ac:dyDescent="0.3">
      <c r="A420" s="695" t="s">
        <v>3281</v>
      </c>
      <c r="B420" s="696" t="s">
        <v>3139</v>
      </c>
      <c r="C420" s="696" t="s">
        <v>4375</v>
      </c>
      <c r="D420" s="696" t="s">
        <v>4376</v>
      </c>
      <c r="E420" s="696" t="s">
        <v>4377</v>
      </c>
      <c r="F420" s="711"/>
      <c r="G420" s="711"/>
      <c r="H420" s="701">
        <v>0</v>
      </c>
      <c r="I420" s="711">
        <v>1</v>
      </c>
      <c r="J420" s="711">
        <v>77.010000000000005</v>
      </c>
      <c r="K420" s="701">
        <v>1</v>
      </c>
      <c r="L420" s="711">
        <v>1</v>
      </c>
      <c r="M420" s="712">
        <v>77.010000000000005</v>
      </c>
    </row>
    <row r="421" spans="1:13" ht="14.4" customHeight="1" x14ac:dyDescent="0.3">
      <c r="A421" s="695" t="s">
        <v>3281</v>
      </c>
      <c r="B421" s="696" t="s">
        <v>3144</v>
      </c>
      <c r="C421" s="696" t="s">
        <v>2010</v>
      </c>
      <c r="D421" s="696" t="s">
        <v>2011</v>
      </c>
      <c r="E421" s="696" t="s">
        <v>3131</v>
      </c>
      <c r="F421" s="711"/>
      <c r="G421" s="711"/>
      <c r="H421" s="701">
        <v>0</v>
      </c>
      <c r="I421" s="711">
        <v>10</v>
      </c>
      <c r="J421" s="711">
        <v>698.6</v>
      </c>
      <c r="K421" s="701">
        <v>1</v>
      </c>
      <c r="L421" s="711">
        <v>10</v>
      </c>
      <c r="M421" s="712">
        <v>698.6</v>
      </c>
    </row>
    <row r="422" spans="1:13" ht="14.4" customHeight="1" x14ac:dyDescent="0.3">
      <c r="A422" s="695" t="s">
        <v>3281</v>
      </c>
      <c r="B422" s="696" t="s">
        <v>3152</v>
      </c>
      <c r="C422" s="696" t="s">
        <v>2085</v>
      </c>
      <c r="D422" s="696" t="s">
        <v>2086</v>
      </c>
      <c r="E422" s="696" t="s">
        <v>3155</v>
      </c>
      <c r="F422" s="711"/>
      <c r="G422" s="711"/>
      <c r="H422" s="701">
        <v>0</v>
      </c>
      <c r="I422" s="711">
        <v>19</v>
      </c>
      <c r="J422" s="711">
        <v>59416.61</v>
      </c>
      <c r="K422" s="701">
        <v>1</v>
      </c>
      <c r="L422" s="711">
        <v>19</v>
      </c>
      <c r="M422" s="712">
        <v>59416.61</v>
      </c>
    </row>
    <row r="423" spans="1:13" ht="14.4" customHeight="1" x14ac:dyDescent="0.3">
      <c r="A423" s="695" t="s">
        <v>3281</v>
      </c>
      <c r="B423" s="696" t="s">
        <v>3152</v>
      </c>
      <c r="C423" s="696" t="s">
        <v>3472</v>
      </c>
      <c r="D423" s="696" t="s">
        <v>2086</v>
      </c>
      <c r="E423" s="696" t="s">
        <v>3473</v>
      </c>
      <c r="F423" s="711"/>
      <c r="G423" s="711"/>
      <c r="H423" s="701">
        <v>0</v>
      </c>
      <c r="I423" s="711">
        <v>2</v>
      </c>
      <c r="J423" s="711">
        <v>1564.44</v>
      </c>
      <c r="K423" s="701">
        <v>1</v>
      </c>
      <c r="L423" s="711">
        <v>2</v>
      </c>
      <c r="M423" s="712">
        <v>1564.44</v>
      </c>
    </row>
    <row r="424" spans="1:13" ht="14.4" customHeight="1" x14ac:dyDescent="0.3">
      <c r="A424" s="695" t="s">
        <v>3281</v>
      </c>
      <c r="B424" s="696" t="s">
        <v>3158</v>
      </c>
      <c r="C424" s="696" t="s">
        <v>1807</v>
      </c>
      <c r="D424" s="696" t="s">
        <v>1808</v>
      </c>
      <c r="E424" s="696" t="s">
        <v>3159</v>
      </c>
      <c r="F424" s="711"/>
      <c r="G424" s="711"/>
      <c r="H424" s="701">
        <v>0</v>
      </c>
      <c r="I424" s="711">
        <v>7</v>
      </c>
      <c r="J424" s="711">
        <v>10444.77</v>
      </c>
      <c r="K424" s="701">
        <v>1</v>
      </c>
      <c r="L424" s="711">
        <v>7</v>
      </c>
      <c r="M424" s="712">
        <v>10444.77</v>
      </c>
    </row>
    <row r="425" spans="1:13" ht="14.4" customHeight="1" x14ac:dyDescent="0.3">
      <c r="A425" s="695" t="s">
        <v>3281</v>
      </c>
      <c r="B425" s="696" t="s">
        <v>3162</v>
      </c>
      <c r="C425" s="696" t="s">
        <v>3437</v>
      </c>
      <c r="D425" s="696" t="s">
        <v>3438</v>
      </c>
      <c r="E425" s="696" t="s">
        <v>895</v>
      </c>
      <c r="F425" s="711"/>
      <c r="G425" s="711"/>
      <c r="H425" s="701">
        <v>0</v>
      </c>
      <c r="I425" s="711">
        <v>1</v>
      </c>
      <c r="J425" s="711">
        <v>13168.84</v>
      </c>
      <c r="K425" s="701">
        <v>1</v>
      </c>
      <c r="L425" s="711">
        <v>1</v>
      </c>
      <c r="M425" s="712">
        <v>13168.84</v>
      </c>
    </row>
    <row r="426" spans="1:13" ht="14.4" customHeight="1" x14ac:dyDescent="0.3">
      <c r="A426" s="695" t="s">
        <v>3281</v>
      </c>
      <c r="B426" s="696" t="s">
        <v>4717</v>
      </c>
      <c r="C426" s="696" t="s">
        <v>3588</v>
      </c>
      <c r="D426" s="696" t="s">
        <v>3589</v>
      </c>
      <c r="E426" s="696" t="s">
        <v>3590</v>
      </c>
      <c r="F426" s="711"/>
      <c r="G426" s="711"/>
      <c r="H426" s="701">
        <v>0</v>
      </c>
      <c r="I426" s="711">
        <v>11</v>
      </c>
      <c r="J426" s="711">
        <v>26948.79</v>
      </c>
      <c r="K426" s="701">
        <v>1</v>
      </c>
      <c r="L426" s="711">
        <v>11</v>
      </c>
      <c r="M426" s="712">
        <v>26948.79</v>
      </c>
    </row>
    <row r="427" spans="1:13" ht="14.4" customHeight="1" x14ac:dyDescent="0.3">
      <c r="A427" s="695" t="s">
        <v>3281</v>
      </c>
      <c r="B427" s="696" t="s">
        <v>3171</v>
      </c>
      <c r="C427" s="696" t="s">
        <v>979</v>
      </c>
      <c r="D427" s="696" t="s">
        <v>980</v>
      </c>
      <c r="E427" s="696" t="s">
        <v>981</v>
      </c>
      <c r="F427" s="711"/>
      <c r="G427" s="711"/>
      <c r="H427" s="701">
        <v>0</v>
      </c>
      <c r="I427" s="711">
        <v>17</v>
      </c>
      <c r="J427" s="711">
        <v>1619.25</v>
      </c>
      <c r="K427" s="701">
        <v>1</v>
      </c>
      <c r="L427" s="711">
        <v>17</v>
      </c>
      <c r="M427" s="712">
        <v>1619.25</v>
      </c>
    </row>
    <row r="428" spans="1:13" ht="14.4" customHeight="1" x14ac:dyDescent="0.3">
      <c r="A428" s="695" t="s">
        <v>3281</v>
      </c>
      <c r="B428" s="696" t="s">
        <v>3174</v>
      </c>
      <c r="C428" s="696" t="s">
        <v>4395</v>
      </c>
      <c r="D428" s="696" t="s">
        <v>4396</v>
      </c>
      <c r="E428" s="696" t="s">
        <v>4397</v>
      </c>
      <c r="F428" s="711">
        <v>4</v>
      </c>
      <c r="G428" s="711">
        <v>0</v>
      </c>
      <c r="H428" s="701"/>
      <c r="I428" s="711"/>
      <c r="J428" s="711"/>
      <c r="K428" s="701"/>
      <c r="L428" s="711">
        <v>4</v>
      </c>
      <c r="M428" s="712">
        <v>0</v>
      </c>
    </row>
    <row r="429" spans="1:13" ht="14.4" customHeight="1" x14ac:dyDescent="0.3">
      <c r="A429" s="695" t="s">
        <v>3281</v>
      </c>
      <c r="B429" s="696" t="s">
        <v>3179</v>
      </c>
      <c r="C429" s="696" t="s">
        <v>3539</v>
      </c>
      <c r="D429" s="696" t="s">
        <v>3540</v>
      </c>
      <c r="E429" s="696" t="s">
        <v>3432</v>
      </c>
      <c r="F429" s="711">
        <v>2</v>
      </c>
      <c r="G429" s="711">
        <v>35.380000000000003</v>
      </c>
      <c r="H429" s="701">
        <v>1</v>
      </c>
      <c r="I429" s="711"/>
      <c r="J429" s="711"/>
      <c r="K429" s="701">
        <v>0</v>
      </c>
      <c r="L429" s="711">
        <v>2</v>
      </c>
      <c r="M429" s="712">
        <v>35.380000000000003</v>
      </c>
    </row>
    <row r="430" spans="1:13" ht="14.4" customHeight="1" x14ac:dyDescent="0.3">
      <c r="A430" s="695" t="s">
        <v>3281</v>
      </c>
      <c r="B430" s="696" t="s">
        <v>3179</v>
      </c>
      <c r="C430" s="696" t="s">
        <v>2682</v>
      </c>
      <c r="D430" s="696" t="s">
        <v>3240</v>
      </c>
      <c r="E430" s="696" t="s">
        <v>3241</v>
      </c>
      <c r="F430" s="711"/>
      <c r="G430" s="711"/>
      <c r="H430" s="701">
        <v>0</v>
      </c>
      <c r="I430" s="711">
        <v>2</v>
      </c>
      <c r="J430" s="711">
        <v>13.96</v>
      </c>
      <c r="K430" s="701">
        <v>1</v>
      </c>
      <c r="L430" s="711">
        <v>2</v>
      </c>
      <c r="M430" s="712">
        <v>13.96</v>
      </c>
    </row>
    <row r="431" spans="1:13" ht="14.4" customHeight="1" x14ac:dyDescent="0.3">
      <c r="A431" s="695" t="s">
        <v>3281</v>
      </c>
      <c r="B431" s="696" t="s">
        <v>3182</v>
      </c>
      <c r="C431" s="696" t="s">
        <v>3500</v>
      </c>
      <c r="D431" s="696" t="s">
        <v>1652</v>
      </c>
      <c r="E431" s="696" t="s">
        <v>1653</v>
      </c>
      <c r="F431" s="711"/>
      <c r="G431" s="711"/>
      <c r="H431" s="701">
        <v>0</v>
      </c>
      <c r="I431" s="711">
        <v>1</v>
      </c>
      <c r="J431" s="711">
        <v>432.32</v>
      </c>
      <c r="K431" s="701">
        <v>1</v>
      </c>
      <c r="L431" s="711">
        <v>1</v>
      </c>
      <c r="M431" s="712">
        <v>432.32</v>
      </c>
    </row>
    <row r="432" spans="1:13" ht="14.4" customHeight="1" x14ac:dyDescent="0.3">
      <c r="A432" s="695" t="s">
        <v>3281</v>
      </c>
      <c r="B432" s="696" t="s">
        <v>3187</v>
      </c>
      <c r="C432" s="696" t="s">
        <v>1772</v>
      </c>
      <c r="D432" s="696" t="s">
        <v>589</v>
      </c>
      <c r="E432" s="696" t="s">
        <v>1773</v>
      </c>
      <c r="F432" s="711"/>
      <c r="G432" s="711"/>
      <c r="H432" s="701">
        <v>0</v>
      </c>
      <c r="I432" s="711">
        <v>1</v>
      </c>
      <c r="J432" s="711">
        <v>418.37</v>
      </c>
      <c r="K432" s="701">
        <v>1</v>
      </c>
      <c r="L432" s="711">
        <v>1</v>
      </c>
      <c r="M432" s="712">
        <v>418.37</v>
      </c>
    </row>
    <row r="433" spans="1:13" ht="14.4" customHeight="1" x14ac:dyDescent="0.3">
      <c r="A433" s="695" t="s">
        <v>3281</v>
      </c>
      <c r="B433" s="696" t="s">
        <v>3246</v>
      </c>
      <c r="C433" s="696" t="s">
        <v>2707</v>
      </c>
      <c r="D433" s="696" t="s">
        <v>2708</v>
      </c>
      <c r="E433" s="696" t="s">
        <v>3247</v>
      </c>
      <c r="F433" s="711"/>
      <c r="G433" s="711"/>
      <c r="H433" s="701">
        <v>0</v>
      </c>
      <c r="I433" s="711">
        <v>1</v>
      </c>
      <c r="J433" s="711">
        <v>94.8</v>
      </c>
      <c r="K433" s="701">
        <v>1</v>
      </c>
      <c r="L433" s="711">
        <v>1</v>
      </c>
      <c r="M433" s="712">
        <v>94.8</v>
      </c>
    </row>
    <row r="434" spans="1:13" ht="14.4" customHeight="1" x14ac:dyDescent="0.3">
      <c r="A434" s="695" t="s">
        <v>3281</v>
      </c>
      <c r="B434" s="696" t="s">
        <v>3191</v>
      </c>
      <c r="C434" s="696" t="s">
        <v>4365</v>
      </c>
      <c r="D434" s="696" t="s">
        <v>1636</v>
      </c>
      <c r="E434" s="696" t="s">
        <v>4366</v>
      </c>
      <c r="F434" s="711"/>
      <c r="G434" s="711"/>
      <c r="H434" s="701"/>
      <c r="I434" s="711">
        <v>1</v>
      </c>
      <c r="J434" s="711">
        <v>0</v>
      </c>
      <c r="K434" s="701"/>
      <c r="L434" s="711">
        <v>1</v>
      </c>
      <c r="M434" s="712">
        <v>0</v>
      </c>
    </row>
    <row r="435" spans="1:13" ht="14.4" customHeight="1" x14ac:dyDescent="0.3">
      <c r="A435" s="695" t="s">
        <v>3281</v>
      </c>
      <c r="B435" s="696" t="s">
        <v>3191</v>
      </c>
      <c r="C435" s="696" t="s">
        <v>1705</v>
      </c>
      <c r="D435" s="696" t="s">
        <v>1636</v>
      </c>
      <c r="E435" s="696" t="s">
        <v>2672</v>
      </c>
      <c r="F435" s="711"/>
      <c r="G435" s="711"/>
      <c r="H435" s="701">
        <v>0</v>
      </c>
      <c r="I435" s="711">
        <v>1</v>
      </c>
      <c r="J435" s="711">
        <v>118.82</v>
      </c>
      <c r="K435" s="701">
        <v>1</v>
      </c>
      <c r="L435" s="711">
        <v>1</v>
      </c>
      <c r="M435" s="712">
        <v>118.82</v>
      </c>
    </row>
    <row r="436" spans="1:13" ht="14.4" customHeight="1" x14ac:dyDescent="0.3">
      <c r="A436" s="695" t="s">
        <v>3281</v>
      </c>
      <c r="B436" s="696" t="s">
        <v>4721</v>
      </c>
      <c r="C436" s="696" t="s">
        <v>4378</v>
      </c>
      <c r="D436" s="696" t="s">
        <v>3840</v>
      </c>
      <c r="E436" s="696" t="s">
        <v>3723</v>
      </c>
      <c r="F436" s="711">
        <v>1</v>
      </c>
      <c r="G436" s="711">
        <v>0</v>
      </c>
      <c r="H436" s="701"/>
      <c r="I436" s="711"/>
      <c r="J436" s="711"/>
      <c r="K436" s="701"/>
      <c r="L436" s="711">
        <v>1</v>
      </c>
      <c r="M436" s="712">
        <v>0</v>
      </c>
    </row>
    <row r="437" spans="1:13" ht="14.4" customHeight="1" x14ac:dyDescent="0.3">
      <c r="A437" s="695" t="s">
        <v>3291</v>
      </c>
      <c r="B437" s="696" t="s">
        <v>3103</v>
      </c>
      <c r="C437" s="696" t="s">
        <v>1755</v>
      </c>
      <c r="D437" s="696" t="s">
        <v>1656</v>
      </c>
      <c r="E437" s="696" t="s">
        <v>1756</v>
      </c>
      <c r="F437" s="711"/>
      <c r="G437" s="711"/>
      <c r="H437" s="701">
        <v>0</v>
      </c>
      <c r="I437" s="711">
        <v>1</v>
      </c>
      <c r="J437" s="711">
        <v>468.96</v>
      </c>
      <c r="K437" s="701">
        <v>1</v>
      </c>
      <c r="L437" s="711">
        <v>1</v>
      </c>
      <c r="M437" s="712">
        <v>468.96</v>
      </c>
    </row>
    <row r="438" spans="1:13" ht="14.4" customHeight="1" x14ac:dyDescent="0.3">
      <c r="A438" s="695" t="s">
        <v>3291</v>
      </c>
      <c r="B438" s="696" t="s">
        <v>3103</v>
      </c>
      <c r="C438" s="696" t="s">
        <v>1758</v>
      </c>
      <c r="D438" s="696" t="s">
        <v>1656</v>
      </c>
      <c r="E438" s="696" t="s">
        <v>1759</v>
      </c>
      <c r="F438" s="711"/>
      <c r="G438" s="711"/>
      <c r="H438" s="701">
        <v>0</v>
      </c>
      <c r="I438" s="711">
        <v>1</v>
      </c>
      <c r="J438" s="711">
        <v>625.29</v>
      </c>
      <c r="K438" s="701">
        <v>1</v>
      </c>
      <c r="L438" s="711">
        <v>1</v>
      </c>
      <c r="M438" s="712">
        <v>625.29</v>
      </c>
    </row>
    <row r="439" spans="1:13" ht="14.4" customHeight="1" x14ac:dyDescent="0.3">
      <c r="A439" s="695" t="s">
        <v>3291</v>
      </c>
      <c r="B439" s="696" t="s">
        <v>4724</v>
      </c>
      <c r="C439" s="696" t="s">
        <v>3536</v>
      </c>
      <c r="D439" s="696" t="s">
        <v>3537</v>
      </c>
      <c r="E439" s="696" t="s">
        <v>3538</v>
      </c>
      <c r="F439" s="711"/>
      <c r="G439" s="711"/>
      <c r="H439" s="701">
        <v>0</v>
      </c>
      <c r="I439" s="711">
        <v>1</v>
      </c>
      <c r="J439" s="711">
        <v>492.45</v>
      </c>
      <c r="K439" s="701">
        <v>1</v>
      </c>
      <c r="L439" s="711">
        <v>1</v>
      </c>
      <c r="M439" s="712">
        <v>492.45</v>
      </c>
    </row>
    <row r="440" spans="1:13" ht="14.4" customHeight="1" x14ac:dyDescent="0.3">
      <c r="A440" s="695" t="s">
        <v>3291</v>
      </c>
      <c r="B440" s="696" t="s">
        <v>3124</v>
      </c>
      <c r="C440" s="696" t="s">
        <v>1998</v>
      </c>
      <c r="D440" s="696" t="s">
        <v>3125</v>
      </c>
      <c r="E440" s="696" t="s">
        <v>3126</v>
      </c>
      <c r="F440" s="711"/>
      <c r="G440" s="711"/>
      <c r="H440" s="701">
        <v>0</v>
      </c>
      <c r="I440" s="711">
        <v>4</v>
      </c>
      <c r="J440" s="711">
        <v>627.44000000000005</v>
      </c>
      <c r="K440" s="701">
        <v>1</v>
      </c>
      <c r="L440" s="711">
        <v>4</v>
      </c>
      <c r="M440" s="712">
        <v>627.44000000000005</v>
      </c>
    </row>
    <row r="441" spans="1:13" ht="14.4" customHeight="1" x14ac:dyDescent="0.3">
      <c r="A441" s="695" t="s">
        <v>3291</v>
      </c>
      <c r="B441" s="696" t="s">
        <v>3134</v>
      </c>
      <c r="C441" s="696" t="s">
        <v>2013</v>
      </c>
      <c r="D441" s="696" t="s">
        <v>2014</v>
      </c>
      <c r="E441" s="696" t="s">
        <v>3136</v>
      </c>
      <c r="F441" s="711"/>
      <c r="G441" s="711"/>
      <c r="H441" s="701">
        <v>0</v>
      </c>
      <c r="I441" s="711">
        <v>3</v>
      </c>
      <c r="J441" s="711">
        <v>350.4</v>
      </c>
      <c r="K441" s="701">
        <v>1</v>
      </c>
      <c r="L441" s="711">
        <v>3</v>
      </c>
      <c r="M441" s="712">
        <v>350.4</v>
      </c>
    </row>
    <row r="442" spans="1:13" ht="14.4" customHeight="1" x14ac:dyDescent="0.3">
      <c r="A442" s="695" t="s">
        <v>3291</v>
      </c>
      <c r="B442" s="696" t="s">
        <v>3139</v>
      </c>
      <c r="C442" s="696" t="s">
        <v>2037</v>
      </c>
      <c r="D442" s="696" t="s">
        <v>2038</v>
      </c>
      <c r="E442" s="696" t="s">
        <v>2039</v>
      </c>
      <c r="F442" s="711"/>
      <c r="G442" s="711"/>
      <c r="H442" s="701">
        <v>0</v>
      </c>
      <c r="I442" s="711">
        <v>2</v>
      </c>
      <c r="J442" s="711">
        <v>308.02</v>
      </c>
      <c r="K442" s="701">
        <v>1</v>
      </c>
      <c r="L442" s="711">
        <v>2</v>
      </c>
      <c r="M442" s="712">
        <v>308.02</v>
      </c>
    </row>
    <row r="443" spans="1:13" ht="14.4" customHeight="1" x14ac:dyDescent="0.3">
      <c r="A443" s="695" t="s">
        <v>3291</v>
      </c>
      <c r="B443" s="696" t="s">
        <v>3144</v>
      </c>
      <c r="C443" s="696" t="s">
        <v>2010</v>
      </c>
      <c r="D443" s="696" t="s">
        <v>2011</v>
      </c>
      <c r="E443" s="696" t="s">
        <v>3131</v>
      </c>
      <c r="F443" s="711"/>
      <c r="G443" s="711"/>
      <c r="H443" s="701">
        <v>0</v>
      </c>
      <c r="I443" s="711">
        <v>1</v>
      </c>
      <c r="J443" s="711">
        <v>69.86</v>
      </c>
      <c r="K443" s="701">
        <v>1</v>
      </c>
      <c r="L443" s="711">
        <v>1</v>
      </c>
      <c r="M443" s="712">
        <v>69.86</v>
      </c>
    </row>
    <row r="444" spans="1:13" ht="14.4" customHeight="1" x14ac:dyDescent="0.3">
      <c r="A444" s="695" t="s">
        <v>3291</v>
      </c>
      <c r="B444" s="696" t="s">
        <v>3152</v>
      </c>
      <c r="C444" s="696" t="s">
        <v>2085</v>
      </c>
      <c r="D444" s="696" t="s">
        <v>2086</v>
      </c>
      <c r="E444" s="696" t="s">
        <v>3155</v>
      </c>
      <c r="F444" s="711"/>
      <c r="G444" s="711"/>
      <c r="H444" s="701">
        <v>0</v>
      </c>
      <c r="I444" s="711">
        <v>3</v>
      </c>
      <c r="J444" s="711">
        <v>9381.57</v>
      </c>
      <c r="K444" s="701">
        <v>1</v>
      </c>
      <c r="L444" s="711">
        <v>3</v>
      </c>
      <c r="M444" s="712">
        <v>9381.57</v>
      </c>
    </row>
    <row r="445" spans="1:13" ht="14.4" customHeight="1" x14ac:dyDescent="0.3">
      <c r="A445" s="695" t="s">
        <v>3282</v>
      </c>
      <c r="B445" s="696" t="s">
        <v>3093</v>
      </c>
      <c r="C445" s="696" t="s">
        <v>1803</v>
      </c>
      <c r="D445" s="696" t="s">
        <v>1804</v>
      </c>
      <c r="E445" s="696" t="s">
        <v>3094</v>
      </c>
      <c r="F445" s="711"/>
      <c r="G445" s="711"/>
      <c r="H445" s="701">
        <v>0</v>
      </c>
      <c r="I445" s="711">
        <v>2</v>
      </c>
      <c r="J445" s="711">
        <v>2719.22</v>
      </c>
      <c r="K445" s="701">
        <v>1</v>
      </c>
      <c r="L445" s="711">
        <v>2</v>
      </c>
      <c r="M445" s="712">
        <v>2719.22</v>
      </c>
    </row>
    <row r="446" spans="1:13" ht="14.4" customHeight="1" x14ac:dyDescent="0.3">
      <c r="A446" s="695" t="s">
        <v>3282</v>
      </c>
      <c r="B446" s="696" t="s">
        <v>3216</v>
      </c>
      <c r="C446" s="696" t="s">
        <v>3682</v>
      </c>
      <c r="D446" s="696" t="s">
        <v>3683</v>
      </c>
      <c r="E446" s="696" t="s">
        <v>3684</v>
      </c>
      <c r="F446" s="711"/>
      <c r="G446" s="711"/>
      <c r="H446" s="701">
        <v>0</v>
      </c>
      <c r="I446" s="711">
        <v>4</v>
      </c>
      <c r="J446" s="711">
        <v>772.56</v>
      </c>
      <c r="K446" s="701">
        <v>1</v>
      </c>
      <c r="L446" s="711">
        <v>4</v>
      </c>
      <c r="M446" s="712">
        <v>772.56</v>
      </c>
    </row>
    <row r="447" spans="1:13" ht="14.4" customHeight="1" x14ac:dyDescent="0.3">
      <c r="A447" s="695" t="s">
        <v>3282</v>
      </c>
      <c r="B447" s="696" t="s">
        <v>4735</v>
      </c>
      <c r="C447" s="696" t="s">
        <v>3471</v>
      </c>
      <c r="D447" s="696" t="s">
        <v>2833</v>
      </c>
      <c r="E447" s="696" t="s">
        <v>2463</v>
      </c>
      <c r="F447" s="711"/>
      <c r="G447" s="711"/>
      <c r="H447" s="701"/>
      <c r="I447" s="711">
        <v>1</v>
      </c>
      <c r="J447" s="711">
        <v>0</v>
      </c>
      <c r="K447" s="701"/>
      <c r="L447" s="711">
        <v>1</v>
      </c>
      <c r="M447" s="712">
        <v>0</v>
      </c>
    </row>
    <row r="448" spans="1:13" ht="14.4" customHeight="1" x14ac:dyDescent="0.3">
      <c r="A448" s="695" t="s">
        <v>3282</v>
      </c>
      <c r="B448" s="696" t="s">
        <v>3223</v>
      </c>
      <c r="C448" s="696" t="s">
        <v>2689</v>
      </c>
      <c r="D448" s="696" t="s">
        <v>2690</v>
      </c>
      <c r="E448" s="696" t="s">
        <v>2294</v>
      </c>
      <c r="F448" s="711"/>
      <c r="G448" s="711"/>
      <c r="H448" s="701">
        <v>0</v>
      </c>
      <c r="I448" s="711">
        <v>1</v>
      </c>
      <c r="J448" s="711">
        <v>109.53</v>
      </c>
      <c r="K448" s="701">
        <v>1</v>
      </c>
      <c r="L448" s="711">
        <v>1</v>
      </c>
      <c r="M448" s="712">
        <v>109.53</v>
      </c>
    </row>
    <row r="449" spans="1:13" ht="14.4" customHeight="1" x14ac:dyDescent="0.3">
      <c r="A449" s="695" t="s">
        <v>3282</v>
      </c>
      <c r="B449" s="696" t="s">
        <v>4724</v>
      </c>
      <c r="C449" s="696" t="s">
        <v>4446</v>
      </c>
      <c r="D449" s="696" t="s">
        <v>4447</v>
      </c>
      <c r="E449" s="696" t="s">
        <v>4448</v>
      </c>
      <c r="F449" s="711">
        <v>2</v>
      </c>
      <c r="G449" s="711">
        <v>0</v>
      </c>
      <c r="H449" s="701"/>
      <c r="I449" s="711"/>
      <c r="J449" s="711"/>
      <c r="K449" s="701"/>
      <c r="L449" s="711">
        <v>2</v>
      </c>
      <c r="M449" s="712">
        <v>0</v>
      </c>
    </row>
    <row r="450" spans="1:13" ht="14.4" customHeight="1" x14ac:dyDescent="0.3">
      <c r="A450" s="695" t="s">
        <v>3282</v>
      </c>
      <c r="B450" s="696" t="s">
        <v>3121</v>
      </c>
      <c r="C450" s="696" t="s">
        <v>4422</v>
      </c>
      <c r="D450" s="696" t="s">
        <v>4423</v>
      </c>
      <c r="E450" s="696" t="s">
        <v>4424</v>
      </c>
      <c r="F450" s="711"/>
      <c r="G450" s="711"/>
      <c r="H450" s="701">
        <v>0</v>
      </c>
      <c r="I450" s="711">
        <v>1</v>
      </c>
      <c r="J450" s="711">
        <v>65.069999999999993</v>
      </c>
      <c r="K450" s="701">
        <v>1</v>
      </c>
      <c r="L450" s="711">
        <v>1</v>
      </c>
      <c r="M450" s="712">
        <v>65.069999999999993</v>
      </c>
    </row>
    <row r="451" spans="1:13" ht="14.4" customHeight="1" x14ac:dyDescent="0.3">
      <c r="A451" s="695" t="s">
        <v>3282</v>
      </c>
      <c r="B451" s="696" t="s">
        <v>3121</v>
      </c>
      <c r="C451" s="696" t="s">
        <v>4425</v>
      </c>
      <c r="D451" s="696" t="s">
        <v>4426</v>
      </c>
      <c r="E451" s="696" t="s">
        <v>4427</v>
      </c>
      <c r="F451" s="711"/>
      <c r="G451" s="711"/>
      <c r="H451" s="701">
        <v>0</v>
      </c>
      <c r="I451" s="711">
        <v>1</v>
      </c>
      <c r="J451" s="711">
        <v>50.57</v>
      </c>
      <c r="K451" s="701">
        <v>1</v>
      </c>
      <c r="L451" s="711">
        <v>1</v>
      </c>
      <c r="M451" s="712">
        <v>50.57</v>
      </c>
    </row>
    <row r="452" spans="1:13" ht="14.4" customHeight="1" x14ac:dyDescent="0.3">
      <c r="A452" s="695" t="s">
        <v>3282</v>
      </c>
      <c r="B452" s="696" t="s">
        <v>3121</v>
      </c>
      <c r="C452" s="696" t="s">
        <v>1686</v>
      </c>
      <c r="D452" s="696" t="s">
        <v>1687</v>
      </c>
      <c r="E452" s="696" t="s">
        <v>3122</v>
      </c>
      <c r="F452" s="711"/>
      <c r="G452" s="711"/>
      <c r="H452" s="701">
        <v>0</v>
      </c>
      <c r="I452" s="711">
        <v>4</v>
      </c>
      <c r="J452" s="711">
        <v>347.04</v>
      </c>
      <c r="K452" s="701">
        <v>1</v>
      </c>
      <c r="L452" s="711">
        <v>4</v>
      </c>
      <c r="M452" s="712">
        <v>347.04</v>
      </c>
    </row>
    <row r="453" spans="1:13" ht="14.4" customHeight="1" x14ac:dyDescent="0.3">
      <c r="A453" s="695" t="s">
        <v>3282</v>
      </c>
      <c r="B453" s="696" t="s">
        <v>3124</v>
      </c>
      <c r="C453" s="696" t="s">
        <v>1998</v>
      </c>
      <c r="D453" s="696" t="s">
        <v>3125</v>
      </c>
      <c r="E453" s="696" t="s">
        <v>3126</v>
      </c>
      <c r="F453" s="711"/>
      <c r="G453" s="711"/>
      <c r="H453" s="701">
        <v>0</v>
      </c>
      <c r="I453" s="711">
        <v>2</v>
      </c>
      <c r="J453" s="711">
        <v>490.17</v>
      </c>
      <c r="K453" s="701">
        <v>1</v>
      </c>
      <c r="L453" s="711">
        <v>2</v>
      </c>
      <c r="M453" s="712">
        <v>490.17</v>
      </c>
    </row>
    <row r="454" spans="1:13" ht="14.4" customHeight="1" x14ac:dyDescent="0.3">
      <c r="A454" s="695" t="s">
        <v>3282</v>
      </c>
      <c r="B454" s="696" t="s">
        <v>3124</v>
      </c>
      <c r="C454" s="696" t="s">
        <v>3706</v>
      </c>
      <c r="D454" s="696" t="s">
        <v>3707</v>
      </c>
      <c r="E454" s="696" t="s">
        <v>3708</v>
      </c>
      <c r="F454" s="711"/>
      <c r="G454" s="711"/>
      <c r="H454" s="701">
        <v>0</v>
      </c>
      <c r="I454" s="711">
        <v>19</v>
      </c>
      <c r="J454" s="711">
        <v>5424.39</v>
      </c>
      <c r="K454" s="701">
        <v>1</v>
      </c>
      <c r="L454" s="711">
        <v>19</v>
      </c>
      <c r="M454" s="712">
        <v>5424.39</v>
      </c>
    </row>
    <row r="455" spans="1:13" ht="14.4" customHeight="1" x14ac:dyDescent="0.3">
      <c r="A455" s="695" t="s">
        <v>3282</v>
      </c>
      <c r="B455" s="696" t="s">
        <v>3134</v>
      </c>
      <c r="C455" s="696" t="s">
        <v>2041</v>
      </c>
      <c r="D455" s="696" t="s">
        <v>2042</v>
      </c>
      <c r="E455" s="696" t="s">
        <v>3135</v>
      </c>
      <c r="F455" s="711"/>
      <c r="G455" s="711"/>
      <c r="H455" s="701">
        <v>0</v>
      </c>
      <c r="I455" s="711">
        <v>2</v>
      </c>
      <c r="J455" s="711">
        <v>350.38</v>
      </c>
      <c r="K455" s="701">
        <v>1</v>
      </c>
      <c r="L455" s="711">
        <v>2</v>
      </c>
      <c r="M455" s="712">
        <v>350.38</v>
      </c>
    </row>
    <row r="456" spans="1:13" ht="14.4" customHeight="1" x14ac:dyDescent="0.3">
      <c r="A456" s="695" t="s">
        <v>3282</v>
      </c>
      <c r="B456" s="696" t="s">
        <v>3138</v>
      </c>
      <c r="C456" s="696" t="s">
        <v>2049</v>
      </c>
      <c r="D456" s="696" t="s">
        <v>2050</v>
      </c>
      <c r="E456" s="696" t="s">
        <v>2051</v>
      </c>
      <c r="F456" s="711"/>
      <c r="G456" s="711"/>
      <c r="H456" s="701">
        <v>0</v>
      </c>
      <c r="I456" s="711">
        <v>4</v>
      </c>
      <c r="J456" s="711">
        <v>889</v>
      </c>
      <c r="K456" s="701">
        <v>1</v>
      </c>
      <c r="L456" s="711">
        <v>4</v>
      </c>
      <c r="M456" s="712">
        <v>889</v>
      </c>
    </row>
    <row r="457" spans="1:13" ht="14.4" customHeight="1" x14ac:dyDescent="0.3">
      <c r="A457" s="695" t="s">
        <v>3282</v>
      </c>
      <c r="B457" s="696" t="s">
        <v>3138</v>
      </c>
      <c r="C457" s="696" t="s">
        <v>3873</v>
      </c>
      <c r="D457" s="696" t="s">
        <v>2050</v>
      </c>
      <c r="E457" s="696" t="s">
        <v>3874</v>
      </c>
      <c r="F457" s="711"/>
      <c r="G457" s="711"/>
      <c r="H457" s="701"/>
      <c r="I457" s="711">
        <v>2</v>
      </c>
      <c r="J457" s="711">
        <v>0</v>
      </c>
      <c r="K457" s="701"/>
      <c r="L457" s="711">
        <v>2</v>
      </c>
      <c r="M457" s="712">
        <v>0</v>
      </c>
    </row>
    <row r="458" spans="1:13" ht="14.4" customHeight="1" x14ac:dyDescent="0.3">
      <c r="A458" s="695" t="s">
        <v>3282</v>
      </c>
      <c r="B458" s="696" t="s">
        <v>3144</v>
      </c>
      <c r="C458" s="696" t="s">
        <v>2010</v>
      </c>
      <c r="D458" s="696" t="s">
        <v>2011</v>
      </c>
      <c r="E458" s="696" t="s">
        <v>3131</v>
      </c>
      <c r="F458" s="711"/>
      <c r="G458" s="711"/>
      <c r="H458" s="701">
        <v>0</v>
      </c>
      <c r="I458" s="711">
        <v>4</v>
      </c>
      <c r="J458" s="711">
        <v>279.44</v>
      </c>
      <c r="K458" s="701">
        <v>1</v>
      </c>
      <c r="L458" s="711">
        <v>4</v>
      </c>
      <c r="M458" s="712">
        <v>279.44</v>
      </c>
    </row>
    <row r="459" spans="1:13" ht="14.4" customHeight="1" x14ac:dyDescent="0.3">
      <c r="A459" s="695" t="s">
        <v>3282</v>
      </c>
      <c r="B459" s="696" t="s">
        <v>3152</v>
      </c>
      <c r="C459" s="696" t="s">
        <v>2085</v>
      </c>
      <c r="D459" s="696" t="s">
        <v>2086</v>
      </c>
      <c r="E459" s="696" t="s">
        <v>3155</v>
      </c>
      <c r="F459" s="711"/>
      <c r="G459" s="711"/>
      <c r="H459" s="701">
        <v>0</v>
      </c>
      <c r="I459" s="711">
        <v>40</v>
      </c>
      <c r="J459" s="711">
        <v>125087.6</v>
      </c>
      <c r="K459" s="701">
        <v>1</v>
      </c>
      <c r="L459" s="711">
        <v>40</v>
      </c>
      <c r="M459" s="712">
        <v>125087.6</v>
      </c>
    </row>
    <row r="460" spans="1:13" ht="14.4" customHeight="1" x14ac:dyDescent="0.3">
      <c r="A460" s="695" t="s">
        <v>3282</v>
      </c>
      <c r="B460" s="696" t="s">
        <v>3152</v>
      </c>
      <c r="C460" s="696" t="s">
        <v>3472</v>
      </c>
      <c r="D460" s="696" t="s">
        <v>2086</v>
      </c>
      <c r="E460" s="696" t="s">
        <v>3473</v>
      </c>
      <c r="F460" s="711"/>
      <c r="G460" s="711"/>
      <c r="H460" s="701">
        <v>0</v>
      </c>
      <c r="I460" s="711">
        <v>1</v>
      </c>
      <c r="J460" s="711">
        <v>782.22</v>
      </c>
      <c r="K460" s="701">
        <v>1</v>
      </c>
      <c r="L460" s="711">
        <v>1</v>
      </c>
      <c r="M460" s="712">
        <v>782.22</v>
      </c>
    </row>
    <row r="461" spans="1:13" ht="14.4" customHeight="1" x14ac:dyDescent="0.3">
      <c r="A461" s="695" t="s">
        <v>3282</v>
      </c>
      <c r="B461" s="696" t="s">
        <v>3158</v>
      </c>
      <c r="C461" s="696" t="s">
        <v>1807</v>
      </c>
      <c r="D461" s="696" t="s">
        <v>1808</v>
      </c>
      <c r="E461" s="696" t="s">
        <v>3159</v>
      </c>
      <c r="F461" s="711"/>
      <c r="G461" s="711"/>
      <c r="H461" s="701">
        <v>0</v>
      </c>
      <c r="I461" s="711">
        <v>25</v>
      </c>
      <c r="J461" s="711">
        <v>37302.75</v>
      </c>
      <c r="K461" s="701">
        <v>1</v>
      </c>
      <c r="L461" s="711">
        <v>25</v>
      </c>
      <c r="M461" s="712">
        <v>37302.75</v>
      </c>
    </row>
    <row r="462" spans="1:13" ht="14.4" customHeight="1" x14ac:dyDescent="0.3">
      <c r="A462" s="695" t="s">
        <v>3282</v>
      </c>
      <c r="B462" s="696" t="s">
        <v>4717</v>
      </c>
      <c r="C462" s="696" t="s">
        <v>3588</v>
      </c>
      <c r="D462" s="696" t="s">
        <v>3589</v>
      </c>
      <c r="E462" s="696" t="s">
        <v>3590</v>
      </c>
      <c r="F462" s="711"/>
      <c r="G462" s="711"/>
      <c r="H462" s="701">
        <v>0</v>
      </c>
      <c r="I462" s="711">
        <v>10</v>
      </c>
      <c r="J462" s="711">
        <v>23815.42</v>
      </c>
      <c r="K462" s="701">
        <v>1</v>
      </c>
      <c r="L462" s="711">
        <v>10</v>
      </c>
      <c r="M462" s="712">
        <v>23815.42</v>
      </c>
    </row>
    <row r="463" spans="1:13" ht="14.4" customHeight="1" x14ac:dyDescent="0.3">
      <c r="A463" s="695" t="s">
        <v>3282</v>
      </c>
      <c r="B463" s="696" t="s">
        <v>3172</v>
      </c>
      <c r="C463" s="696" t="s">
        <v>1662</v>
      </c>
      <c r="D463" s="696" t="s">
        <v>1663</v>
      </c>
      <c r="E463" s="696" t="s">
        <v>1664</v>
      </c>
      <c r="F463" s="711"/>
      <c r="G463" s="711"/>
      <c r="H463" s="701">
        <v>0</v>
      </c>
      <c r="I463" s="711">
        <v>1</v>
      </c>
      <c r="J463" s="711">
        <v>32.74</v>
      </c>
      <c r="K463" s="701">
        <v>1</v>
      </c>
      <c r="L463" s="711">
        <v>1</v>
      </c>
      <c r="M463" s="712">
        <v>32.74</v>
      </c>
    </row>
    <row r="464" spans="1:13" ht="14.4" customHeight="1" x14ac:dyDescent="0.3">
      <c r="A464" s="695" t="s">
        <v>3282</v>
      </c>
      <c r="B464" s="696" t="s">
        <v>3172</v>
      </c>
      <c r="C464" s="696" t="s">
        <v>1761</v>
      </c>
      <c r="D464" s="696" t="s">
        <v>1762</v>
      </c>
      <c r="E464" s="696" t="s">
        <v>1763</v>
      </c>
      <c r="F464" s="711"/>
      <c r="G464" s="711"/>
      <c r="H464" s="701">
        <v>0</v>
      </c>
      <c r="I464" s="711">
        <v>1</v>
      </c>
      <c r="J464" s="711">
        <v>314.33999999999997</v>
      </c>
      <c r="K464" s="701">
        <v>1</v>
      </c>
      <c r="L464" s="711">
        <v>1</v>
      </c>
      <c r="M464" s="712">
        <v>314.33999999999997</v>
      </c>
    </row>
    <row r="465" spans="1:13" ht="14.4" customHeight="1" x14ac:dyDescent="0.3">
      <c r="A465" s="695" t="s">
        <v>3282</v>
      </c>
      <c r="B465" s="696" t="s">
        <v>3175</v>
      </c>
      <c r="C465" s="696" t="s">
        <v>4413</v>
      </c>
      <c r="D465" s="696" t="s">
        <v>3176</v>
      </c>
      <c r="E465" s="696" t="s">
        <v>4414</v>
      </c>
      <c r="F465" s="711"/>
      <c r="G465" s="711"/>
      <c r="H465" s="701">
        <v>0</v>
      </c>
      <c r="I465" s="711">
        <v>2</v>
      </c>
      <c r="J465" s="711">
        <v>1774.1</v>
      </c>
      <c r="K465" s="701">
        <v>1</v>
      </c>
      <c r="L465" s="711">
        <v>2</v>
      </c>
      <c r="M465" s="712">
        <v>1774.1</v>
      </c>
    </row>
    <row r="466" spans="1:13" ht="14.4" customHeight="1" x14ac:dyDescent="0.3">
      <c r="A466" s="695" t="s">
        <v>3282</v>
      </c>
      <c r="B466" s="696" t="s">
        <v>3182</v>
      </c>
      <c r="C466" s="696" t="s">
        <v>1769</v>
      </c>
      <c r="D466" s="696" t="s">
        <v>1652</v>
      </c>
      <c r="E466" s="696" t="s">
        <v>3184</v>
      </c>
      <c r="F466" s="711"/>
      <c r="G466" s="711"/>
      <c r="H466" s="701">
        <v>0</v>
      </c>
      <c r="I466" s="711">
        <v>1</v>
      </c>
      <c r="J466" s="711">
        <v>216.16</v>
      </c>
      <c r="K466" s="701">
        <v>1</v>
      </c>
      <c r="L466" s="711">
        <v>1</v>
      </c>
      <c r="M466" s="712">
        <v>216.16</v>
      </c>
    </row>
    <row r="467" spans="1:13" ht="14.4" customHeight="1" x14ac:dyDescent="0.3">
      <c r="A467" s="695" t="s">
        <v>3282</v>
      </c>
      <c r="B467" s="696" t="s">
        <v>3191</v>
      </c>
      <c r="C467" s="696" t="s">
        <v>1705</v>
      </c>
      <c r="D467" s="696" t="s">
        <v>1636</v>
      </c>
      <c r="E467" s="696" t="s">
        <v>2672</v>
      </c>
      <c r="F467" s="711"/>
      <c r="G467" s="711"/>
      <c r="H467" s="701">
        <v>0</v>
      </c>
      <c r="I467" s="711">
        <v>1</v>
      </c>
      <c r="J467" s="711">
        <v>137.74</v>
      </c>
      <c r="K467" s="701">
        <v>1</v>
      </c>
      <c r="L467" s="711">
        <v>1</v>
      </c>
      <c r="M467" s="712">
        <v>137.74</v>
      </c>
    </row>
    <row r="468" spans="1:13" ht="14.4" customHeight="1" x14ac:dyDescent="0.3">
      <c r="A468" s="695" t="s">
        <v>3282</v>
      </c>
      <c r="B468" s="696" t="s">
        <v>3196</v>
      </c>
      <c r="C468" s="696" t="s">
        <v>4441</v>
      </c>
      <c r="D468" s="696" t="s">
        <v>4442</v>
      </c>
      <c r="E468" s="696" t="s">
        <v>1861</v>
      </c>
      <c r="F468" s="711"/>
      <c r="G468" s="711"/>
      <c r="H468" s="701">
        <v>0</v>
      </c>
      <c r="I468" s="711">
        <v>10</v>
      </c>
      <c r="J468" s="711">
        <v>820.40000000000009</v>
      </c>
      <c r="K468" s="701">
        <v>1</v>
      </c>
      <c r="L468" s="711">
        <v>10</v>
      </c>
      <c r="M468" s="712">
        <v>820.40000000000009</v>
      </c>
    </row>
    <row r="469" spans="1:13" ht="14.4" customHeight="1" x14ac:dyDescent="0.3">
      <c r="A469" s="695" t="s">
        <v>3282</v>
      </c>
      <c r="B469" s="696" t="s">
        <v>3196</v>
      </c>
      <c r="C469" s="696" t="s">
        <v>4443</v>
      </c>
      <c r="D469" s="696" t="s">
        <v>4444</v>
      </c>
      <c r="E469" s="696" t="s">
        <v>1861</v>
      </c>
      <c r="F469" s="711"/>
      <c r="G469" s="711"/>
      <c r="H469" s="701">
        <v>0</v>
      </c>
      <c r="I469" s="711">
        <v>10</v>
      </c>
      <c r="J469" s="711">
        <v>820.40000000000009</v>
      </c>
      <c r="K469" s="701">
        <v>1</v>
      </c>
      <c r="L469" s="711">
        <v>10</v>
      </c>
      <c r="M469" s="712">
        <v>820.40000000000009</v>
      </c>
    </row>
    <row r="470" spans="1:13" ht="14.4" customHeight="1" x14ac:dyDescent="0.3">
      <c r="A470" s="695" t="s">
        <v>3283</v>
      </c>
      <c r="B470" s="696" t="s">
        <v>3093</v>
      </c>
      <c r="C470" s="696" t="s">
        <v>4311</v>
      </c>
      <c r="D470" s="696" t="s">
        <v>4312</v>
      </c>
      <c r="E470" s="696" t="s">
        <v>4313</v>
      </c>
      <c r="F470" s="711"/>
      <c r="G470" s="711"/>
      <c r="H470" s="701">
        <v>0</v>
      </c>
      <c r="I470" s="711">
        <v>2</v>
      </c>
      <c r="J470" s="711">
        <v>2038.22</v>
      </c>
      <c r="K470" s="701">
        <v>1</v>
      </c>
      <c r="L470" s="711">
        <v>2</v>
      </c>
      <c r="M470" s="712">
        <v>2038.22</v>
      </c>
    </row>
    <row r="471" spans="1:13" ht="14.4" customHeight="1" x14ac:dyDescent="0.3">
      <c r="A471" s="695" t="s">
        <v>3283</v>
      </c>
      <c r="B471" s="696" t="s">
        <v>3093</v>
      </c>
      <c r="C471" s="696" t="s">
        <v>1803</v>
      </c>
      <c r="D471" s="696" t="s">
        <v>1804</v>
      </c>
      <c r="E471" s="696" t="s">
        <v>3094</v>
      </c>
      <c r="F471" s="711"/>
      <c r="G471" s="711"/>
      <c r="H471" s="701">
        <v>0</v>
      </c>
      <c r="I471" s="711">
        <v>6</v>
      </c>
      <c r="J471" s="711">
        <v>8157.66</v>
      </c>
      <c r="K471" s="701">
        <v>1</v>
      </c>
      <c r="L471" s="711">
        <v>6</v>
      </c>
      <c r="M471" s="712">
        <v>8157.66</v>
      </c>
    </row>
    <row r="472" spans="1:13" ht="14.4" customHeight="1" x14ac:dyDescent="0.3">
      <c r="A472" s="695" t="s">
        <v>3283</v>
      </c>
      <c r="B472" s="696" t="s">
        <v>3216</v>
      </c>
      <c r="C472" s="696" t="s">
        <v>2718</v>
      </c>
      <c r="D472" s="696" t="s">
        <v>3217</v>
      </c>
      <c r="E472" s="696" t="s">
        <v>3218</v>
      </c>
      <c r="F472" s="711"/>
      <c r="G472" s="711"/>
      <c r="H472" s="701">
        <v>0</v>
      </c>
      <c r="I472" s="711">
        <v>1</v>
      </c>
      <c r="J472" s="711">
        <v>156.25</v>
      </c>
      <c r="K472" s="701">
        <v>1</v>
      </c>
      <c r="L472" s="711">
        <v>1</v>
      </c>
      <c r="M472" s="712">
        <v>156.25</v>
      </c>
    </row>
    <row r="473" spans="1:13" ht="14.4" customHeight="1" x14ac:dyDescent="0.3">
      <c r="A473" s="695" t="s">
        <v>3283</v>
      </c>
      <c r="B473" s="696" t="s">
        <v>3103</v>
      </c>
      <c r="C473" s="696" t="s">
        <v>1755</v>
      </c>
      <c r="D473" s="696" t="s">
        <v>1656</v>
      </c>
      <c r="E473" s="696" t="s">
        <v>1756</v>
      </c>
      <c r="F473" s="711"/>
      <c r="G473" s="711"/>
      <c r="H473" s="701">
        <v>0</v>
      </c>
      <c r="I473" s="711">
        <v>2</v>
      </c>
      <c r="J473" s="711">
        <v>937.92</v>
      </c>
      <c r="K473" s="701">
        <v>1</v>
      </c>
      <c r="L473" s="711">
        <v>2</v>
      </c>
      <c r="M473" s="712">
        <v>937.92</v>
      </c>
    </row>
    <row r="474" spans="1:13" ht="14.4" customHeight="1" x14ac:dyDescent="0.3">
      <c r="A474" s="695" t="s">
        <v>3283</v>
      </c>
      <c r="B474" s="696" t="s">
        <v>3103</v>
      </c>
      <c r="C474" s="696" t="s">
        <v>1758</v>
      </c>
      <c r="D474" s="696" t="s">
        <v>1656</v>
      </c>
      <c r="E474" s="696" t="s">
        <v>1759</v>
      </c>
      <c r="F474" s="711"/>
      <c r="G474" s="711"/>
      <c r="H474" s="701">
        <v>0</v>
      </c>
      <c r="I474" s="711">
        <v>2</v>
      </c>
      <c r="J474" s="711">
        <v>1250.58</v>
      </c>
      <c r="K474" s="701">
        <v>1</v>
      </c>
      <c r="L474" s="711">
        <v>2</v>
      </c>
      <c r="M474" s="712">
        <v>1250.58</v>
      </c>
    </row>
    <row r="475" spans="1:13" ht="14.4" customHeight="1" x14ac:dyDescent="0.3">
      <c r="A475" s="695" t="s">
        <v>3283</v>
      </c>
      <c r="B475" s="696" t="s">
        <v>3103</v>
      </c>
      <c r="C475" s="696" t="s">
        <v>1659</v>
      </c>
      <c r="D475" s="696" t="s">
        <v>1656</v>
      </c>
      <c r="E475" s="696" t="s">
        <v>1660</v>
      </c>
      <c r="F475" s="711"/>
      <c r="G475" s="711"/>
      <c r="H475" s="701">
        <v>0</v>
      </c>
      <c r="I475" s="711">
        <v>2</v>
      </c>
      <c r="J475" s="711">
        <v>2332.94</v>
      </c>
      <c r="K475" s="701">
        <v>1</v>
      </c>
      <c r="L475" s="711">
        <v>2</v>
      </c>
      <c r="M475" s="712">
        <v>2332.94</v>
      </c>
    </row>
    <row r="476" spans="1:13" ht="14.4" customHeight="1" x14ac:dyDescent="0.3">
      <c r="A476" s="695" t="s">
        <v>3283</v>
      </c>
      <c r="B476" s="696" t="s">
        <v>4735</v>
      </c>
      <c r="C476" s="696" t="s">
        <v>3471</v>
      </c>
      <c r="D476" s="696" t="s">
        <v>2833</v>
      </c>
      <c r="E476" s="696" t="s">
        <v>2463</v>
      </c>
      <c r="F476" s="711"/>
      <c r="G476" s="711"/>
      <c r="H476" s="701"/>
      <c r="I476" s="711">
        <v>2</v>
      </c>
      <c r="J476" s="711">
        <v>0</v>
      </c>
      <c r="K476" s="701"/>
      <c r="L476" s="711">
        <v>2</v>
      </c>
      <c r="M476" s="712">
        <v>0</v>
      </c>
    </row>
    <row r="477" spans="1:13" ht="14.4" customHeight="1" x14ac:dyDescent="0.3">
      <c r="A477" s="695" t="s">
        <v>3283</v>
      </c>
      <c r="B477" s="696" t="s">
        <v>4735</v>
      </c>
      <c r="C477" s="696" t="s">
        <v>2832</v>
      </c>
      <c r="D477" s="696" t="s">
        <v>2833</v>
      </c>
      <c r="E477" s="696" t="s">
        <v>2463</v>
      </c>
      <c r="F477" s="711"/>
      <c r="G477" s="711"/>
      <c r="H477" s="701">
        <v>0</v>
      </c>
      <c r="I477" s="711">
        <v>1</v>
      </c>
      <c r="J477" s="711">
        <v>60.92</v>
      </c>
      <c r="K477" s="701">
        <v>1</v>
      </c>
      <c r="L477" s="711">
        <v>1</v>
      </c>
      <c r="M477" s="712">
        <v>60.92</v>
      </c>
    </row>
    <row r="478" spans="1:13" ht="14.4" customHeight="1" x14ac:dyDescent="0.3">
      <c r="A478" s="695" t="s">
        <v>3283</v>
      </c>
      <c r="B478" s="696" t="s">
        <v>3121</v>
      </c>
      <c r="C478" s="696" t="s">
        <v>1686</v>
      </c>
      <c r="D478" s="696" t="s">
        <v>1687</v>
      </c>
      <c r="E478" s="696" t="s">
        <v>3122</v>
      </c>
      <c r="F478" s="711"/>
      <c r="G478" s="711"/>
      <c r="H478" s="701">
        <v>0</v>
      </c>
      <c r="I478" s="711">
        <v>1</v>
      </c>
      <c r="J478" s="711">
        <v>86.76</v>
      </c>
      <c r="K478" s="701">
        <v>1</v>
      </c>
      <c r="L478" s="711">
        <v>1</v>
      </c>
      <c r="M478" s="712">
        <v>86.76</v>
      </c>
    </row>
    <row r="479" spans="1:13" ht="14.4" customHeight="1" x14ac:dyDescent="0.3">
      <c r="A479" s="695" t="s">
        <v>3283</v>
      </c>
      <c r="B479" s="696" t="s">
        <v>3124</v>
      </c>
      <c r="C479" s="696" t="s">
        <v>1998</v>
      </c>
      <c r="D479" s="696" t="s">
        <v>3125</v>
      </c>
      <c r="E479" s="696" t="s">
        <v>3126</v>
      </c>
      <c r="F479" s="711"/>
      <c r="G479" s="711"/>
      <c r="H479" s="701">
        <v>0</v>
      </c>
      <c r="I479" s="711">
        <v>18</v>
      </c>
      <c r="J479" s="711">
        <v>5470.23</v>
      </c>
      <c r="K479" s="701">
        <v>1</v>
      </c>
      <c r="L479" s="711">
        <v>18</v>
      </c>
      <c r="M479" s="712">
        <v>5470.23</v>
      </c>
    </row>
    <row r="480" spans="1:13" ht="14.4" customHeight="1" x14ac:dyDescent="0.3">
      <c r="A480" s="695" t="s">
        <v>3283</v>
      </c>
      <c r="B480" s="696" t="s">
        <v>3129</v>
      </c>
      <c r="C480" s="696" t="s">
        <v>2045</v>
      </c>
      <c r="D480" s="696" t="s">
        <v>2046</v>
      </c>
      <c r="E480" s="696" t="s">
        <v>3130</v>
      </c>
      <c r="F480" s="711"/>
      <c r="G480" s="711"/>
      <c r="H480" s="701">
        <v>0</v>
      </c>
      <c r="I480" s="711">
        <v>1</v>
      </c>
      <c r="J480" s="711">
        <v>138.16</v>
      </c>
      <c r="K480" s="701">
        <v>1</v>
      </c>
      <c r="L480" s="711">
        <v>1</v>
      </c>
      <c r="M480" s="712">
        <v>138.16</v>
      </c>
    </row>
    <row r="481" spans="1:13" ht="14.4" customHeight="1" x14ac:dyDescent="0.3">
      <c r="A481" s="695" t="s">
        <v>3283</v>
      </c>
      <c r="B481" s="696" t="s">
        <v>3129</v>
      </c>
      <c r="C481" s="696" t="s">
        <v>2006</v>
      </c>
      <c r="D481" s="696" t="s">
        <v>2007</v>
      </c>
      <c r="E481" s="696" t="s">
        <v>3131</v>
      </c>
      <c r="F481" s="711"/>
      <c r="G481" s="711"/>
      <c r="H481" s="701">
        <v>0</v>
      </c>
      <c r="I481" s="711">
        <v>5</v>
      </c>
      <c r="J481" s="711">
        <v>921.1</v>
      </c>
      <c r="K481" s="701">
        <v>1</v>
      </c>
      <c r="L481" s="711">
        <v>5</v>
      </c>
      <c r="M481" s="712">
        <v>921.1</v>
      </c>
    </row>
    <row r="482" spans="1:13" ht="14.4" customHeight="1" x14ac:dyDescent="0.3">
      <c r="A482" s="695" t="s">
        <v>3283</v>
      </c>
      <c r="B482" s="696" t="s">
        <v>3134</v>
      </c>
      <c r="C482" s="696" t="s">
        <v>2013</v>
      </c>
      <c r="D482" s="696" t="s">
        <v>2014</v>
      </c>
      <c r="E482" s="696" t="s">
        <v>3136</v>
      </c>
      <c r="F482" s="711"/>
      <c r="G482" s="711"/>
      <c r="H482" s="701">
        <v>0</v>
      </c>
      <c r="I482" s="711">
        <v>1</v>
      </c>
      <c r="J482" s="711">
        <v>116.8</v>
      </c>
      <c r="K482" s="701">
        <v>1</v>
      </c>
      <c r="L482" s="711">
        <v>1</v>
      </c>
      <c r="M482" s="712">
        <v>116.8</v>
      </c>
    </row>
    <row r="483" spans="1:13" ht="14.4" customHeight="1" x14ac:dyDescent="0.3">
      <c r="A483" s="695" t="s">
        <v>3283</v>
      </c>
      <c r="B483" s="696" t="s">
        <v>3138</v>
      </c>
      <c r="C483" s="696" t="s">
        <v>2049</v>
      </c>
      <c r="D483" s="696" t="s">
        <v>2050</v>
      </c>
      <c r="E483" s="696" t="s">
        <v>2051</v>
      </c>
      <c r="F483" s="711"/>
      <c r="G483" s="711"/>
      <c r="H483" s="701">
        <v>0</v>
      </c>
      <c r="I483" s="711">
        <v>1</v>
      </c>
      <c r="J483" s="711">
        <v>222.25</v>
      </c>
      <c r="K483" s="701">
        <v>1</v>
      </c>
      <c r="L483" s="711">
        <v>1</v>
      </c>
      <c r="M483" s="712">
        <v>222.25</v>
      </c>
    </row>
    <row r="484" spans="1:13" ht="14.4" customHeight="1" x14ac:dyDescent="0.3">
      <c r="A484" s="695" t="s">
        <v>3283</v>
      </c>
      <c r="B484" s="696" t="s">
        <v>3144</v>
      </c>
      <c r="C484" s="696" t="s">
        <v>2010</v>
      </c>
      <c r="D484" s="696" t="s">
        <v>2011</v>
      </c>
      <c r="E484" s="696" t="s">
        <v>3131</v>
      </c>
      <c r="F484" s="711"/>
      <c r="G484" s="711"/>
      <c r="H484" s="701">
        <v>0</v>
      </c>
      <c r="I484" s="711">
        <v>5</v>
      </c>
      <c r="J484" s="711">
        <v>349.29999999999995</v>
      </c>
      <c r="K484" s="701">
        <v>1</v>
      </c>
      <c r="L484" s="711">
        <v>5</v>
      </c>
      <c r="M484" s="712">
        <v>349.29999999999995</v>
      </c>
    </row>
    <row r="485" spans="1:13" ht="14.4" customHeight="1" x14ac:dyDescent="0.3">
      <c r="A485" s="695" t="s">
        <v>3283</v>
      </c>
      <c r="B485" s="696" t="s">
        <v>3152</v>
      </c>
      <c r="C485" s="696" t="s">
        <v>2085</v>
      </c>
      <c r="D485" s="696" t="s">
        <v>2086</v>
      </c>
      <c r="E485" s="696" t="s">
        <v>3155</v>
      </c>
      <c r="F485" s="711"/>
      <c r="G485" s="711"/>
      <c r="H485" s="701">
        <v>0</v>
      </c>
      <c r="I485" s="711">
        <v>20</v>
      </c>
      <c r="J485" s="711">
        <v>62543.799999999996</v>
      </c>
      <c r="K485" s="701">
        <v>1</v>
      </c>
      <c r="L485" s="711">
        <v>20</v>
      </c>
      <c r="M485" s="712">
        <v>62543.799999999996</v>
      </c>
    </row>
    <row r="486" spans="1:13" ht="14.4" customHeight="1" x14ac:dyDescent="0.3">
      <c r="A486" s="695" t="s">
        <v>3283</v>
      </c>
      <c r="B486" s="696" t="s">
        <v>3158</v>
      </c>
      <c r="C486" s="696" t="s">
        <v>1807</v>
      </c>
      <c r="D486" s="696" t="s">
        <v>1808</v>
      </c>
      <c r="E486" s="696" t="s">
        <v>3159</v>
      </c>
      <c r="F486" s="711"/>
      <c r="G486" s="711"/>
      <c r="H486" s="701">
        <v>0</v>
      </c>
      <c r="I486" s="711">
        <v>17</v>
      </c>
      <c r="J486" s="711">
        <v>25365.870000000003</v>
      </c>
      <c r="K486" s="701">
        <v>1</v>
      </c>
      <c r="L486" s="711">
        <v>17</v>
      </c>
      <c r="M486" s="712">
        <v>25365.870000000003</v>
      </c>
    </row>
    <row r="487" spans="1:13" ht="14.4" customHeight="1" x14ac:dyDescent="0.3">
      <c r="A487" s="695" t="s">
        <v>3283</v>
      </c>
      <c r="B487" s="696" t="s">
        <v>3171</v>
      </c>
      <c r="C487" s="696" t="s">
        <v>3381</v>
      </c>
      <c r="D487" s="696" t="s">
        <v>3382</v>
      </c>
      <c r="E487" s="696" t="s">
        <v>981</v>
      </c>
      <c r="F487" s="711">
        <v>1</v>
      </c>
      <c r="G487" s="711">
        <v>95.25</v>
      </c>
      <c r="H487" s="701">
        <v>1</v>
      </c>
      <c r="I487" s="711"/>
      <c r="J487" s="711"/>
      <c r="K487" s="701">
        <v>0</v>
      </c>
      <c r="L487" s="711">
        <v>1</v>
      </c>
      <c r="M487" s="712">
        <v>95.25</v>
      </c>
    </row>
    <row r="488" spans="1:13" ht="14.4" customHeight="1" x14ac:dyDescent="0.3">
      <c r="A488" s="695" t="s">
        <v>3283</v>
      </c>
      <c r="B488" s="696" t="s">
        <v>3172</v>
      </c>
      <c r="C488" s="696" t="s">
        <v>1662</v>
      </c>
      <c r="D488" s="696" t="s">
        <v>1663</v>
      </c>
      <c r="E488" s="696" t="s">
        <v>1664</v>
      </c>
      <c r="F488" s="711"/>
      <c r="G488" s="711"/>
      <c r="H488" s="701">
        <v>0</v>
      </c>
      <c r="I488" s="711">
        <v>1</v>
      </c>
      <c r="J488" s="711">
        <v>32.74</v>
      </c>
      <c r="K488" s="701">
        <v>1</v>
      </c>
      <c r="L488" s="711">
        <v>1</v>
      </c>
      <c r="M488" s="712">
        <v>32.74</v>
      </c>
    </row>
    <row r="489" spans="1:13" ht="14.4" customHeight="1" x14ac:dyDescent="0.3">
      <c r="A489" s="695" t="s">
        <v>3283</v>
      </c>
      <c r="B489" s="696" t="s">
        <v>3182</v>
      </c>
      <c r="C489" s="696" t="s">
        <v>1736</v>
      </c>
      <c r="D489" s="696" t="s">
        <v>1737</v>
      </c>
      <c r="E489" s="696" t="s">
        <v>3183</v>
      </c>
      <c r="F489" s="711"/>
      <c r="G489" s="711"/>
      <c r="H489" s="701">
        <v>0</v>
      </c>
      <c r="I489" s="711">
        <v>1</v>
      </c>
      <c r="J489" s="711">
        <v>162.13</v>
      </c>
      <c r="K489" s="701">
        <v>1</v>
      </c>
      <c r="L489" s="711">
        <v>1</v>
      </c>
      <c r="M489" s="712">
        <v>162.13</v>
      </c>
    </row>
    <row r="490" spans="1:13" ht="14.4" customHeight="1" x14ac:dyDescent="0.3">
      <c r="A490" s="695" t="s">
        <v>3283</v>
      </c>
      <c r="B490" s="696" t="s">
        <v>3244</v>
      </c>
      <c r="C490" s="696" t="s">
        <v>1094</v>
      </c>
      <c r="D490" s="696" t="s">
        <v>3876</v>
      </c>
      <c r="E490" s="696" t="s">
        <v>3877</v>
      </c>
      <c r="F490" s="711"/>
      <c r="G490" s="711"/>
      <c r="H490" s="701">
        <v>0</v>
      </c>
      <c r="I490" s="711">
        <v>1</v>
      </c>
      <c r="J490" s="711">
        <v>137.6</v>
      </c>
      <c r="K490" s="701">
        <v>1</v>
      </c>
      <c r="L490" s="711">
        <v>1</v>
      </c>
      <c r="M490" s="712">
        <v>137.6</v>
      </c>
    </row>
    <row r="491" spans="1:13" ht="14.4" customHeight="1" x14ac:dyDescent="0.3">
      <c r="A491" s="695" t="s">
        <v>3283</v>
      </c>
      <c r="B491" s="696" t="s">
        <v>3191</v>
      </c>
      <c r="C491" s="696" t="s">
        <v>4365</v>
      </c>
      <c r="D491" s="696" t="s">
        <v>1636</v>
      </c>
      <c r="E491" s="696" t="s">
        <v>4366</v>
      </c>
      <c r="F491" s="711"/>
      <c r="G491" s="711"/>
      <c r="H491" s="701"/>
      <c r="I491" s="711">
        <v>1</v>
      </c>
      <c r="J491" s="711">
        <v>0</v>
      </c>
      <c r="K491" s="701"/>
      <c r="L491" s="711">
        <v>1</v>
      </c>
      <c r="M491" s="712">
        <v>0</v>
      </c>
    </row>
    <row r="492" spans="1:13" ht="14.4" customHeight="1" x14ac:dyDescent="0.3">
      <c r="A492" s="695" t="s">
        <v>3283</v>
      </c>
      <c r="B492" s="696" t="s">
        <v>3191</v>
      </c>
      <c r="C492" s="696" t="s">
        <v>1635</v>
      </c>
      <c r="D492" s="696" t="s">
        <v>1636</v>
      </c>
      <c r="E492" s="696" t="s">
        <v>3192</v>
      </c>
      <c r="F492" s="711"/>
      <c r="G492" s="711"/>
      <c r="H492" s="701">
        <v>0</v>
      </c>
      <c r="I492" s="711">
        <v>1</v>
      </c>
      <c r="J492" s="711">
        <v>275.48</v>
      </c>
      <c r="K492" s="701">
        <v>1</v>
      </c>
      <c r="L492" s="711">
        <v>1</v>
      </c>
      <c r="M492" s="712">
        <v>275.48</v>
      </c>
    </row>
    <row r="493" spans="1:13" ht="14.4" customHeight="1" x14ac:dyDescent="0.3">
      <c r="A493" s="695" t="s">
        <v>3290</v>
      </c>
      <c r="B493" s="696" t="s">
        <v>3093</v>
      </c>
      <c r="C493" s="696" t="s">
        <v>1765</v>
      </c>
      <c r="D493" s="696" t="s">
        <v>1766</v>
      </c>
      <c r="E493" s="696" t="s">
        <v>1767</v>
      </c>
      <c r="F493" s="711"/>
      <c r="G493" s="711"/>
      <c r="H493" s="701">
        <v>0</v>
      </c>
      <c r="I493" s="711">
        <v>2</v>
      </c>
      <c r="J493" s="711">
        <v>994.8</v>
      </c>
      <c r="K493" s="701">
        <v>1</v>
      </c>
      <c r="L493" s="711">
        <v>2</v>
      </c>
      <c r="M493" s="712">
        <v>994.8</v>
      </c>
    </row>
    <row r="494" spans="1:13" ht="14.4" customHeight="1" x14ac:dyDescent="0.3">
      <c r="A494" s="695" t="s">
        <v>3290</v>
      </c>
      <c r="B494" s="696" t="s">
        <v>3216</v>
      </c>
      <c r="C494" s="696" t="s">
        <v>2718</v>
      </c>
      <c r="D494" s="696" t="s">
        <v>3217</v>
      </c>
      <c r="E494" s="696" t="s">
        <v>3218</v>
      </c>
      <c r="F494" s="711"/>
      <c r="G494" s="711"/>
      <c r="H494" s="701">
        <v>0</v>
      </c>
      <c r="I494" s="711">
        <v>2</v>
      </c>
      <c r="J494" s="711">
        <v>282.34000000000003</v>
      </c>
      <c r="K494" s="701">
        <v>1</v>
      </c>
      <c r="L494" s="711">
        <v>2</v>
      </c>
      <c r="M494" s="712">
        <v>282.34000000000003</v>
      </c>
    </row>
    <row r="495" spans="1:13" ht="14.4" customHeight="1" x14ac:dyDescent="0.3">
      <c r="A495" s="695" t="s">
        <v>3290</v>
      </c>
      <c r="B495" s="696" t="s">
        <v>3103</v>
      </c>
      <c r="C495" s="696" t="s">
        <v>2933</v>
      </c>
      <c r="D495" s="696" t="s">
        <v>1702</v>
      </c>
      <c r="E495" s="696" t="s">
        <v>1657</v>
      </c>
      <c r="F495" s="711"/>
      <c r="G495" s="711"/>
      <c r="H495" s="701">
        <v>0</v>
      </c>
      <c r="I495" s="711">
        <v>10</v>
      </c>
      <c r="J495" s="711">
        <v>17496.900000000001</v>
      </c>
      <c r="K495" s="701">
        <v>1</v>
      </c>
      <c r="L495" s="711">
        <v>10</v>
      </c>
      <c r="M495" s="712">
        <v>17496.900000000001</v>
      </c>
    </row>
    <row r="496" spans="1:13" ht="14.4" customHeight="1" x14ac:dyDescent="0.3">
      <c r="A496" s="695" t="s">
        <v>3290</v>
      </c>
      <c r="B496" s="696" t="s">
        <v>3221</v>
      </c>
      <c r="C496" s="696" t="s">
        <v>4640</v>
      </c>
      <c r="D496" s="696" t="s">
        <v>4641</v>
      </c>
      <c r="E496" s="696" t="s">
        <v>1653</v>
      </c>
      <c r="F496" s="711">
        <v>1</v>
      </c>
      <c r="G496" s="711">
        <v>89.77</v>
      </c>
      <c r="H496" s="701">
        <v>1</v>
      </c>
      <c r="I496" s="711"/>
      <c r="J496" s="711"/>
      <c r="K496" s="701">
        <v>0</v>
      </c>
      <c r="L496" s="711">
        <v>1</v>
      </c>
      <c r="M496" s="712">
        <v>89.77</v>
      </c>
    </row>
    <row r="497" spans="1:13" ht="14.4" customHeight="1" x14ac:dyDescent="0.3">
      <c r="A497" s="695" t="s">
        <v>3290</v>
      </c>
      <c r="B497" s="696" t="s">
        <v>3221</v>
      </c>
      <c r="C497" s="696" t="s">
        <v>3711</v>
      </c>
      <c r="D497" s="696" t="s">
        <v>2675</v>
      </c>
      <c r="E497" s="696" t="s">
        <v>3712</v>
      </c>
      <c r="F497" s="711"/>
      <c r="G497" s="711"/>
      <c r="H497" s="701">
        <v>0</v>
      </c>
      <c r="I497" s="711">
        <v>2</v>
      </c>
      <c r="J497" s="711">
        <v>83.78</v>
      </c>
      <c r="K497" s="701">
        <v>1</v>
      </c>
      <c r="L497" s="711">
        <v>2</v>
      </c>
      <c r="M497" s="712">
        <v>83.78</v>
      </c>
    </row>
    <row r="498" spans="1:13" ht="14.4" customHeight="1" x14ac:dyDescent="0.3">
      <c r="A498" s="695" t="s">
        <v>3290</v>
      </c>
      <c r="B498" s="696" t="s">
        <v>4735</v>
      </c>
      <c r="C498" s="696" t="s">
        <v>4465</v>
      </c>
      <c r="D498" s="696" t="s">
        <v>2833</v>
      </c>
      <c r="E498" s="696" t="s">
        <v>3684</v>
      </c>
      <c r="F498" s="711"/>
      <c r="G498" s="711"/>
      <c r="H498" s="701">
        <v>0</v>
      </c>
      <c r="I498" s="711">
        <v>1</v>
      </c>
      <c r="J498" s="711">
        <v>203.07</v>
      </c>
      <c r="K498" s="701">
        <v>1</v>
      </c>
      <c r="L498" s="711">
        <v>1</v>
      </c>
      <c r="M498" s="712">
        <v>203.07</v>
      </c>
    </row>
    <row r="499" spans="1:13" ht="14.4" customHeight="1" x14ac:dyDescent="0.3">
      <c r="A499" s="695" t="s">
        <v>3290</v>
      </c>
      <c r="B499" s="696" t="s">
        <v>3107</v>
      </c>
      <c r="C499" s="696" t="s">
        <v>4653</v>
      </c>
      <c r="D499" s="696" t="s">
        <v>1731</v>
      </c>
      <c r="E499" s="696" t="s">
        <v>3752</v>
      </c>
      <c r="F499" s="711"/>
      <c r="G499" s="711"/>
      <c r="H499" s="701">
        <v>0</v>
      </c>
      <c r="I499" s="711">
        <v>1</v>
      </c>
      <c r="J499" s="711">
        <v>224.71</v>
      </c>
      <c r="K499" s="701">
        <v>1</v>
      </c>
      <c r="L499" s="711">
        <v>1</v>
      </c>
      <c r="M499" s="712">
        <v>224.71</v>
      </c>
    </row>
    <row r="500" spans="1:13" ht="14.4" customHeight="1" x14ac:dyDescent="0.3">
      <c r="A500" s="695" t="s">
        <v>3290</v>
      </c>
      <c r="B500" s="696" t="s">
        <v>3110</v>
      </c>
      <c r="C500" s="696" t="s">
        <v>4650</v>
      </c>
      <c r="D500" s="696" t="s">
        <v>1717</v>
      </c>
      <c r="E500" s="696" t="s">
        <v>4152</v>
      </c>
      <c r="F500" s="711"/>
      <c r="G500" s="711"/>
      <c r="H500" s="701">
        <v>0</v>
      </c>
      <c r="I500" s="711">
        <v>2</v>
      </c>
      <c r="J500" s="711">
        <v>646.86</v>
      </c>
      <c r="K500" s="701">
        <v>1</v>
      </c>
      <c r="L500" s="711">
        <v>2</v>
      </c>
      <c r="M500" s="712">
        <v>646.86</v>
      </c>
    </row>
    <row r="501" spans="1:13" ht="14.4" customHeight="1" x14ac:dyDescent="0.3">
      <c r="A501" s="695" t="s">
        <v>3290</v>
      </c>
      <c r="B501" s="696" t="s">
        <v>3110</v>
      </c>
      <c r="C501" s="696" t="s">
        <v>3843</v>
      </c>
      <c r="D501" s="696" t="s">
        <v>1717</v>
      </c>
      <c r="E501" s="696" t="s">
        <v>1718</v>
      </c>
      <c r="F501" s="711"/>
      <c r="G501" s="711"/>
      <c r="H501" s="701">
        <v>0</v>
      </c>
      <c r="I501" s="711">
        <v>2</v>
      </c>
      <c r="J501" s="711">
        <v>143.72</v>
      </c>
      <c r="K501" s="701">
        <v>1</v>
      </c>
      <c r="L501" s="711">
        <v>2</v>
      </c>
      <c r="M501" s="712">
        <v>143.72</v>
      </c>
    </row>
    <row r="502" spans="1:13" ht="14.4" customHeight="1" x14ac:dyDescent="0.3">
      <c r="A502" s="695" t="s">
        <v>3290</v>
      </c>
      <c r="B502" s="696" t="s">
        <v>4727</v>
      </c>
      <c r="C502" s="696" t="s">
        <v>4651</v>
      </c>
      <c r="D502" s="696" t="s">
        <v>4652</v>
      </c>
      <c r="E502" s="696" t="s">
        <v>1054</v>
      </c>
      <c r="F502" s="711"/>
      <c r="G502" s="711"/>
      <c r="H502" s="701">
        <v>0</v>
      </c>
      <c r="I502" s="711">
        <v>1</v>
      </c>
      <c r="J502" s="711">
        <v>250.62</v>
      </c>
      <c r="K502" s="701">
        <v>1</v>
      </c>
      <c r="L502" s="711">
        <v>1</v>
      </c>
      <c r="M502" s="712">
        <v>250.62</v>
      </c>
    </row>
    <row r="503" spans="1:13" ht="14.4" customHeight="1" x14ac:dyDescent="0.3">
      <c r="A503" s="695" t="s">
        <v>3290</v>
      </c>
      <c r="B503" s="696" t="s">
        <v>3124</v>
      </c>
      <c r="C503" s="696" t="s">
        <v>1998</v>
      </c>
      <c r="D503" s="696" t="s">
        <v>3125</v>
      </c>
      <c r="E503" s="696" t="s">
        <v>3126</v>
      </c>
      <c r="F503" s="711"/>
      <c r="G503" s="711"/>
      <c r="H503" s="701">
        <v>0</v>
      </c>
      <c r="I503" s="711">
        <v>2</v>
      </c>
      <c r="J503" s="711">
        <v>666.62</v>
      </c>
      <c r="K503" s="701">
        <v>1</v>
      </c>
      <c r="L503" s="711">
        <v>2</v>
      </c>
      <c r="M503" s="712">
        <v>666.62</v>
      </c>
    </row>
    <row r="504" spans="1:13" ht="14.4" customHeight="1" x14ac:dyDescent="0.3">
      <c r="A504" s="695" t="s">
        <v>3290</v>
      </c>
      <c r="B504" s="696" t="s">
        <v>3124</v>
      </c>
      <c r="C504" s="696" t="s">
        <v>3706</v>
      </c>
      <c r="D504" s="696" t="s">
        <v>3707</v>
      </c>
      <c r="E504" s="696" t="s">
        <v>3708</v>
      </c>
      <c r="F504" s="711"/>
      <c r="G504" s="711"/>
      <c r="H504" s="701">
        <v>0</v>
      </c>
      <c r="I504" s="711">
        <v>12</v>
      </c>
      <c r="J504" s="711">
        <v>3636.3199999999997</v>
      </c>
      <c r="K504" s="701">
        <v>1</v>
      </c>
      <c r="L504" s="711">
        <v>12</v>
      </c>
      <c r="M504" s="712">
        <v>3636.3199999999997</v>
      </c>
    </row>
    <row r="505" spans="1:13" ht="14.4" customHeight="1" x14ac:dyDescent="0.3">
      <c r="A505" s="695" t="s">
        <v>3290</v>
      </c>
      <c r="B505" s="696" t="s">
        <v>3134</v>
      </c>
      <c r="C505" s="696" t="s">
        <v>2041</v>
      </c>
      <c r="D505" s="696" t="s">
        <v>2042</v>
      </c>
      <c r="E505" s="696" t="s">
        <v>3135</v>
      </c>
      <c r="F505" s="711"/>
      <c r="G505" s="711"/>
      <c r="H505" s="701">
        <v>0</v>
      </c>
      <c r="I505" s="711">
        <v>1</v>
      </c>
      <c r="J505" s="711">
        <v>175.19</v>
      </c>
      <c r="K505" s="701">
        <v>1</v>
      </c>
      <c r="L505" s="711">
        <v>1</v>
      </c>
      <c r="M505" s="712">
        <v>175.19</v>
      </c>
    </row>
    <row r="506" spans="1:13" ht="14.4" customHeight="1" x14ac:dyDescent="0.3">
      <c r="A506" s="695" t="s">
        <v>3290</v>
      </c>
      <c r="B506" s="696" t="s">
        <v>3134</v>
      </c>
      <c r="C506" s="696" t="s">
        <v>3344</v>
      </c>
      <c r="D506" s="696" t="s">
        <v>2042</v>
      </c>
      <c r="E506" s="696" t="s">
        <v>3345</v>
      </c>
      <c r="F506" s="711"/>
      <c r="G506" s="711"/>
      <c r="H506" s="701">
        <v>0</v>
      </c>
      <c r="I506" s="711">
        <v>1</v>
      </c>
      <c r="J506" s="711">
        <v>87.6</v>
      </c>
      <c r="K506" s="701">
        <v>1</v>
      </c>
      <c r="L506" s="711">
        <v>1</v>
      </c>
      <c r="M506" s="712">
        <v>87.6</v>
      </c>
    </row>
    <row r="507" spans="1:13" ht="14.4" customHeight="1" x14ac:dyDescent="0.3">
      <c r="A507" s="695" t="s">
        <v>3290</v>
      </c>
      <c r="B507" s="696" t="s">
        <v>3138</v>
      </c>
      <c r="C507" s="696" t="s">
        <v>2049</v>
      </c>
      <c r="D507" s="696" t="s">
        <v>2050</v>
      </c>
      <c r="E507" s="696" t="s">
        <v>2051</v>
      </c>
      <c r="F507" s="711"/>
      <c r="G507" s="711"/>
      <c r="H507" s="701">
        <v>0</v>
      </c>
      <c r="I507" s="711">
        <v>1</v>
      </c>
      <c r="J507" s="711">
        <v>222.25</v>
      </c>
      <c r="K507" s="701">
        <v>1</v>
      </c>
      <c r="L507" s="711">
        <v>1</v>
      </c>
      <c r="M507" s="712">
        <v>222.25</v>
      </c>
    </row>
    <row r="508" spans="1:13" ht="14.4" customHeight="1" x14ac:dyDescent="0.3">
      <c r="A508" s="695" t="s">
        <v>3290</v>
      </c>
      <c r="B508" s="696" t="s">
        <v>3139</v>
      </c>
      <c r="C508" s="696" t="s">
        <v>2037</v>
      </c>
      <c r="D508" s="696" t="s">
        <v>2038</v>
      </c>
      <c r="E508" s="696" t="s">
        <v>2039</v>
      </c>
      <c r="F508" s="711"/>
      <c r="G508" s="711"/>
      <c r="H508" s="701">
        <v>0</v>
      </c>
      <c r="I508" s="711">
        <v>2</v>
      </c>
      <c r="J508" s="711">
        <v>308.02</v>
      </c>
      <c r="K508" s="701">
        <v>1</v>
      </c>
      <c r="L508" s="711">
        <v>2</v>
      </c>
      <c r="M508" s="712">
        <v>308.02</v>
      </c>
    </row>
    <row r="509" spans="1:13" ht="14.4" customHeight="1" x14ac:dyDescent="0.3">
      <c r="A509" s="695" t="s">
        <v>3290</v>
      </c>
      <c r="B509" s="696" t="s">
        <v>3144</v>
      </c>
      <c r="C509" s="696" t="s">
        <v>2010</v>
      </c>
      <c r="D509" s="696" t="s">
        <v>2011</v>
      </c>
      <c r="E509" s="696" t="s">
        <v>3131</v>
      </c>
      <c r="F509" s="711"/>
      <c r="G509" s="711"/>
      <c r="H509" s="701">
        <v>0</v>
      </c>
      <c r="I509" s="711">
        <v>5</v>
      </c>
      <c r="J509" s="711">
        <v>349.29999999999995</v>
      </c>
      <c r="K509" s="701">
        <v>1</v>
      </c>
      <c r="L509" s="711">
        <v>5</v>
      </c>
      <c r="M509" s="712">
        <v>349.29999999999995</v>
      </c>
    </row>
    <row r="510" spans="1:13" ht="14.4" customHeight="1" x14ac:dyDescent="0.3">
      <c r="A510" s="695" t="s">
        <v>3290</v>
      </c>
      <c r="B510" s="696" t="s">
        <v>3152</v>
      </c>
      <c r="C510" s="696" t="s">
        <v>2085</v>
      </c>
      <c r="D510" s="696" t="s">
        <v>2086</v>
      </c>
      <c r="E510" s="696" t="s">
        <v>3155</v>
      </c>
      <c r="F510" s="711"/>
      <c r="G510" s="711"/>
      <c r="H510" s="701">
        <v>0</v>
      </c>
      <c r="I510" s="711">
        <v>30</v>
      </c>
      <c r="J510" s="711">
        <v>93815.7</v>
      </c>
      <c r="K510" s="701">
        <v>1</v>
      </c>
      <c r="L510" s="711">
        <v>30</v>
      </c>
      <c r="M510" s="712">
        <v>93815.7</v>
      </c>
    </row>
    <row r="511" spans="1:13" ht="14.4" customHeight="1" x14ac:dyDescent="0.3">
      <c r="A511" s="695" t="s">
        <v>3290</v>
      </c>
      <c r="B511" s="696" t="s">
        <v>3152</v>
      </c>
      <c r="C511" s="696" t="s">
        <v>3472</v>
      </c>
      <c r="D511" s="696" t="s">
        <v>2086</v>
      </c>
      <c r="E511" s="696" t="s">
        <v>3473</v>
      </c>
      <c r="F511" s="711"/>
      <c r="G511" s="711"/>
      <c r="H511" s="701">
        <v>0</v>
      </c>
      <c r="I511" s="711">
        <v>1</v>
      </c>
      <c r="J511" s="711">
        <v>782.22</v>
      </c>
      <c r="K511" s="701">
        <v>1</v>
      </c>
      <c r="L511" s="711">
        <v>1</v>
      </c>
      <c r="M511" s="712">
        <v>782.22</v>
      </c>
    </row>
    <row r="512" spans="1:13" ht="14.4" customHeight="1" x14ac:dyDescent="0.3">
      <c r="A512" s="695" t="s">
        <v>3290</v>
      </c>
      <c r="B512" s="696" t="s">
        <v>3158</v>
      </c>
      <c r="C512" s="696" t="s">
        <v>1807</v>
      </c>
      <c r="D512" s="696" t="s">
        <v>1808</v>
      </c>
      <c r="E512" s="696" t="s">
        <v>3159</v>
      </c>
      <c r="F512" s="711"/>
      <c r="G512" s="711"/>
      <c r="H512" s="701">
        <v>0</v>
      </c>
      <c r="I512" s="711">
        <v>53</v>
      </c>
      <c r="J512" s="711">
        <v>79081.83</v>
      </c>
      <c r="K512" s="701">
        <v>1</v>
      </c>
      <c r="L512" s="711">
        <v>53</v>
      </c>
      <c r="M512" s="712">
        <v>79081.83</v>
      </c>
    </row>
    <row r="513" spans="1:13" ht="14.4" customHeight="1" x14ac:dyDescent="0.3">
      <c r="A513" s="695" t="s">
        <v>3290</v>
      </c>
      <c r="B513" s="696" t="s">
        <v>3171</v>
      </c>
      <c r="C513" s="696" t="s">
        <v>979</v>
      </c>
      <c r="D513" s="696" t="s">
        <v>980</v>
      </c>
      <c r="E513" s="696" t="s">
        <v>981</v>
      </c>
      <c r="F513" s="711"/>
      <c r="G513" s="711"/>
      <c r="H513" s="701">
        <v>0</v>
      </c>
      <c r="I513" s="711">
        <v>2</v>
      </c>
      <c r="J513" s="711">
        <v>190.5</v>
      </c>
      <c r="K513" s="701">
        <v>1</v>
      </c>
      <c r="L513" s="711">
        <v>2</v>
      </c>
      <c r="M513" s="712">
        <v>190.5</v>
      </c>
    </row>
    <row r="514" spans="1:13" ht="14.4" customHeight="1" x14ac:dyDescent="0.3">
      <c r="A514" s="695" t="s">
        <v>3290</v>
      </c>
      <c r="B514" s="696" t="s">
        <v>3182</v>
      </c>
      <c r="C514" s="696" t="s">
        <v>1736</v>
      </c>
      <c r="D514" s="696" t="s">
        <v>1737</v>
      </c>
      <c r="E514" s="696" t="s">
        <v>3183</v>
      </c>
      <c r="F514" s="711"/>
      <c r="G514" s="711"/>
      <c r="H514" s="701">
        <v>0</v>
      </c>
      <c r="I514" s="711">
        <v>1</v>
      </c>
      <c r="J514" s="711">
        <v>162.13</v>
      </c>
      <c r="K514" s="701">
        <v>1</v>
      </c>
      <c r="L514" s="711">
        <v>1</v>
      </c>
      <c r="M514" s="712">
        <v>162.13</v>
      </c>
    </row>
    <row r="515" spans="1:13" ht="14.4" customHeight="1" x14ac:dyDescent="0.3">
      <c r="A515" s="695" t="s">
        <v>3290</v>
      </c>
      <c r="B515" s="696" t="s">
        <v>3182</v>
      </c>
      <c r="C515" s="696" t="s">
        <v>1769</v>
      </c>
      <c r="D515" s="696" t="s">
        <v>1652</v>
      </c>
      <c r="E515" s="696" t="s">
        <v>3184</v>
      </c>
      <c r="F515" s="711"/>
      <c r="G515" s="711"/>
      <c r="H515" s="701">
        <v>0</v>
      </c>
      <c r="I515" s="711">
        <v>5</v>
      </c>
      <c r="J515" s="711">
        <v>1080.8</v>
      </c>
      <c r="K515" s="701">
        <v>1</v>
      </c>
      <c r="L515" s="711">
        <v>5</v>
      </c>
      <c r="M515" s="712">
        <v>1080.8</v>
      </c>
    </row>
    <row r="516" spans="1:13" ht="14.4" customHeight="1" x14ac:dyDescent="0.3">
      <c r="A516" s="695" t="s">
        <v>3290</v>
      </c>
      <c r="B516" s="696" t="s">
        <v>3182</v>
      </c>
      <c r="C516" s="696" t="s">
        <v>1651</v>
      </c>
      <c r="D516" s="696" t="s">
        <v>1652</v>
      </c>
      <c r="E516" s="696" t="s">
        <v>3185</v>
      </c>
      <c r="F516" s="711"/>
      <c r="G516" s="711"/>
      <c r="H516" s="701">
        <v>0</v>
      </c>
      <c r="I516" s="711">
        <v>3</v>
      </c>
      <c r="J516" s="711">
        <v>1296.96</v>
      </c>
      <c r="K516" s="701">
        <v>1</v>
      </c>
      <c r="L516" s="711">
        <v>3</v>
      </c>
      <c r="M516" s="712">
        <v>1296.96</v>
      </c>
    </row>
    <row r="517" spans="1:13" ht="14.4" customHeight="1" x14ac:dyDescent="0.3">
      <c r="A517" s="695" t="s">
        <v>3290</v>
      </c>
      <c r="B517" s="696" t="s">
        <v>3186</v>
      </c>
      <c r="C517" s="696" t="s">
        <v>2742</v>
      </c>
      <c r="D517" s="696" t="s">
        <v>3242</v>
      </c>
      <c r="E517" s="696" t="s">
        <v>3243</v>
      </c>
      <c r="F517" s="711"/>
      <c r="G517" s="711"/>
      <c r="H517" s="701">
        <v>0</v>
      </c>
      <c r="I517" s="711">
        <v>1</v>
      </c>
      <c r="J517" s="711">
        <v>201.75</v>
      </c>
      <c r="K517" s="701">
        <v>1</v>
      </c>
      <c r="L517" s="711">
        <v>1</v>
      </c>
      <c r="M517" s="712">
        <v>201.75</v>
      </c>
    </row>
    <row r="518" spans="1:13" ht="14.4" customHeight="1" x14ac:dyDescent="0.3">
      <c r="A518" s="695" t="s">
        <v>3290</v>
      </c>
      <c r="B518" s="696" t="s">
        <v>3191</v>
      </c>
      <c r="C518" s="696" t="s">
        <v>3714</v>
      </c>
      <c r="D518" s="696" t="s">
        <v>1636</v>
      </c>
      <c r="E518" s="696" t="s">
        <v>892</v>
      </c>
      <c r="F518" s="711"/>
      <c r="G518" s="711"/>
      <c r="H518" s="701"/>
      <c r="I518" s="711">
        <v>1</v>
      </c>
      <c r="J518" s="711">
        <v>0</v>
      </c>
      <c r="K518" s="701"/>
      <c r="L518" s="711">
        <v>1</v>
      </c>
      <c r="M518" s="712">
        <v>0</v>
      </c>
    </row>
    <row r="519" spans="1:13" ht="14.4" customHeight="1" x14ac:dyDescent="0.3">
      <c r="A519" s="695" t="s">
        <v>3290</v>
      </c>
      <c r="B519" s="696" t="s">
        <v>3191</v>
      </c>
      <c r="C519" s="696" t="s">
        <v>1705</v>
      </c>
      <c r="D519" s="696" t="s">
        <v>1636</v>
      </c>
      <c r="E519" s="696" t="s">
        <v>2672</v>
      </c>
      <c r="F519" s="711"/>
      <c r="G519" s="711"/>
      <c r="H519" s="701">
        <v>0</v>
      </c>
      <c r="I519" s="711">
        <v>2</v>
      </c>
      <c r="J519" s="711">
        <v>256.56</v>
      </c>
      <c r="K519" s="701">
        <v>1</v>
      </c>
      <c r="L519" s="711">
        <v>2</v>
      </c>
      <c r="M519" s="712">
        <v>256.56</v>
      </c>
    </row>
    <row r="520" spans="1:13" ht="14.4" customHeight="1" x14ac:dyDescent="0.3">
      <c r="A520" s="695" t="s">
        <v>3284</v>
      </c>
      <c r="B520" s="696" t="s">
        <v>3091</v>
      </c>
      <c r="C520" s="696" t="s">
        <v>4528</v>
      </c>
      <c r="D520" s="696" t="s">
        <v>2930</v>
      </c>
      <c r="E520" s="696" t="s">
        <v>4023</v>
      </c>
      <c r="F520" s="711"/>
      <c r="G520" s="711"/>
      <c r="H520" s="701"/>
      <c r="I520" s="711">
        <v>1</v>
      </c>
      <c r="J520" s="711">
        <v>0</v>
      </c>
      <c r="K520" s="701"/>
      <c r="L520" s="711">
        <v>1</v>
      </c>
      <c r="M520" s="712">
        <v>0</v>
      </c>
    </row>
    <row r="521" spans="1:13" ht="14.4" customHeight="1" x14ac:dyDescent="0.3">
      <c r="A521" s="695" t="s">
        <v>3284</v>
      </c>
      <c r="B521" s="696" t="s">
        <v>3091</v>
      </c>
      <c r="C521" s="696" t="s">
        <v>4529</v>
      </c>
      <c r="D521" s="696" t="s">
        <v>1690</v>
      </c>
      <c r="E521" s="696" t="s">
        <v>4530</v>
      </c>
      <c r="F521" s="711"/>
      <c r="G521" s="711"/>
      <c r="H521" s="701"/>
      <c r="I521" s="711">
        <v>1</v>
      </c>
      <c r="J521" s="711">
        <v>0</v>
      </c>
      <c r="K521" s="701"/>
      <c r="L521" s="711">
        <v>1</v>
      </c>
      <c r="M521" s="712">
        <v>0</v>
      </c>
    </row>
    <row r="522" spans="1:13" ht="14.4" customHeight="1" x14ac:dyDescent="0.3">
      <c r="A522" s="695" t="s">
        <v>3284</v>
      </c>
      <c r="B522" s="696" t="s">
        <v>4729</v>
      </c>
      <c r="C522" s="696" t="s">
        <v>4485</v>
      </c>
      <c r="D522" s="696" t="s">
        <v>4486</v>
      </c>
      <c r="E522" s="696" t="s">
        <v>4487</v>
      </c>
      <c r="F522" s="711">
        <v>2</v>
      </c>
      <c r="G522" s="711">
        <v>699.76</v>
      </c>
      <c r="H522" s="701">
        <v>1</v>
      </c>
      <c r="I522" s="711"/>
      <c r="J522" s="711"/>
      <c r="K522" s="701">
        <v>0</v>
      </c>
      <c r="L522" s="711">
        <v>2</v>
      </c>
      <c r="M522" s="712">
        <v>699.76</v>
      </c>
    </row>
    <row r="523" spans="1:13" ht="14.4" customHeight="1" x14ac:dyDescent="0.3">
      <c r="A523" s="695" t="s">
        <v>3284</v>
      </c>
      <c r="B523" s="696" t="s">
        <v>3249</v>
      </c>
      <c r="C523" s="696" t="s">
        <v>4189</v>
      </c>
      <c r="D523" s="696" t="s">
        <v>2939</v>
      </c>
      <c r="E523" s="696" t="s">
        <v>3975</v>
      </c>
      <c r="F523" s="711"/>
      <c r="G523" s="711"/>
      <c r="H523" s="701">
        <v>0</v>
      </c>
      <c r="I523" s="711">
        <v>1</v>
      </c>
      <c r="J523" s="711">
        <v>140.03</v>
      </c>
      <c r="K523" s="701">
        <v>1</v>
      </c>
      <c r="L523" s="711">
        <v>1</v>
      </c>
      <c r="M523" s="712">
        <v>140.03</v>
      </c>
    </row>
    <row r="524" spans="1:13" ht="14.4" customHeight="1" x14ac:dyDescent="0.3">
      <c r="A524" s="695" t="s">
        <v>3284</v>
      </c>
      <c r="B524" s="696" t="s">
        <v>4725</v>
      </c>
      <c r="C524" s="696" t="s">
        <v>4122</v>
      </c>
      <c r="D524" s="696" t="s">
        <v>4123</v>
      </c>
      <c r="E524" s="696" t="s">
        <v>4124</v>
      </c>
      <c r="F524" s="711"/>
      <c r="G524" s="711"/>
      <c r="H524" s="701">
        <v>0</v>
      </c>
      <c r="I524" s="711">
        <v>1</v>
      </c>
      <c r="J524" s="711">
        <v>664.23</v>
      </c>
      <c r="K524" s="701">
        <v>1</v>
      </c>
      <c r="L524" s="711">
        <v>1</v>
      </c>
      <c r="M524" s="712">
        <v>664.23</v>
      </c>
    </row>
    <row r="525" spans="1:13" ht="14.4" customHeight="1" x14ac:dyDescent="0.3">
      <c r="A525" s="695" t="s">
        <v>3284</v>
      </c>
      <c r="B525" s="696" t="s">
        <v>3216</v>
      </c>
      <c r="C525" s="696" t="s">
        <v>2718</v>
      </c>
      <c r="D525" s="696" t="s">
        <v>3217</v>
      </c>
      <c r="E525" s="696" t="s">
        <v>3218</v>
      </c>
      <c r="F525" s="711"/>
      <c r="G525" s="711"/>
      <c r="H525" s="701">
        <v>0</v>
      </c>
      <c r="I525" s="711">
        <v>1</v>
      </c>
      <c r="J525" s="711">
        <v>126.09</v>
      </c>
      <c r="K525" s="701">
        <v>1</v>
      </c>
      <c r="L525" s="711">
        <v>1</v>
      </c>
      <c r="M525" s="712">
        <v>126.09</v>
      </c>
    </row>
    <row r="526" spans="1:13" ht="14.4" customHeight="1" x14ac:dyDescent="0.3">
      <c r="A526" s="695" t="s">
        <v>3284</v>
      </c>
      <c r="B526" s="696" t="s">
        <v>3103</v>
      </c>
      <c r="C526" s="696" t="s">
        <v>1755</v>
      </c>
      <c r="D526" s="696" t="s">
        <v>1656</v>
      </c>
      <c r="E526" s="696" t="s">
        <v>1756</v>
      </c>
      <c r="F526" s="711"/>
      <c r="G526" s="711"/>
      <c r="H526" s="701">
        <v>0</v>
      </c>
      <c r="I526" s="711">
        <v>5</v>
      </c>
      <c r="J526" s="711">
        <v>2344.7999999999997</v>
      </c>
      <c r="K526" s="701">
        <v>1</v>
      </c>
      <c r="L526" s="711">
        <v>5</v>
      </c>
      <c r="M526" s="712">
        <v>2344.7999999999997</v>
      </c>
    </row>
    <row r="527" spans="1:13" ht="14.4" customHeight="1" x14ac:dyDescent="0.3">
      <c r="A527" s="695" t="s">
        <v>3284</v>
      </c>
      <c r="B527" s="696" t="s">
        <v>3103</v>
      </c>
      <c r="C527" s="696" t="s">
        <v>1758</v>
      </c>
      <c r="D527" s="696" t="s">
        <v>1656</v>
      </c>
      <c r="E527" s="696" t="s">
        <v>1759</v>
      </c>
      <c r="F527" s="711"/>
      <c r="G527" s="711"/>
      <c r="H527" s="701">
        <v>0</v>
      </c>
      <c r="I527" s="711">
        <v>2</v>
      </c>
      <c r="J527" s="711">
        <v>1250.58</v>
      </c>
      <c r="K527" s="701">
        <v>1</v>
      </c>
      <c r="L527" s="711">
        <v>2</v>
      </c>
      <c r="M527" s="712">
        <v>1250.58</v>
      </c>
    </row>
    <row r="528" spans="1:13" ht="14.4" customHeight="1" x14ac:dyDescent="0.3">
      <c r="A528" s="695" t="s">
        <v>3284</v>
      </c>
      <c r="B528" s="696" t="s">
        <v>3103</v>
      </c>
      <c r="C528" s="696" t="s">
        <v>2933</v>
      </c>
      <c r="D528" s="696" t="s">
        <v>1702</v>
      </c>
      <c r="E528" s="696" t="s">
        <v>1657</v>
      </c>
      <c r="F528" s="711"/>
      <c r="G528" s="711"/>
      <c r="H528" s="701">
        <v>0</v>
      </c>
      <c r="I528" s="711">
        <v>3</v>
      </c>
      <c r="J528" s="711">
        <v>5249.07</v>
      </c>
      <c r="K528" s="701">
        <v>1</v>
      </c>
      <c r="L528" s="711">
        <v>3</v>
      </c>
      <c r="M528" s="712">
        <v>5249.07</v>
      </c>
    </row>
    <row r="529" spans="1:13" ht="14.4" customHeight="1" x14ac:dyDescent="0.3">
      <c r="A529" s="695" t="s">
        <v>3284</v>
      </c>
      <c r="B529" s="696" t="s">
        <v>4716</v>
      </c>
      <c r="C529" s="696" t="s">
        <v>4492</v>
      </c>
      <c r="D529" s="696" t="s">
        <v>4493</v>
      </c>
      <c r="E529" s="696" t="s">
        <v>2294</v>
      </c>
      <c r="F529" s="711">
        <v>3</v>
      </c>
      <c r="G529" s="711">
        <v>101.19</v>
      </c>
      <c r="H529" s="701">
        <v>1</v>
      </c>
      <c r="I529" s="711"/>
      <c r="J529" s="711"/>
      <c r="K529" s="701">
        <v>0</v>
      </c>
      <c r="L529" s="711">
        <v>3</v>
      </c>
      <c r="M529" s="712">
        <v>101.19</v>
      </c>
    </row>
    <row r="530" spans="1:13" ht="14.4" customHeight="1" x14ac:dyDescent="0.3">
      <c r="A530" s="695" t="s">
        <v>3284</v>
      </c>
      <c r="B530" s="696" t="s">
        <v>4716</v>
      </c>
      <c r="C530" s="696" t="s">
        <v>2292</v>
      </c>
      <c r="D530" s="696" t="s">
        <v>2293</v>
      </c>
      <c r="E530" s="696" t="s">
        <v>2294</v>
      </c>
      <c r="F530" s="711">
        <v>1</v>
      </c>
      <c r="G530" s="711">
        <v>33.729999999999997</v>
      </c>
      <c r="H530" s="701">
        <v>1</v>
      </c>
      <c r="I530" s="711"/>
      <c r="J530" s="711"/>
      <c r="K530" s="701">
        <v>0</v>
      </c>
      <c r="L530" s="711">
        <v>1</v>
      </c>
      <c r="M530" s="712">
        <v>33.729999999999997</v>
      </c>
    </row>
    <row r="531" spans="1:13" ht="14.4" customHeight="1" x14ac:dyDescent="0.3">
      <c r="A531" s="695" t="s">
        <v>3284</v>
      </c>
      <c r="B531" s="696" t="s">
        <v>4716</v>
      </c>
      <c r="C531" s="696" t="s">
        <v>4494</v>
      </c>
      <c r="D531" s="696" t="s">
        <v>2293</v>
      </c>
      <c r="E531" s="696" t="s">
        <v>3610</v>
      </c>
      <c r="F531" s="711">
        <v>3</v>
      </c>
      <c r="G531" s="711">
        <v>0</v>
      </c>
      <c r="H531" s="701"/>
      <c r="I531" s="711"/>
      <c r="J531" s="711"/>
      <c r="K531" s="701"/>
      <c r="L531" s="711">
        <v>3</v>
      </c>
      <c r="M531" s="712">
        <v>0</v>
      </c>
    </row>
    <row r="532" spans="1:13" ht="14.4" customHeight="1" x14ac:dyDescent="0.3">
      <c r="A532" s="695" t="s">
        <v>3284</v>
      </c>
      <c r="B532" s="696" t="s">
        <v>4730</v>
      </c>
      <c r="C532" s="696" t="s">
        <v>4278</v>
      </c>
      <c r="D532" s="696" t="s">
        <v>4279</v>
      </c>
      <c r="E532" s="696" t="s">
        <v>4280</v>
      </c>
      <c r="F532" s="711"/>
      <c r="G532" s="711"/>
      <c r="H532" s="701">
        <v>0</v>
      </c>
      <c r="I532" s="711">
        <v>1</v>
      </c>
      <c r="J532" s="711">
        <v>83.56</v>
      </c>
      <c r="K532" s="701">
        <v>1</v>
      </c>
      <c r="L532" s="711">
        <v>1</v>
      </c>
      <c r="M532" s="712">
        <v>83.56</v>
      </c>
    </row>
    <row r="533" spans="1:13" ht="14.4" customHeight="1" x14ac:dyDescent="0.3">
      <c r="A533" s="695" t="s">
        <v>3284</v>
      </c>
      <c r="B533" s="696" t="s">
        <v>4735</v>
      </c>
      <c r="C533" s="696" t="s">
        <v>4465</v>
      </c>
      <c r="D533" s="696" t="s">
        <v>2833</v>
      </c>
      <c r="E533" s="696" t="s">
        <v>3684</v>
      </c>
      <c r="F533" s="711"/>
      <c r="G533" s="711"/>
      <c r="H533" s="701">
        <v>0</v>
      </c>
      <c r="I533" s="711">
        <v>1</v>
      </c>
      <c r="J533" s="711">
        <v>203.07</v>
      </c>
      <c r="K533" s="701">
        <v>1</v>
      </c>
      <c r="L533" s="711">
        <v>1</v>
      </c>
      <c r="M533" s="712">
        <v>203.07</v>
      </c>
    </row>
    <row r="534" spans="1:13" ht="14.4" customHeight="1" x14ac:dyDescent="0.3">
      <c r="A534" s="695" t="s">
        <v>3284</v>
      </c>
      <c r="B534" s="696" t="s">
        <v>3108</v>
      </c>
      <c r="C534" s="696" t="s">
        <v>1693</v>
      </c>
      <c r="D534" s="696" t="s">
        <v>3109</v>
      </c>
      <c r="E534" s="696" t="s">
        <v>2463</v>
      </c>
      <c r="F534" s="711"/>
      <c r="G534" s="711"/>
      <c r="H534" s="701">
        <v>0</v>
      </c>
      <c r="I534" s="711">
        <v>1</v>
      </c>
      <c r="J534" s="711">
        <v>67.42</v>
      </c>
      <c r="K534" s="701">
        <v>1</v>
      </c>
      <c r="L534" s="711">
        <v>1</v>
      </c>
      <c r="M534" s="712">
        <v>67.42</v>
      </c>
    </row>
    <row r="535" spans="1:13" ht="14.4" customHeight="1" x14ac:dyDescent="0.3">
      <c r="A535" s="695" t="s">
        <v>3284</v>
      </c>
      <c r="B535" s="696" t="s">
        <v>3108</v>
      </c>
      <c r="C535" s="696" t="s">
        <v>4535</v>
      </c>
      <c r="D535" s="696" t="s">
        <v>3109</v>
      </c>
      <c r="E535" s="696" t="s">
        <v>3684</v>
      </c>
      <c r="F535" s="711">
        <v>1</v>
      </c>
      <c r="G535" s="711">
        <v>224.71</v>
      </c>
      <c r="H535" s="701">
        <v>1</v>
      </c>
      <c r="I535" s="711"/>
      <c r="J535" s="711"/>
      <c r="K535" s="701">
        <v>0</v>
      </c>
      <c r="L535" s="711">
        <v>1</v>
      </c>
      <c r="M535" s="712">
        <v>224.71</v>
      </c>
    </row>
    <row r="536" spans="1:13" ht="14.4" customHeight="1" x14ac:dyDescent="0.3">
      <c r="A536" s="695" t="s">
        <v>3284</v>
      </c>
      <c r="B536" s="696" t="s">
        <v>3110</v>
      </c>
      <c r="C536" s="696" t="s">
        <v>1716</v>
      </c>
      <c r="D536" s="696" t="s">
        <v>1717</v>
      </c>
      <c r="E536" s="696" t="s">
        <v>1718</v>
      </c>
      <c r="F536" s="711"/>
      <c r="G536" s="711"/>
      <c r="H536" s="701">
        <v>0</v>
      </c>
      <c r="I536" s="711">
        <v>1</v>
      </c>
      <c r="J536" s="711">
        <v>71.86</v>
      </c>
      <c r="K536" s="701">
        <v>1</v>
      </c>
      <c r="L536" s="711">
        <v>1</v>
      </c>
      <c r="M536" s="712">
        <v>71.86</v>
      </c>
    </row>
    <row r="537" spans="1:13" ht="14.4" customHeight="1" x14ac:dyDescent="0.3">
      <c r="A537" s="695" t="s">
        <v>3284</v>
      </c>
      <c r="B537" s="696" t="s">
        <v>3110</v>
      </c>
      <c r="C537" s="696" t="s">
        <v>4151</v>
      </c>
      <c r="D537" s="696" t="s">
        <v>1717</v>
      </c>
      <c r="E537" s="696" t="s">
        <v>4152</v>
      </c>
      <c r="F537" s="711"/>
      <c r="G537" s="711"/>
      <c r="H537" s="701"/>
      <c r="I537" s="711">
        <v>1</v>
      </c>
      <c r="J537" s="711">
        <v>0</v>
      </c>
      <c r="K537" s="701"/>
      <c r="L537" s="711">
        <v>1</v>
      </c>
      <c r="M537" s="712">
        <v>0</v>
      </c>
    </row>
    <row r="538" spans="1:13" ht="14.4" customHeight="1" x14ac:dyDescent="0.3">
      <c r="A538" s="695" t="s">
        <v>3284</v>
      </c>
      <c r="B538" s="696" t="s">
        <v>3114</v>
      </c>
      <c r="C538" s="696" t="s">
        <v>4466</v>
      </c>
      <c r="D538" s="696" t="s">
        <v>4467</v>
      </c>
      <c r="E538" s="696" t="s">
        <v>1753</v>
      </c>
      <c r="F538" s="711">
        <v>1</v>
      </c>
      <c r="G538" s="711">
        <v>195.89</v>
      </c>
      <c r="H538" s="701">
        <v>1</v>
      </c>
      <c r="I538" s="711"/>
      <c r="J538" s="711"/>
      <c r="K538" s="701">
        <v>0</v>
      </c>
      <c r="L538" s="711">
        <v>1</v>
      </c>
      <c r="M538" s="712">
        <v>195.89</v>
      </c>
    </row>
    <row r="539" spans="1:13" ht="14.4" customHeight="1" x14ac:dyDescent="0.3">
      <c r="A539" s="695" t="s">
        <v>3284</v>
      </c>
      <c r="B539" s="696" t="s">
        <v>4739</v>
      </c>
      <c r="C539" s="696" t="s">
        <v>4469</v>
      </c>
      <c r="D539" s="696" t="s">
        <v>4470</v>
      </c>
      <c r="E539" s="696" t="s">
        <v>1054</v>
      </c>
      <c r="F539" s="711">
        <v>1</v>
      </c>
      <c r="G539" s="711">
        <v>1029.6400000000001</v>
      </c>
      <c r="H539" s="701">
        <v>1</v>
      </c>
      <c r="I539" s="711"/>
      <c r="J539" s="711"/>
      <c r="K539" s="701">
        <v>0</v>
      </c>
      <c r="L539" s="711">
        <v>1</v>
      </c>
      <c r="M539" s="712">
        <v>1029.6400000000001</v>
      </c>
    </row>
    <row r="540" spans="1:13" ht="14.4" customHeight="1" x14ac:dyDescent="0.3">
      <c r="A540" s="695" t="s">
        <v>3284</v>
      </c>
      <c r="B540" s="696" t="s">
        <v>3121</v>
      </c>
      <c r="C540" s="696" t="s">
        <v>4422</v>
      </c>
      <c r="D540" s="696" t="s">
        <v>4423</v>
      </c>
      <c r="E540" s="696" t="s">
        <v>4424</v>
      </c>
      <c r="F540" s="711"/>
      <c r="G540" s="711"/>
      <c r="H540" s="701">
        <v>0</v>
      </c>
      <c r="I540" s="711">
        <v>2</v>
      </c>
      <c r="J540" s="711">
        <v>130.13999999999999</v>
      </c>
      <c r="K540" s="701">
        <v>1</v>
      </c>
      <c r="L540" s="711">
        <v>2</v>
      </c>
      <c r="M540" s="712">
        <v>130.13999999999999</v>
      </c>
    </row>
    <row r="541" spans="1:13" ht="14.4" customHeight="1" x14ac:dyDescent="0.3">
      <c r="A541" s="695" t="s">
        <v>3284</v>
      </c>
      <c r="B541" s="696" t="s">
        <v>3124</v>
      </c>
      <c r="C541" s="696" t="s">
        <v>1998</v>
      </c>
      <c r="D541" s="696" t="s">
        <v>3125</v>
      </c>
      <c r="E541" s="696" t="s">
        <v>3126</v>
      </c>
      <c r="F541" s="711"/>
      <c r="G541" s="711"/>
      <c r="H541" s="701">
        <v>0</v>
      </c>
      <c r="I541" s="711">
        <v>2</v>
      </c>
      <c r="J541" s="711">
        <v>313.72000000000003</v>
      </c>
      <c r="K541" s="701">
        <v>1</v>
      </c>
      <c r="L541" s="711">
        <v>2</v>
      </c>
      <c r="M541" s="712">
        <v>313.72000000000003</v>
      </c>
    </row>
    <row r="542" spans="1:13" ht="14.4" customHeight="1" x14ac:dyDescent="0.3">
      <c r="A542" s="695" t="s">
        <v>3284</v>
      </c>
      <c r="B542" s="696" t="s">
        <v>3129</v>
      </c>
      <c r="C542" s="696" t="s">
        <v>2006</v>
      </c>
      <c r="D542" s="696" t="s">
        <v>2007</v>
      </c>
      <c r="E542" s="696" t="s">
        <v>3131</v>
      </c>
      <c r="F542" s="711"/>
      <c r="G542" s="711"/>
      <c r="H542" s="701">
        <v>0</v>
      </c>
      <c r="I542" s="711">
        <v>4</v>
      </c>
      <c r="J542" s="711">
        <v>736.88</v>
      </c>
      <c r="K542" s="701">
        <v>1</v>
      </c>
      <c r="L542" s="711">
        <v>4</v>
      </c>
      <c r="M542" s="712">
        <v>736.88</v>
      </c>
    </row>
    <row r="543" spans="1:13" ht="14.4" customHeight="1" x14ac:dyDescent="0.3">
      <c r="A543" s="695" t="s">
        <v>3284</v>
      </c>
      <c r="B543" s="696" t="s">
        <v>3138</v>
      </c>
      <c r="C543" s="696" t="s">
        <v>2049</v>
      </c>
      <c r="D543" s="696" t="s">
        <v>2050</v>
      </c>
      <c r="E543" s="696" t="s">
        <v>2051</v>
      </c>
      <c r="F543" s="711"/>
      <c r="G543" s="711"/>
      <c r="H543" s="701">
        <v>0</v>
      </c>
      <c r="I543" s="711">
        <v>7</v>
      </c>
      <c r="J543" s="711">
        <v>1555.75</v>
      </c>
      <c r="K543" s="701">
        <v>1</v>
      </c>
      <c r="L543" s="711">
        <v>7</v>
      </c>
      <c r="M543" s="712">
        <v>1555.75</v>
      </c>
    </row>
    <row r="544" spans="1:13" ht="14.4" customHeight="1" x14ac:dyDescent="0.3">
      <c r="A544" s="695" t="s">
        <v>3284</v>
      </c>
      <c r="B544" s="696" t="s">
        <v>3142</v>
      </c>
      <c r="C544" s="696" t="s">
        <v>2021</v>
      </c>
      <c r="D544" s="696" t="s">
        <v>2022</v>
      </c>
      <c r="E544" s="696" t="s">
        <v>3143</v>
      </c>
      <c r="F544" s="711"/>
      <c r="G544" s="711"/>
      <c r="H544" s="701">
        <v>0</v>
      </c>
      <c r="I544" s="711">
        <v>5</v>
      </c>
      <c r="J544" s="711">
        <v>349.3</v>
      </c>
      <c r="K544" s="701">
        <v>1</v>
      </c>
      <c r="L544" s="711">
        <v>5</v>
      </c>
      <c r="M544" s="712">
        <v>349.3</v>
      </c>
    </row>
    <row r="545" spans="1:13" ht="14.4" customHeight="1" x14ac:dyDescent="0.3">
      <c r="A545" s="695" t="s">
        <v>3284</v>
      </c>
      <c r="B545" s="696" t="s">
        <v>3144</v>
      </c>
      <c r="C545" s="696" t="s">
        <v>2010</v>
      </c>
      <c r="D545" s="696" t="s">
        <v>2011</v>
      </c>
      <c r="E545" s="696" t="s">
        <v>3131</v>
      </c>
      <c r="F545" s="711"/>
      <c r="G545" s="711"/>
      <c r="H545" s="701">
        <v>0</v>
      </c>
      <c r="I545" s="711">
        <v>18</v>
      </c>
      <c r="J545" s="711">
        <v>1257.48</v>
      </c>
      <c r="K545" s="701">
        <v>1</v>
      </c>
      <c r="L545" s="711">
        <v>18</v>
      </c>
      <c r="M545" s="712">
        <v>1257.48</v>
      </c>
    </row>
    <row r="546" spans="1:13" ht="14.4" customHeight="1" x14ac:dyDescent="0.3">
      <c r="A546" s="695" t="s">
        <v>3284</v>
      </c>
      <c r="B546" s="696" t="s">
        <v>3152</v>
      </c>
      <c r="C546" s="696" t="s">
        <v>2085</v>
      </c>
      <c r="D546" s="696" t="s">
        <v>2086</v>
      </c>
      <c r="E546" s="696" t="s">
        <v>3155</v>
      </c>
      <c r="F546" s="711"/>
      <c r="G546" s="711"/>
      <c r="H546" s="701">
        <v>0</v>
      </c>
      <c r="I546" s="711">
        <v>21</v>
      </c>
      <c r="J546" s="711">
        <v>65670.989999999991</v>
      </c>
      <c r="K546" s="701">
        <v>1</v>
      </c>
      <c r="L546" s="711">
        <v>21</v>
      </c>
      <c r="M546" s="712">
        <v>65670.989999999991</v>
      </c>
    </row>
    <row r="547" spans="1:13" ht="14.4" customHeight="1" x14ac:dyDescent="0.3">
      <c r="A547" s="695" t="s">
        <v>3284</v>
      </c>
      <c r="B547" s="696" t="s">
        <v>3152</v>
      </c>
      <c r="C547" s="696" t="s">
        <v>3472</v>
      </c>
      <c r="D547" s="696" t="s">
        <v>2086</v>
      </c>
      <c r="E547" s="696" t="s">
        <v>3473</v>
      </c>
      <c r="F547" s="711"/>
      <c r="G547" s="711"/>
      <c r="H547" s="701">
        <v>0</v>
      </c>
      <c r="I547" s="711">
        <v>2</v>
      </c>
      <c r="J547" s="711">
        <v>1564.44</v>
      </c>
      <c r="K547" s="701">
        <v>1</v>
      </c>
      <c r="L547" s="711">
        <v>2</v>
      </c>
      <c r="M547" s="712">
        <v>1564.44</v>
      </c>
    </row>
    <row r="548" spans="1:13" ht="14.4" customHeight="1" x14ac:dyDescent="0.3">
      <c r="A548" s="695" t="s">
        <v>3284</v>
      </c>
      <c r="B548" s="696" t="s">
        <v>3158</v>
      </c>
      <c r="C548" s="696" t="s">
        <v>1807</v>
      </c>
      <c r="D548" s="696" t="s">
        <v>1808</v>
      </c>
      <c r="E548" s="696" t="s">
        <v>3159</v>
      </c>
      <c r="F548" s="711"/>
      <c r="G548" s="711"/>
      <c r="H548" s="701">
        <v>0</v>
      </c>
      <c r="I548" s="711">
        <v>7</v>
      </c>
      <c r="J548" s="711">
        <v>10444.769999999999</v>
      </c>
      <c r="K548" s="701">
        <v>1</v>
      </c>
      <c r="L548" s="711">
        <v>7</v>
      </c>
      <c r="M548" s="712">
        <v>10444.769999999999</v>
      </c>
    </row>
    <row r="549" spans="1:13" ht="14.4" customHeight="1" x14ac:dyDescent="0.3">
      <c r="A549" s="695" t="s">
        <v>3284</v>
      </c>
      <c r="B549" s="696" t="s">
        <v>3162</v>
      </c>
      <c r="C549" s="696" t="s">
        <v>3437</v>
      </c>
      <c r="D549" s="696" t="s">
        <v>3438</v>
      </c>
      <c r="E549" s="696" t="s">
        <v>895</v>
      </c>
      <c r="F549" s="711"/>
      <c r="G549" s="711"/>
      <c r="H549" s="701">
        <v>0</v>
      </c>
      <c r="I549" s="711">
        <v>1</v>
      </c>
      <c r="J549" s="711">
        <v>13168.84</v>
      </c>
      <c r="K549" s="701">
        <v>1</v>
      </c>
      <c r="L549" s="711">
        <v>1</v>
      </c>
      <c r="M549" s="712">
        <v>13168.84</v>
      </c>
    </row>
    <row r="550" spans="1:13" ht="14.4" customHeight="1" x14ac:dyDescent="0.3">
      <c r="A550" s="695" t="s">
        <v>3284</v>
      </c>
      <c r="B550" s="696" t="s">
        <v>4717</v>
      </c>
      <c r="C550" s="696" t="s">
        <v>3588</v>
      </c>
      <c r="D550" s="696" t="s">
        <v>3589</v>
      </c>
      <c r="E550" s="696" t="s">
        <v>3590</v>
      </c>
      <c r="F550" s="711"/>
      <c r="G550" s="711"/>
      <c r="H550" s="701">
        <v>0</v>
      </c>
      <c r="I550" s="711">
        <v>18</v>
      </c>
      <c r="J550" s="711">
        <v>42047.58</v>
      </c>
      <c r="K550" s="701">
        <v>1</v>
      </c>
      <c r="L550" s="711">
        <v>18</v>
      </c>
      <c r="M550" s="712">
        <v>42047.58</v>
      </c>
    </row>
    <row r="551" spans="1:13" ht="14.4" customHeight="1" x14ac:dyDescent="0.3">
      <c r="A551" s="695" t="s">
        <v>3284</v>
      </c>
      <c r="B551" s="696" t="s">
        <v>3168</v>
      </c>
      <c r="C551" s="696" t="s">
        <v>1643</v>
      </c>
      <c r="D551" s="696" t="s">
        <v>1644</v>
      </c>
      <c r="E551" s="696" t="s">
        <v>3170</v>
      </c>
      <c r="F551" s="711"/>
      <c r="G551" s="711"/>
      <c r="H551" s="701">
        <v>0</v>
      </c>
      <c r="I551" s="711">
        <v>1</v>
      </c>
      <c r="J551" s="711">
        <v>96.63</v>
      </c>
      <c r="K551" s="701">
        <v>1</v>
      </c>
      <c r="L551" s="711">
        <v>1</v>
      </c>
      <c r="M551" s="712">
        <v>96.63</v>
      </c>
    </row>
    <row r="552" spans="1:13" ht="14.4" customHeight="1" x14ac:dyDescent="0.3">
      <c r="A552" s="695" t="s">
        <v>3284</v>
      </c>
      <c r="B552" s="696" t="s">
        <v>3171</v>
      </c>
      <c r="C552" s="696" t="s">
        <v>979</v>
      </c>
      <c r="D552" s="696" t="s">
        <v>980</v>
      </c>
      <c r="E552" s="696" t="s">
        <v>981</v>
      </c>
      <c r="F552" s="711"/>
      <c r="G552" s="711"/>
      <c r="H552" s="701">
        <v>0</v>
      </c>
      <c r="I552" s="711">
        <v>7</v>
      </c>
      <c r="J552" s="711">
        <v>666.75</v>
      </c>
      <c r="K552" s="701">
        <v>1</v>
      </c>
      <c r="L552" s="711">
        <v>7</v>
      </c>
      <c r="M552" s="712">
        <v>666.75</v>
      </c>
    </row>
    <row r="553" spans="1:13" ht="14.4" customHeight="1" x14ac:dyDescent="0.3">
      <c r="A553" s="695" t="s">
        <v>3284</v>
      </c>
      <c r="B553" s="696" t="s">
        <v>3171</v>
      </c>
      <c r="C553" s="696" t="s">
        <v>3381</v>
      </c>
      <c r="D553" s="696" t="s">
        <v>3382</v>
      </c>
      <c r="E553" s="696" t="s">
        <v>981</v>
      </c>
      <c r="F553" s="711">
        <v>2</v>
      </c>
      <c r="G553" s="711">
        <v>190.5</v>
      </c>
      <c r="H553" s="701">
        <v>1</v>
      </c>
      <c r="I553" s="711"/>
      <c r="J553" s="711"/>
      <c r="K553" s="701">
        <v>0</v>
      </c>
      <c r="L553" s="711">
        <v>2</v>
      </c>
      <c r="M553" s="712">
        <v>190.5</v>
      </c>
    </row>
    <row r="554" spans="1:13" ht="14.4" customHeight="1" x14ac:dyDescent="0.3">
      <c r="A554" s="695" t="s">
        <v>3284</v>
      </c>
      <c r="B554" s="696" t="s">
        <v>3175</v>
      </c>
      <c r="C554" s="696" t="s">
        <v>4413</v>
      </c>
      <c r="D554" s="696" t="s">
        <v>3176</v>
      </c>
      <c r="E554" s="696" t="s">
        <v>4414</v>
      </c>
      <c r="F554" s="711"/>
      <c r="G554" s="711"/>
      <c r="H554" s="701">
        <v>0</v>
      </c>
      <c r="I554" s="711">
        <v>1</v>
      </c>
      <c r="J554" s="711">
        <v>887.05</v>
      </c>
      <c r="K554" s="701">
        <v>1</v>
      </c>
      <c r="L554" s="711">
        <v>1</v>
      </c>
      <c r="M554" s="712">
        <v>887.05</v>
      </c>
    </row>
    <row r="555" spans="1:13" ht="14.4" customHeight="1" x14ac:dyDescent="0.3">
      <c r="A555" s="695" t="s">
        <v>3284</v>
      </c>
      <c r="B555" s="696" t="s">
        <v>3179</v>
      </c>
      <c r="C555" s="696" t="s">
        <v>3963</v>
      </c>
      <c r="D555" s="696" t="s">
        <v>3964</v>
      </c>
      <c r="E555" s="696" t="s">
        <v>3965</v>
      </c>
      <c r="F555" s="711"/>
      <c r="G555" s="711"/>
      <c r="H555" s="701">
        <v>0</v>
      </c>
      <c r="I555" s="711">
        <v>1</v>
      </c>
      <c r="J555" s="711">
        <v>10.73</v>
      </c>
      <c r="K555" s="701">
        <v>1</v>
      </c>
      <c r="L555" s="711">
        <v>1</v>
      </c>
      <c r="M555" s="712">
        <v>10.73</v>
      </c>
    </row>
    <row r="556" spans="1:13" ht="14.4" customHeight="1" x14ac:dyDescent="0.3">
      <c r="A556" s="695" t="s">
        <v>3284</v>
      </c>
      <c r="B556" s="696" t="s">
        <v>3179</v>
      </c>
      <c r="C556" s="696" t="s">
        <v>4463</v>
      </c>
      <c r="D556" s="696" t="s">
        <v>4464</v>
      </c>
      <c r="E556" s="696" t="s">
        <v>3241</v>
      </c>
      <c r="F556" s="711">
        <v>3</v>
      </c>
      <c r="G556" s="711">
        <v>16.11</v>
      </c>
      <c r="H556" s="701">
        <v>1</v>
      </c>
      <c r="I556" s="711"/>
      <c r="J556" s="711"/>
      <c r="K556" s="701">
        <v>0</v>
      </c>
      <c r="L556" s="711">
        <v>3</v>
      </c>
      <c r="M556" s="712">
        <v>16.11</v>
      </c>
    </row>
    <row r="557" spans="1:13" ht="14.4" customHeight="1" x14ac:dyDescent="0.3">
      <c r="A557" s="695" t="s">
        <v>3284</v>
      </c>
      <c r="B557" s="696" t="s">
        <v>3182</v>
      </c>
      <c r="C557" s="696" t="s">
        <v>4471</v>
      </c>
      <c r="D557" s="696" t="s">
        <v>4472</v>
      </c>
      <c r="E557" s="696" t="s">
        <v>3939</v>
      </c>
      <c r="F557" s="711">
        <v>1</v>
      </c>
      <c r="G557" s="711">
        <v>720.54</v>
      </c>
      <c r="H557" s="701">
        <v>1</v>
      </c>
      <c r="I557" s="711"/>
      <c r="J557" s="711"/>
      <c r="K557" s="701">
        <v>0</v>
      </c>
      <c r="L557" s="711">
        <v>1</v>
      </c>
      <c r="M557" s="712">
        <v>720.54</v>
      </c>
    </row>
    <row r="558" spans="1:13" ht="14.4" customHeight="1" x14ac:dyDescent="0.3">
      <c r="A558" s="695" t="s">
        <v>3284</v>
      </c>
      <c r="B558" s="696" t="s">
        <v>3182</v>
      </c>
      <c r="C558" s="696" t="s">
        <v>3500</v>
      </c>
      <c r="D558" s="696" t="s">
        <v>1652</v>
      </c>
      <c r="E558" s="696" t="s">
        <v>1653</v>
      </c>
      <c r="F558" s="711"/>
      <c r="G558" s="711"/>
      <c r="H558" s="701">
        <v>0</v>
      </c>
      <c r="I558" s="711">
        <v>3</v>
      </c>
      <c r="J558" s="711">
        <v>1296.96</v>
      </c>
      <c r="K558" s="701">
        <v>1</v>
      </c>
      <c r="L558" s="711">
        <v>3</v>
      </c>
      <c r="M558" s="712">
        <v>1296.96</v>
      </c>
    </row>
    <row r="559" spans="1:13" ht="14.4" customHeight="1" x14ac:dyDescent="0.3">
      <c r="A559" s="695" t="s">
        <v>3284</v>
      </c>
      <c r="B559" s="696" t="s">
        <v>3182</v>
      </c>
      <c r="C559" s="696" t="s">
        <v>1651</v>
      </c>
      <c r="D559" s="696" t="s">
        <v>1652</v>
      </c>
      <c r="E559" s="696" t="s">
        <v>3185</v>
      </c>
      <c r="F559" s="711"/>
      <c r="G559" s="711"/>
      <c r="H559" s="701">
        <v>0</v>
      </c>
      <c r="I559" s="711">
        <v>2</v>
      </c>
      <c r="J559" s="711">
        <v>864.64</v>
      </c>
      <c r="K559" s="701">
        <v>1</v>
      </c>
      <c r="L559" s="711">
        <v>2</v>
      </c>
      <c r="M559" s="712">
        <v>864.64</v>
      </c>
    </row>
    <row r="560" spans="1:13" ht="14.4" customHeight="1" x14ac:dyDescent="0.3">
      <c r="A560" s="695" t="s">
        <v>3284</v>
      </c>
      <c r="B560" s="696" t="s">
        <v>3182</v>
      </c>
      <c r="C560" s="696" t="s">
        <v>4246</v>
      </c>
      <c r="D560" s="696" t="s">
        <v>1652</v>
      </c>
      <c r="E560" s="696" t="s">
        <v>4247</v>
      </c>
      <c r="F560" s="711">
        <v>1</v>
      </c>
      <c r="G560" s="711">
        <v>0</v>
      </c>
      <c r="H560" s="701"/>
      <c r="I560" s="711"/>
      <c r="J560" s="711"/>
      <c r="K560" s="701"/>
      <c r="L560" s="711">
        <v>1</v>
      </c>
      <c r="M560" s="712">
        <v>0</v>
      </c>
    </row>
    <row r="561" spans="1:13" ht="14.4" customHeight="1" x14ac:dyDescent="0.3">
      <c r="A561" s="695" t="s">
        <v>3284</v>
      </c>
      <c r="B561" s="696" t="s">
        <v>3182</v>
      </c>
      <c r="C561" s="696" t="s">
        <v>4248</v>
      </c>
      <c r="D561" s="696" t="s">
        <v>1652</v>
      </c>
      <c r="E561" s="696" t="s">
        <v>4249</v>
      </c>
      <c r="F561" s="711">
        <v>1</v>
      </c>
      <c r="G561" s="711">
        <v>0</v>
      </c>
      <c r="H561" s="701"/>
      <c r="I561" s="711"/>
      <c r="J561" s="711"/>
      <c r="K561" s="701"/>
      <c r="L561" s="711">
        <v>1</v>
      </c>
      <c r="M561" s="712">
        <v>0</v>
      </c>
    </row>
    <row r="562" spans="1:13" ht="14.4" customHeight="1" x14ac:dyDescent="0.3">
      <c r="A562" s="695" t="s">
        <v>3284</v>
      </c>
      <c r="B562" s="696" t="s">
        <v>3187</v>
      </c>
      <c r="C562" s="696" t="s">
        <v>4521</v>
      </c>
      <c r="D562" s="696" t="s">
        <v>4522</v>
      </c>
      <c r="E562" s="696" t="s">
        <v>4523</v>
      </c>
      <c r="F562" s="711"/>
      <c r="G562" s="711"/>
      <c r="H562" s="701">
        <v>0</v>
      </c>
      <c r="I562" s="711">
        <v>1</v>
      </c>
      <c r="J562" s="711">
        <v>185.9</v>
      </c>
      <c r="K562" s="701">
        <v>1</v>
      </c>
      <c r="L562" s="711">
        <v>1</v>
      </c>
      <c r="M562" s="712">
        <v>185.9</v>
      </c>
    </row>
    <row r="563" spans="1:13" ht="14.4" customHeight="1" x14ac:dyDescent="0.3">
      <c r="A563" s="695" t="s">
        <v>3284</v>
      </c>
      <c r="B563" s="696" t="s">
        <v>4721</v>
      </c>
      <c r="C563" s="696" t="s">
        <v>4512</v>
      </c>
      <c r="D563" s="696" t="s">
        <v>3992</v>
      </c>
      <c r="E563" s="696" t="s">
        <v>4513</v>
      </c>
      <c r="F563" s="711"/>
      <c r="G563" s="711"/>
      <c r="H563" s="701"/>
      <c r="I563" s="711">
        <v>1</v>
      </c>
      <c r="J563" s="711">
        <v>0</v>
      </c>
      <c r="K563" s="701"/>
      <c r="L563" s="711">
        <v>1</v>
      </c>
      <c r="M563" s="712">
        <v>0</v>
      </c>
    </row>
    <row r="564" spans="1:13" ht="14.4" customHeight="1" x14ac:dyDescent="0.3">
      <c r="A564" s="695" t="s">
        <v>3284</v>
      </c>
      <c r="B564" s="696" t="s">
        <v>4721</v>
      </c>
      <c r="C564" s="696" t="s">
        <v>4514</v>
      </c>
      <c r="D564" s="696" t="s">
        <v>3992</v>
      </c>
      <c r="E564" s="696" t="s">
        <v>953</v>
      </c>
      <c r="F564" s="711"/>
      <c r="G564" s="711"/>
      <c r="H564" s="701">
        <v>0</v>
      </c>
      <c r="I564" s="711">
        <v>1</v>
      </c>
      <c r="J564" s="711">
        <v>137.74</v>
      </c>
      <c r="K564" s="701">
        <v>1</v>
      </c>
      <c r="L564" s="711">
        <v>1</v>
      </c>
      <c r="M564" s="712">
        <v>137.74</v>
      </c>
    </row>
    <row r="565" spans="1:13" ht="14.4" customHeight="1" x14ac:dyDescent="0.3">
      <c r="A565" s="695" t="s">
        <v>3284</v>
      </c>
      <c r="B565" s="696" t="s">
        <v>4721</v>
      </c>
      <c r="C565" s="696" t="s">
        <v>4515</v>
      </c>
      <c r="D565" s="696" t="s">
        <v>3992</v>
      </c>
      <c r="E565" s="696" t="s">
        <v>2302</v>
      </c>
      <c r="F565" s="711"/>
      <c r="G565" s="711"/>
      <c r="H565" s="701">
        <v>0</v>
      </c>
      <c r="I565" s="711">
        <v>1</v>
      </c>
      <c r="J565" s="711">
        <v>413.22</v>
      </c>
      <c r="K565" s="701">
        <v>1</v>
      </c>
      <c r="L565" s="711">
        <v>1</v>
      </c>
      <c r="M565" s="712">
        <v>413.22</v>
      </c>
    </row>
    <row r="566" spans="1:13" ht="14.4" customHeight="1" x14ac:dyDescent="0.3">
      <c r="A566" s="695" t="s">
        <v>3284</v>
      </c>
      <c r="B566" s="696" t="s">
        <v>4721</v>
      </c>
      <c r="C566" s="696" t="s">
        <v>4516</v>
      </c>
      <c r="D566" s="696" t="s">
        <v>3992</v>
      </c>
      <c r="E566" s="696" t="s">
        <v>4513</v>
      </c>
      <c r="F566" s="711"/>
      <c r="G566" s="711"/>
      <c r="H566" s="701"/>
      <c r="I566" s="711">
        <v>1</v>
      </c>
      <c r="J566" s="711">
        <v>0</v>
      </c>
      <c r="K566" s="701"/>
      <c r="L566" s="711">
        <v>1</v>
      </c>
      <c r="M566" s="712">
        <v>0</v>
      </c>
    </row>
    <row r="567" spans="1:13" ht="14.4" customHeight="1" x14ac:dyDescent="0.3">
      <c r="A567" s="695" t="s">
        <v>3284</v>
      </c>
      <c r="B567" s="696" t="s">
        <v>3196</v>
      </c>
      <c r="C567" s="696" t="s">
        <v>4531</v>
      </c>
      <c r="D567" s="696" t="s">
        <v>4444</v>
      </c>
      <c r="E567" s="696" t="s">
        <v>1676</v>
      </c>
      <c r="F567" s="711">
        <v>10</v>
      </c>
      <c r="G567" s="711">
        <v>320</v>
      </c>
      <c r="H567" s="701">
        <v>1</v>
      </c>
      <c r="I567" s="711"/>
      <c r="J567" s="711"/>
      <c r="K567" s="701">
        <v>0</v>
      </c>
      <c r="L567" s="711">
        <v>10</v>
      </c>
      <c r="M567" s="712">
        <v>320</v>
      </c>
    </row>
    <row r="568" spans="1:13" ht="14.4" customHeight="1" x14ac:dyDescent="0.3">
      <c r="A568" s="695" t="s">
        <v>3284</v>
      </c>
      <c r="B568" s="696" t="s">
        <v>3196</v>
      </c>
      <c r="C568" s="696" t="s">
        <v>4533</v>
      </c>
      <c r="D568" s="696" t="s">
        <v>4534</v>
      </c>
      <c r="E568" s="696" t="s">
        <v>1676</v>
      </c>
      <c r="F568" s="711">
        <v>10</v>
      </c>
      <c r="G568" s="711">
        <v>320</v>
      </c>
      <c r="H568" s="701">
        <v>1</v>
      </c>
      <c r="I568" s="711"/>
      <c r="J568" s="711"/>
      <c r="K568" s="701">
        <v>0</v>
      </c>
      <c r="L568" s="711">
        <v>10</v>
      </c>
      <c r="M568" s="712">
        <v>320</v>
      </c>
    </row>
    <row r="569" spans="1:13" ht="14.4" customHeight="1" x14ac:dyDescent="0.3">
      <c r="A569" s="695" t="s">
        <v>3284</v>
      </c>
      <c r="B569" s="696" t="s">
        <v>3196</v>
      </c>
      <c r="C569" s="696" t="s">
        <v>4532</v>
      </c>
      <c r="D569" s="696" t="s">
        <v>4442</v>
      </c>
      <c r="E569" s="696" t="s">
        <v>1676</v>
      </c>
      <c r="F569" s="711">
        <v>10</v>
      </c>
      <c r="G569" s="711">
        <v>320</v>
      </c>
      <c r="H569" s="701">
        <v>1</v>
      </c>
      <c r="I569" s="711"/>
      <c r="J569" s="711"/>
      <c r="K569" s="701">
        <v>0</v>
      </c>
      <c r="L569" s="711">
        <v>10</v>
      </c>
      <c r="M569" s="712">
        <v>320</v>
      </c>
    </row>
    <row r="570" spans="1:13" ht="14.4" customHeight="1" x14ac:dyDescent="0.3">
      <c r="A570" s="695" t="s">
        <v>3285</v>
      </c>
      <c r="B570" s="696" t="s">
        <v>3091</v>
      </c>
      <c r="C570" s="696" t="s">
        <v>2929</v>
      </c>
      <c r="D570" s="696" t="s">
        <v>2930</v>
      </c>
      <c r="E570" s="696" t="s">
        <v>3248</v>
      </c>
      <c r="F570" s="711"/>
      <c r="G570" s="711"/>
      <c r="H570" s="701">
        <v>0</v>
      </c>
      <c r="I570" s="711">
        <v>1</v>
      </c>
      <c r="J570" s="711">
        <v>48.98</v>
      </c>
      <c r="K570" s="701">
        <v>1</v>
      </c>
      <c r="L570" s="711">
        <v>1</v>
      </c>
      <c r="M570" s="712">
        <v>48.98</v>
      </c>
    </row>
    <row r="571" spans="1:13" ht="14.4" customHeight="1" x14ac:dyDescent="0.3">
      <c r="A571" s="695" t="s">
        <v>3285</v>
      </c>
      <c r="B571" s="696" t="s">
        <v>3095</v>
      </c>
      <c r="C571" s="696" t="s">
        <v>2711</v>
      </c>
      <c r="D571" s="696" t="s">
        <v>1683</v>
      </c>
      <c r="E571" s="696" t="s">
        <v>2712</v>
      </c>
      <c r="F571" s="711"/>
      <c r="G571" s="711"/>
      <c r="H571" s="701"/>
      <c r="I571" s="711">
        <v>1</v>
      </c>
      <c r="J571" s="711">
        <v>0</v>
      </c>
      <c r="K571" s="701"/>
      <c r="L571" s="711">
        <v>1</v>
      </c>
      <c r="M571" s="712">
        <v>0</v>
      </c>
    </row>
    <row r="572" spans="1:13" ht="14.4" customHeight="1" x14ac:dyDescent="0.3">
      <c r="A572" s="695" t="s">
        <v>3285</v>
      </c>
      <c r="B572" s="696" t="s">
        <v>3103</v>
      </c>
      <c r="C572" s="696" t="s">
        <v>1655</v>
      </c>
      <c r="D572" s="696" t="s">
        <v>1656</v>
      </c>
      <c r="E572" s="696" t="s">
        <v>1657</v>
      </c>
      <c r="F572" s="711"/>
      <c r="G572" s="711"/>
      <c r="H572" s="701">
        <v>0</v>
      </c>
      <c r="I572" s="711">
        <v>1</v>
      </c>
      <c r="J572" s="711">
        <v>937.93</v>
      </c>
      <c r="K572" s="701">
        <v>1</v>
      </c>
      <c r="L572" s="711">
        <v>1</v>
      </c>
      <c r="M572" s="712">
        <v>937.93</v>
      </c>
    </row>
    <row r="573" spans="1:13" ht="14.4" customHeight="1" x14ac:dyDescent="0.3">
      <c r="A573" s="695" t="s">
        <v>3285</v>
      </c>
      <c r="B573" s="696" t="s">
        <v>3103</v>
      </c>
      <c r="C573" s="696" t="s">
        <v>1659</v>
      </c>
      <c r="D573" s="696" t="s">
        <v>1656</v>
      </c>
      <c r="E573" s="696" t="s">
        <v>1660</v>
      </c>
      <c r="F573" s="711"/>
      <c r="G573" s="711"/>
      <c r="H573" s="701">
        <v>0</v>
      </c>
      <c r="I573" s="711">
        <v>1</v>
      </c>
      <c r="J573" s="711">
        <v>1166.47</v>
      </c>
      <c r="K573" s="701">
        <v>1</v>
      </c>
      <c r="L573" s="711">
        <v>1</v>
      </c>
      <c r="M573" s="712">
        <v>1166.47</v>
      </c>
    </row>
    <row r="574" spans="1:13" ht="14.4" customHeight="1" x14ac:dyDescent="0.3">
      <c r="A574" s="695" t="s">
        <v>3285</v>
      </c>
      <c r="B574" s="696" t="s">
        <v>3103</v>
      </c>
      <c r="C574" s="696" t="s">
        <v>2933</v>
      </c>
      <c r="D574" s="696" t="s">
        <v>1702</v>
      </c>
      <c r="E574" s="696" t="s">
        <v>1657</v>
      </c>
      <c r="F574" s="711"/>
      <c r="G574" s="711"/>
      <c r="H574" s="701">
        <v>0</v>
      </c>
      <c r="I574" s="711">
        <v>2</v>
      </c>
      <c r="J574" s="711">
        <v>3499.38</v>
      </c>
      <c r="K574" s="701">
        <v>1</v>
      </c>
      <c r="L574" s="711">
        <v>2</v>
      </c>
      <c r="M574" s="712">
        <v>3499.38</v>
      </c>
    </row>
    <row r="575" spans="1:13" ht="14.4" customHeight="1" x14ac:dyDescent="0.3">
      <c r="A575" s="695" t="s">
        <v>3285</v>
      </c>
      <c r="B575" s="696" t="s">
        <v>3103</v>
      </c>
      <c r="C575" s="696" t="s">
        <v>2936</v>
      </c>
      <c r="D575" s="696" t="s">
        <v>1702</v>
      </c>
      <c r="E575" s="696" t="s">
        <v>2665</v>
      </c>
      <c r="F575" s="711"/>
      <c r="G575" s="711"/>
      <c r="H575" s="701">
        <v>0</v>
      </c>
      <c r="I575" s="711">
        <v>1</v>
      </c>
      <c r="J575" s="711">
        <v>2916.16</v>
      </c>
      <c r="K575" s="701">
        <v>1</v>
      </c>
      <c r="L575" s="711">
        <v>1</v>
      </c>
      <c r="M575" s="712">
        <v>2916.16</v>
      </c>
    </row>
    <row r="576" spans="1:13" ht="14.4" customHeight="1" x14ac:dyDescent="0.3">
      <c r="A576" s="695" t="s">
        <v>3285</v>
      </c>
      <c r="B576" s="696" t="s">
        <v>4716</v>
      </c>
      <c r="C576" s="696" t="s">
        <v>2292</v>
      </c>
      <c r="D576" s="696" t="s">
        <v>2293</v>
      </c>
      <c r="E576" s="696" t="s">
        <v>2294</v>
      </c>
      <c r="F576" s="711">
        <v>1</v>
      </c>
      <c r="G576" s="711">
        <v>33.729999999999997</v>
      </c>
      <c r="H576" s="701">
        <v>1</v>
      </c>
      <c r="I576" s="711"/>
      <c r="J576" s="711"/>
      <c r="K576" s="701">
        <v>0</v>
      </c>
      <c r="L576" s="711">
        <v>1</v>
      </c>
      <c r="M576" s="712">
        <v>33.729999999999997</v>
      </c>
    </row>
    <row r="577" spans="1:13" ht="14.4" customHeight="1" x14ac:dyDescent="0.3">
      <c r="A577" s="695" t="s">
        <v>3285</v>
      </c>
      <c r="B577" s="696" t="s">
        <v>3110</v>
      </c>
      <c r="C577" s="696" t="s">
        <v>4151</v>
      </c>
      <c r="D577" s="696" t="s">
        <v>1717</v>
      </c>
      <c r="E577" s="696" t="s">
        <v>4152</v>
      </c>
      <c r="F577" s="711"/>
      <c r="G577" s="711"/>
      <c r="H577" s="701"/>
      <c r="I577" s="711">
        <v>1</v>
      </c>
      <c r="J577" s="711">
        <v>0</v>
      </c>
      <c r="K577" s="701"/>
      <c r="L577" s="711">
        <v>1</v>
      </c>
      <c r="M577" s="712">
        <v>0</v>
      </c>
    </row>
    <row r="578" spans="1:13" ht="14.4" customHeight="1" x14ac:dyDescent="0.3">
      <c r="A578" s="695" t="s">
        <v>3285</v>
      </c>
      <c r="B578" s="696" t="s">
        <v>3124</v>
      </c>
      <c r="C578" s="696" t="s">
        <v>3385</v>
      </c>
      <c r="D578" s="696" t="s">
        <v>3375</v>
      </c>
      <c r="E578" s="696" t="s">
        <v>3126</v>
      </c>
      <c r="F578" s="711">
        <v>1</v>
      </c>
      <c r="G578" s="711">
        <v>333.31</v>
      </c>
      <c r="H578" s="701">
        <v>1</v>
      </c>
      <c r="I578" s="711"/>
      <c r="J578" s="711"/>
      <c r="K578" s="701">
        <v>0</v>
      </c>
      <c r="L578" s="711">
        <v>1</v>
      </c>
      <c r="M578" s="712">
        <v>333.31</v>
      </c>
    </row>
    <row r="579" spans="1:13" ht="14.4" customHeight="1" x14ac:dyDescent="0.3">
      <c r="A579" s="695" t="s">
        <v>3285</v>
      </c>
      <c r="B579" s="696" t="s">
        <v>3124</v>
      </c>
      <c r="C579" s="696" t="s">
        <v>1998</v>
      </c>
      <c r="D579" s="696" t="s">
        <v>3125</v>
      </c>
      <c r="E579" s="696" t="s">
        <v>3126</v>
      </c>
      <c r="F579" s="711"/>
      <c r="G579" s="711"/>
      <c r="H579" s="701">
        <v>0</v>
      </c>
      <c r="I579" s="711">
        <v>11</v>
      </c>
      <c r="J579" s="711">
        <v>2960.61</v>
      </c>
      <c r="K579" s="701">
        <v>1</v>
      </c>
      <c r="L579" s="711">
        <v>11</v>
      </c>
      <c r="M579" s="712">
        <v>2960.61</v>
      </c>
    </row>
    <row r="580" spans="1:13" ht="14.4" customHeight="1" x14ac:dyDescent="0.3">
      <c r="A580" s="695" t="s">
        <v>3285</v>
      </c>
      <c r="B580" s="696" t="s">
        <v>3129</v>
      </c>
      <c r="C580" s="696" t="s">
        <v>2006</v>
      </c>
      <c r="D580" s="696" t="s">
        <v>2007</v>
      </c>
      <c r="E580" s="696" t="s">
        <v>3131</v>
      </c>
      <c r="F580" s="711"/>
      <c r="G580" s="711"/>
      <c r="H580" s="701">
        <v>0</v>
      </c>
      <c r="I580" s="711">
        <v>2</v>
      </c>
      <c r="J580" s="711">
        <v>368.44</v>
      </c>
      <c r="K580" s="701">
        <v>1</v>
      </c>
      <c r="L580" s="711">
        <v>2</v>
      </c>
      <c r="M580" s="712">
        <v>368.44</v>
      </c>
    </row>
    <row r="581" spans="1:13" ht="14.4" customHeight="1" x14ac:dyDescent="0.3">
      <c r="A581" s="695" t="s">
        <v>3285</v>
      </c>
      <c r="B581" s="696" t="s">
        <v>3138</v>
      </c>
      <c r="C581" s="696" t="s">
        <v>2049</v>
      </c>
      <c r="D581" s="696" t="s">
        <v>2050</v>
      </c>
      <c r="E581" s="696" t="s">
        <v>2051</v>
      </c>
      <c r="F581" s="711"/>
      <c r="G581" s="711"/>
      <c r="H581" s="701">
        <v>0</v>
      </c>
      <c r="I581" s="711">
        <v>2</v>
      </c>
      <c r="J581" s="711">
        <v>444.5</v>
      </c>
      <c r="K581" s="701">
        <v>1</v>
      </c>
      <c r="L581" s="711">
        <v>2</v>
      </c>
      <c r="M581" s="712">
        <v>444.5</v>
      </c>
    </row>
    <row r="582" spans="1:13" ht="14.4" customHeight="1" x14ac:dyDescent="0.3">
      <c r="A582" s="695" t="s">
        <v>3285</v>
      </c>
      <c r="B582" s="696" t="s">
        <v>3144</v>
      </c>
      <c r="C582" s="696" t="s">
        <v>2010</v>
      </c>
      <c r="D582" s="696" t="s">
        <v>2011</v>
      </c>
      <c r="E582" s="696" t="s">
        <v>3131</v>
      </c>
      <c r="F582" s="711"/>
      <c r="G582" s="711"/>
      <c r="H582" s="701">
        <v>0</v>
      </c>
      <c r="I582" s="711">
        <v>6</v>
      </c>
      <c r="J582" s="711">
        <v>419.15999999999997</v>
      </c>
      <c r="K582" s="701">
        <v>1</v>
      </c>
      <c r="L582" s="711">
        <v>6</v>
      </c>
      <c r="M582" s="712">
        <v>419.15999999999997</v>
      </c>
    </row>
    <row r="583" spans="1:13" ht="14.4" customHeight="1" x14ac:dyDescent="0.3">
      <c r="A583" s="695" t="s">
        <v>3285</v>
      </c>
      <c r="B583" s="696" t="s">
        <v>3152</v>
      </c>
      <c r="C583" s="696" t="s">
        <v>2085</v>
      </c>
      <c r="D583" s="696" t="s">
        <v>2086</v>
      </c>
      <c r="E583" s="696" t="s">
        <v>3155</v>
      </c>
      <c r="F583" s="711"/>
      <c r="G583" s="711"/>
      <c r="H583" s="701">
        <v>0</v>
      </c>
      <c r="I583" s="711">
        <v>6</v>
      </c>
      <c r="J583" s="711">
        <v>18763.14</v>
      </c>
      <c r="K583" s="701">
        <v>1</v>
      </c>
      <c r="L583" s="711">
        <v>6</v>
      </c>
      <c r="M583" s="712">
        <v>18763.14</v>
      </c>
    </row>
    <row r="584" spans="1:13" ht="14.4" customHeight="1" x14ac:dyDescent="0.3">
      <c r="A584" s="695" t="s">
        <v>3285</v>
      </c>
      <c r="B584" s="696" t="s">
        <v>3152</v>
      </c>
      <c r="C584" s="696" t="s">
        <v>3472</v>
      </c>
      <c r="D584" s="696" t="s">
        <v>2086</v>
      </c>
      <c r="E584" s="696" t="s">
        <v>3473</v>
      </c>
      <c r="F584" s="711"/>
      <c r="G584" s="711"/>
      <c r="H584" s="701">
        <v>0</v>
      </c>
      <c r="I584" s="711">
        <v>10</v>
      </c>
      <c r="J584" s="711">
        <v>7822.2</v>
      </c>
      <c r="K584" s="701">
        <v>1</v>
      </c>
      <c r="L584" s="711">
        <v>10</v>
      </c>
      <c r="M584" s="712">
        <v>7822.2</v>
      </c>
    </row>
    <row r="585" spans="1:13" ht="14.4" customHeight="1" x14ac:dyDescent="0.3">
      <c r="A585" s="695" t="s">
        <v>3285</v>
      </c>
      <c r="B585" s="696" t="s">
        <v>3158</v>
      </c>
      <c r="C585" s="696" t="s">
        <v>1807</v>
      </c>
      <c r="D585" s="696" t="s">
        <v>1808</v>
      </c>
      <c r="E585" s="696" t="s">
        <v>3159</v>
      </c>
      <c r="F585" s="711"/>
      <c r="G585" s="711"/>
      <c r="H585" s="701">
        <v>0</v>
      </c>
      <c r="I585" s="711">
        <v>9</v>
      </c>
      <c r="J585" s="711">
        <v>13428.989999999998</v>
      </c>
      <c r="K585" s="701">
        <v>1</v>
      </c>
      <c r="L585" s="711">
        <v>9</v>
      </c>
      <c r="M585" s="712">
        <v>13428.989999999998</v>
      </c>
    </row>
    <row r="586" spans="1:13" ht="14.4" customHeight="1" x14ac:dyDescent="0.3">
      <c r="A586" s="695" t="s">
        <v>3285</v>
      </c>
      <c r="B586" s="696" t="s">
        <v>4717</v>
      </c>
      <c r="C586" s="696" t="s">
        <v>3588</v>
      </c>
      <c r="D586" s="696" t="s">
        <v>3589</v>
      </c>
      <c r="E586" s="696" t="s">
        <v>3590</v>
      </c>
      <c r="F586" s="711"/>
      <c r="G586" s="711"/>
      <c r="H586" s="701">
        <v>0</v>
      </c>
      <c r="I586" s="711">
        <v>5</v>
      </c>
      <c r="J586" s="711">
        <v>11395.1</v>
      </c>
      <c r="K586" s="701">
        <v>1</v>
      </c>
      <c r="L586" s="711">
        <v>5</v>
      </c>
      <c r="M586" s="712">
        <v>11395.1</v>
      </c>
    </row>
    <row r="587" spans="1:13" ht="14.4" customHeight="1" x14ac:dyDescent="0.3">
      <c r="A587" s="695" t="s">
        <v>3285</v>
      </c>
      <c r="B587" s="696" t="s">
        <v>3171</v>
      </c>
      <c r="C587" s="696" t="s">
        <v>979</v>
      </c>
      <c r="D587" s="696" t="s">
        <v>980</v>
      </c>
      <c r="E587" s="696" t="s">
        <v>981</v>
      </c>
      <c r="F587" s="711"/>
      <c r="G587" s="711"/>
      <c r="H587" s="701">
        <v>0</v>
      </c>
      <c r="I587" s="711">
        <v>6</v>
      </c>
      <c r="J587" s="711">
        <v>571.5</v>
      </c>
      <c r="K587" s="701">
        <v>1</v>
      </c>
      <c r="L587" s="711">
        <v>6</v>
      </c>
      <c r="M587" s="712">
        <v>571.5</v>
      </c>
    </row>
    <row r="588" spans="1:13" ht="14.4" customHeight="1" x14ac:dyDescent="0.3">
      <c r="A588" s="695" t="s">
        <v>3285</v>
      </c>
      <c r="B588" s="696" t="s">
        <v>3172</v>
      </c>
      <c r="C588" s="696" t="s">
        <v>4553</v>
      </c>
      <c r="D588" s="696" t="s">
        <v>3863</v>
      </c>
      <c r="E588" s="696" t="s">
        <v>4554</v>
      </c>
      <c r="F588" s="711">
        <v>1</v>
      </c>
      <c r="G588" s="711">
        <v>32.74</v>
      </c>
      <c r="H588" s="701">
        <v>1</v>
      </c>
      <c r="I588" s="711"/>
      <c r="J588" s="711"/>
      <c r="K588" s="701">
        <v>0</v>
      </c>
      <c r="L588" s="711">
        <v>1</v>
      </c>
      <c r="M588" s="712">
        <v>32.74</v>
      </c>
    </row>
    <row r="589" spans="1:13" ht="14.4" customHeight="1" x14ac:dyDescent="0.3">
      <c r="A589" s="695" t="s">
        <v>3285</v>
      </c>
      <c r="B589" s="696" t="s">
        <v>3175</v>
      </c>
      <c r="C589" s="696" t="s">
        <v>1708</v>
      </c>
      <c r="D589" s="696" t="s">
        <v>3176</v>
      </c>
      <c r="E589" s="696" t="s">
        <v>3177</v>
      </c>
      <c r="F589" s="711"/>
      <c r="G589" s="711"/>
      <c r="H589" s="701">
        <v>0</v>
      </c>
      <c r="I589" s="711">
        <v>1</v>
      </c>
      <c r="J589" s="711">
        <v>443.52</v>
      </c>
      <c r="K589" s="701">
        <v>1</v>
      </c>
      <c r="L589" s="711">
        <v>1</v>
      </c>
      <c r="M589" s="712">
        <v>443.52</v>
      </c>
    </row>
    <row r="590" spans="1:13" ht="14.4" customHeight="1" x14ac:dyDescent="0.3">
      <c r="A590" s="695" t="s">
        <v>3285</v>
      </c>
      <c r="B590" s="696" t="s">
        <v>3186</v>
      </c>
      <c r="C590" s="696" t="s">
        <v>1726</v>
      </c>
      <c r="D590" s="696" t="s">
        <v>1727</v>
      </c>
      <c r="E590" s="696" t="s">
        <v>1728</v>
      </c>
      <c r="F590" s="711"/>
      <c r="G590" s="711"/>
      <c r="H590" s="701">
        <v>0</v>
      </c>
      <c r="I590" s="711">
        <v>1</v>
      </c>
      <c r="J590" s="711">
        <v>339.13</v>
      </c>
      <c r="K590" s="701">
        <v>1</v>
      </c>
      <c r="L590" s="711">
        <v>1</v>
      </c>
      <c r="M590" s="712">
        <v>339.13</v>
      </c>
    </row>
    <row r="591" spans="1:13" ht="14.4" customHeight="1" x14ac:dyDescent="0.3">
      <c r="A591" s="695" t="s">
        <v>3285</v>
      </c>
      <c r="B591" s="696" t="s">
        <v>3186</v>
      </c>
      <c r="C591" s="696" t="s">
        <v>2742</v>
      </c>
      <c r="D591" s="696" t="s">
        <v>3242</v>
      </c>
      <c r="E591" s="696" t="s">
        <v>3243</v>
      </c>
      <c r="F591" s="711"/>
      <c r="G591" s="711"/>
      <c r="H591" s="701">
        <v>0</v>
      </c>
      <c r="I591" s="711">
        <v>1</v>
      </c>
      <c r="J591" s="711">
        <v>201.75</v>
      </c>
      <c r="K591" s="701">
        <v>1</v>
      </c>
      <c r="L591" s="711">
        <v>1</v>
      </c>
      <c r="M591" s="712">
        <v>201.75</v>
      </c>
    </row>
    <row r="592" spans="1:13" ht="14.4" customHeight="1" x14ac:dyDescent="0.3">
      <c r="A592" s="695" t="s">
        <v>3286</v>
      </c>
      <c r="B592" s="696" t="s">
        <v>3093</v>
      </c>
      <c r="C592" s="696" t="s">
        <v>1765</v>
      </c>
      <c r="D592" s="696" t="s">
        <v>1766</v>
      </c>
      <c r="E592" s="696" t="s">
        <v>1767</v>
      </c>
      <c r="F592" s="711"/>
      <c r="G592" s="711"/>
      <c r="H592" s="701">
        <v>0</v>
      </c>
      <c r="I592" s="711">
        <v>1</v>
      </c>
      <c r="J592" s="711">
        <v>497.4</v>
      </c>
      <c r="K592" s="701">
        <v>1</v>
      </c>
      <c r="L592" s="711">
        <v>1</v>
      </c>
      <c r="M592" s="712">
        <v>497.4</v>
      </c>
    </row>
    <row r="593" spans="1:13" ht="14.4" customHeight="1" x14ac:dyDescent="0.3">
      <c r="A593" s="695" t="s">
        <v>3286</v>
      </c>
      <c r="B593" s="696" t="s">
        <v>3093</v>
      </c>
      <c r="C593" s="696" t="s">
        <v>2745</v>
      </c>
      <c r="D593" s="696" t="s">
        <v>2746</v>
      </c>
      <c r="E593" s="696" t="s">
        <v>3214</v>
      </c>
      <c r="F593" s="711"/>
      <c r="G593" s="711"/>
      <c r="H593" s="701">
        <v>0</v>
      </c>
      <c r="I593" s="711">
        <v>2</v>
      </c>
      <c r="J593" s="711">
        <v>2719.22</v>
      </c>
      <c r="K593" s="701">
        <v>1</v>
      </c>
      <c r="L593" s="711">
        <v>2</v>
      </c>
      <c r="M593" s="712">
        <v>2719.22</v>
      </c>
    </row>
    <row r="594" spans="1:13" ht="14.4" customHeight="1" x14ac:dyDescent="0.3">
      <c r="A594" s="695" t="s">
        <v>3286</v>
      </c>
      <c r="B594" s="696" t="s">
        <v>3103</v>
      </c>
      <c r="C594" s="696" t="s">
        <v>1655</v>
      </c>
      <c r="D594" s="696" t="s">
        <v>1656</v>
      </c>
      <c r="E594" s="696" t="s">
        <v>1657</v>
      </c>
      <c r="F594" s="711"/>
      <c r="G594" s="711"/>
      <c r="H594" s="701">
        <v>0</v>
      </c>
      <c r="I594" s="711">
        <v>3</v>
      </c>
      <c r="J594" s="711">
        <v>2813.79</v>
      </c>
      <c r="K594" s="701">
        <v>1</v>
      </c>
      <c r="L594" s="711">
        <v>3</v>
      </c>
      <c r="M594" s="712">
        <v>2813.79</v>
      </c>
    </row>
    <row r="595" spans="1:13" ht="14.4" customHeight="1" x14ac:dyDescent="0.3">
      <c r="A595" s="695" t="s">
        <v>3286</v>
      </c>
      <c r="B595" s="696" t="s">
        <v>3103</v>
      </c>
      <c r="C595" s="696" t="s">
        <v>4681</v>
      </c>
      <c r="D595" s="696" t="s">
        <v>1702</v>
      </c>
      <c r="E595" s="696" t="s">
        <v>3767</v>
      </c>
      <c r="F595" s="711"/>
      <c r="G595" s="711"/>
      <c r="H595" s="701">
        <v>0</v>
      </c>
      <c r="I595" s="711">
        <v>3</v>
      </c>
      <c r="J595" s="711">
        <v>1049.82</v>
      </c>
      <c r="K595" s="701">
        <v>1</v>
      </c>
      <c r="L595" s="711">
        <v>3</v>
      </c>
      <c r="M595" s="712">
        <v>1049.82</v>
      </c>
    </row>
    <row r="596" spans="1:13" ht="14.4" customHeight="1" x14ac:dyDescent="0.3">
      <c r="A596" s="695" t="s">
        <v>3286</v>
      </c>
      <c r="B596" s="696" t="s">
        <v>3103</v>
      </c>
      <c r="C596" s="696" t="s">
        <v>2933</v>
      </c>
      <c r="D596" s="696" t="s">
        <v>1702</v>
      </c>
      <c r="E596" s="696" t="s">
        <v>1657</v>
      </c>
      <c r="F596" s="711"/>
      <c r="G596" s="711"/>
      <c r="H596" s="701">
        <v>0</v>
      </c>
      <c r="I596" s="711">
        <v>4</v>
      </c>
      <c r="J596" s="711">
        <v>6998.76</v>
      </c>
      <c r="K596" s="701">
        <v>1</v>
      </c>
      <c r="L596" s="711">
        <v>4</v>
      </c>
      <c r="M596" s="712">
        <v>6998.76</v>
      </c>
    </row>
    <row r="597" spans="1:13" ht="14.4" customHeight="1" x14ac:dyDescent="0.3">
      <c r="A597" s="695" t="s">
        <v>3286</v>
      </c>
      <c r="B597" s="696" t="s">
        <v>3103</v>
      </c>
      <c r="C597" s="696" t="s">
        <v>2936</v>
      </c>
      <c r="D597" s="696" t="s">
        <v>1702</v>
      </c>
      <c r="E597" s="696" t="s">
        <v>2665</v>
      </c>
      <c r="F597" s="711"/>
      <c r="G597" s="711"/>
      <c r="H597" s="701">
        <v>0</v>
      </c>
      <c r="I597" s="711">
        <v>1</v>
      </c>
      <c r="J597" s="711">
        <v>2916.16</v>
      </c>
      <c r="K597" s="701">
        <v>1</v>
      </c>
      <c r="L597" s="711">
        <v>1</v>
      </c>
      <c r="M597" s="712">
        <v>2916.16</v>
      </c>
    </row>
    <row r="598" spans="1:13" ht="14.4" customHeight="1" x14ac:dyDescent="0.3">
      <c r="A598" s="695" t="s">
        <v>3286</v>
      </c>
      <c r="B598" s="696" t="s">
        <v>3221</v>
      </c>
      <c r="C598" s="696" t="s">
        <v>2674</v>
      </c>
      <c r="D598" s="696" t="s">
        <v>2675</v>
      </c>
      <c r="E598" s="696" t="s">
        <v>2676</v>
      </c>
      <c r="F598" s="711"/>
      <c r="G598" s="711"/>
      <c r="H598" s="701">
        <v>0</v>
      </c>
      <c r="I598" s="711">
        <v>1</v>
      </c>
      <c r="J598" s="711">
        <v>146.63</v>
      </c>
      <c r="K598" s="701">
        <v>1</v>
      </c>
      <c r="L598" s="711">
        <v>1</v>
      </c>
      <c r="M598" s="712">
        <v>146.63</v>
      </c>
    </row>
    <row r="599" spans="1:13" ht="14.4" customHeight="1" x14ac:dyDescent="0.3">
      <c r="A599" s="695" t="s">
        <v>3286</v>
      </c>
      <c r="B599" s="696" t="s">
        <v>3222</v>
      </c>
      <c r="C599" s="696" t="s">
        <v>2667</v>
      </c>
      <c r="D599" s="696" t="s">
        <v>2668</v>
      </c>
      <c r="E599" s="696" t="s">
        <v>953</v>
      </c>
      <c r="F599" s="711"/>
      <c r="G599" s="711"/>
      <c r="H599" s="701">
        <v>0</v>
      </c>
      <c r="I599" s="711">
        <v>1</v>
      </c>
      <c r="J599" s="711">
        <v>44.89</v>
      </c>
      <c r="K599" s="701">
        <v>1</v>
      </c>
      <c r="L599" s="711">
        <v>1</v>
      </c>
      <c r="M599" s="712">
        <v>44.89</v>
      </c>
    </row>
    <row r="600" spans="1:13" ht="14.4" customHeight="1" x14ac:dyDescent="0.3">
      <c r="A600" s="695" t="s">
        <v>3286</v>
      </c>
      <c r="B600" s="696" t="s">
        <v>3107</v>
      </c>
      <c r="C600" s="696" t="s">
        <v>4570</v>
      </c>
      <c r="D600" s="696" t="s">
        <v>2723</v>
      </c>
      <c r="E600" s="696" t="s">
        <v>3245</v>
      </c>
      <c r="F600" s="711"/>
      <c r="G600" s="711"/>
      <c r="H600" s="701">
        <v>0</v>
      </c>
      <c r="I600" s="711">
        <v>1</v>
      </c>
      <c r="J600" s="711">
        <v>449.43</v>
      </c>
      <c r="K600" s="701">
        <v>1</v>
      </c>
      <c r="L600" s="711">
        <v>1</v>
      </c>
      <c r="M600" s="712">
        <v>449.43</v>
      </c>
    </row>
    <row r="601" spans="1:13" ht="14.4" customHeight="1" x14ac:dyDescent="0.3">
      <c r="A601" s="695" t="s">
        <v>3286</v>
      </c>
      <c r="B601" s="696" t="s">
        <v>3108</v>
      </c>
      <c r="C601" s="696" t="s">
        <v>4571</v>
      </c>
      <c r="D601" s="696" t="s">
        <v>4572</v>
      </c>
      <c r="E601" s="696" t="s">
        <v>4573</v>
      </c>
      <c r="F601" s="711">
        <v>1</v>
      </c>
      <c r="G601" s="711">
        <v>224.71</v>
      </c>
      <c r="H601" s="701">
        <v>1</v>
      </c>
      <c r="I601" s="711"/>
      <c r="J601" s="711"/>
      <c r="K601" s="701">
        <v>0</v>
      </c>
      <c r="L601" s="711">
        <v>1</v>
      </c>
      <c r="M601" s="712">
        <v>224.71</v>
      </c>
    </row>
    <row r="602" spans="1:13" ht="14.4" customHeight="1" x14ac:dyDescent="0.3">
      <c r="A602" s="695" t="s">
        <v>3286</v>
      </c>
      <c r="B602" s="696" t="s">
        <v>3114</v>
      </c>
      <c r="C602" s="696" t="s">
        <v>4555</v>
      </c>
      <c r="D602" s="696" t="s">
        <v>4236</v>
      </c>
      <c r="E602" s="696" t="s">
        <v>961</v>
      </c>
      <c r="F602" s="711"/>
      <c r="G602" s="711"/>
      <c r="H602" s="701">
        <v>0</v>
      </c>
      <c r="I602" s="711">
        <v>1</v>
      </c>
      <c r="J602" s="711">
        <v>130.59</v>
      </c>
      <c r="K602" s="701">
        <v>1</v>
      </c>
      <c r="L602" s="711">
        <v>1</v>
      </c>
      <c r="M602" s="712">
        <v>130.59</v>
      </c>
    </row>
    <row r="603" spans="1:13" ht="14.4" customHeight="1" x14ac:dyDescent="0.3">
      <c r="A603" s="695" t="s">
        <v>3286</v>
      </c>
      <c r="B603" s="696" t="s">
        <v>3114</v>
      </c>
      <c r="C603" s="696" t="s">
        <v>4556</v>
      </c>
      <c r="D603" s="696" t="s">
        <v>4236</v>
      </c>
      <c r="E603" s="696" t="s">
        <v>1722</v>
      </c>
      <c r="F603" s="711"/>
      <c r="G603" s="711"/>
      <c r="H603" s="701">
        <v>0</v>
      </c>
      <c r="I603" s="711">
        <v>1</v>
      </c>
      <c r="J603" s="711">
        <v>391.77</v>
      </c>
      <c r="K603" s="701">
        <v>1</v>
      </c>
      <c r="L603" s="711">
        <v>1</v>
      </c>
      <c r="M603" s="712">
        <v>391.77</v>
      </c>
    </row>
    <row r="604" spans="1:13" ht="14.4" customHeight="1" x14ac:dyDescent="0.3">
      <c r="A604" s="695" t="s">
        <v>3286</v>
      </c>
      <c r="B604" s="696" t="s">
        <v>3124</v>
      </c>
      <c r="C604" s="696" t="s">
        <v>1998</v>
      </c>
      <c r="D604" s="696" t="s">
        <v>3125</v>
      </c>
      <c r="E604" s="696" t="s">
        <v>3126</v>
      </c>
      <c r="F604" s="711"/>
      <c r="G604" s="711"/>
      <c r="H604" s="701">
        <v>0</v>
      </c>
      <c r="I604" s="711">
        <v>10</v>
      </c>
      <c r="J604" s="711">
        <v>2803.75</v>
      </c>
      <c r="K604" s="701">
        <v>1</v>
      </c>
      <c r="L604" s="711">
        <v>10</v>
      </c>
      <c r="M604" s="712">
        <v>2803.75</v>
      </c>
    </row>
    <row r="605" spans="1:13" ht="14.4" customHeight="1" x14ac:dyDescent="0.3">
      <c r="A605" s="695" t="s">
        <v>3286</v>
      </c>
      <c r="B605" s="696" t="s">
        <v>3129</v>
      </c>
      <c r="C605" s="696" t="s">
        <v>2006</v>
      </c>
      <c r="D605" s="696" t="s">
        <v>2007</v>
      </c>
      <c r="E605" s="696" t="s">
        <v>3131</v>
      </c>
      <c r="F605" s="711"/>
      <c r="G605" s="711"/>
      <c r="H605" s="701">
        <v>0</v>
      </c>
      <c r="I605" s="711">
        <v>10</v>
      </c>
      <c r="J605" s="711">
        <v>1842.1999999999998</v>
      </c>
      <c r="K605" s="701">
        <v>1</v>
      </c>
      <c r="L605" s="711">
        <v>10</v>
      </c>
      <c r="M605" s="712">
        <v>1842.1999999999998</v>
      </c>
    </row>
    <row r="606" spans="1:13" ht="14.4" customHeight="1" x14ac:dyDescent="0.3">
      <c r="A606" s="695" t="s">
        <v>3286</v>
      </c>
      <c r="B606" s="696" t="s">
        <v>3144</v>
      </c>
      <c r="C606" s="696" t="s">
        <v>2010</v>
      </c>
      <c r="D606" s="696" t="s">
        <v>2011</v>
      </c>
      <c r="E606" s="696" t="s">
        <v>3131</v>
      </c>
      <c r="F606" s="711"/>
      <c r="G606" s="711"/>
      <c r="H606" s="701">
        <v>0</v>
      </c>
      <c r="I606" s="711">
        <v>15</v>
      </c>
      <c r="J606" s="711">
        <v>1047.8999999999999</v>
      </c>
      <c r="K606" s="701">
        <v>1</v>
      </c>
      <c r="L606" s="711">
        <v>15</v>
      </c>
      <c r="M606" s="712">
        <v>1047.8999999999999</v>
      </c>
    </row>
    <row r="607" spans="1:13" ht="14.4" customHeight="1" x14ac:dyDescent="0.3">
      <c r="A607" s="695" t="s">
        <v>3286</v>
      </c>
      <c r="B607" s="696" t="s">
        <v>3152</v>
      </c>
      <c r="C607" s="696" t="s">
        <v>2085</v>
      </c>
      <c r="D607" s="696" t="s">
        <v>2086</v>
      </c>
      <c r="E607" s="696" t="s">
        <v>3155</v>
      </c>
      <c r="F607" s="711"/>
      <c r="G607" s="711"/>
      <c r="H607" s="701">
        <v>0</v>
      </c>
      <c r="I607" s="711">
        <v>7</v>
      </c>
      <c r="J607" s="711">
        <v>21890.329999999998</v>
      </c>
      <c r="K607" s="701">
        <v>1</v>
      </c>
      <c r="L607" s="711">
        <v>7</v>
      </c>
      <c r="M607" s="712">
        <v>21890.329999999998</v>
      </c>
    </row>
    <row r="608" spans="1:13" ht="14.4" customHeight="1" x14ac:dyDescent="0.3">
      <c r="A608" s="695" t="s">
        <v>3286</v>
      </c>
      <c r="B608" s="696" t="s">
        <v>3152</v>
      </c>
      <c r="C608" s="696" t="s">
        <v>3472</v>
      </c>
      <c r="D608" s="696" t="s">
        <v>2086</v>
      </c>
      <c r="E608" s="696" t="s">
        <v>3473</v>
      </c>
      <c r="F608" s="711"/>
      <c r="G608" s="711"/>
      <c r="H608" s="701">
        <v>0</v>
      </c>
      <c r="I608" s="711">
        <v>11</v>
      </c>
      <c r="J608" s="711">
        <v>8604.42</v>
      </c>
      <c r="K608" s="701">
        <v>1</v>
      </c>
      <c r="L608" s="711">
        <v>11</v>
      </c>
      <c r="M608" s="712">
        <v>8604.42</v>
      </c>
    </row>
    <row r="609" spans="1:13" ht="14.4" customHeight="1" x14ac:dyDescent="0.3">
      <c r="A609" s="695" t="s">
        <v>3286</v>
      </c>
      <c r="B609" s="696" t="s">
        <v>3158</v>
      </c>
      <c r="C609" s="696" t="s">
        <v>1807</v>
      </c>
      <c r="D609" s="696" t="s">
        <v>1808</v>
      </c>
      <c r="E609" s="696" t="s">
        <v>3159</v>
      </c>
      <c r="F609" s="711"/>
      <c r="G609" s="711"/>
      <c r="H609" s="701">
        <v>0</v>
      </c>
      <c r="I609" s="711">
        <v>1</v>
      </c>
      <c r="J609" s="711">
        <v>1492.11</v>
      </c>
      <c r="K609" s="701">
        <v>1</v>
      </c>
      <c r="L609" s="711">
        <v>1</v>
      </c>
      <c r="M609" s="712">
        <v>1492.11</v>
      </c>
    </row>
    <row r="610" spans="1:13" ht="14.4" customHeight="1" x14ac:dyDescent="0.3">
      <c r="A610" s="695" t="s">
        <v>3286</v>
      </c>
      <c r="B610" s="696" t="s">
        <v>4717</v>
      </c>
      <c r="C610" s="696" t="s">
        <v>3588</v>
      </c>
      <c r="D610" s="696" t="s">
        <v>3589</v>
      </c>
      <c r="E610" s="696" t="s">
        <v>3590</v>
      </c>
      <c r="F610" s="711"/>
      <c r="G610" s="711"/>
      <c r="H610" s="701">
        <v>0</v>
      </c>
      <c r="I610" s="711">
        <v>5</v>
      </c>
      <c r="J610" s="711">
        <v>12249.449999999999</v>
      </c>
      <c r="K610" s="701">
        <v>1</v>
      </c>
      <c r="L610" s="711">
        <v>5</v>
      </c>
      <c r="M610" s="712">
        <v>12249.449999999999</v>
      </c>
    </row>
    <row r="611" spans="1:13" ht="14.4" customHeight="1" x14ac:dyDescent="0.3">
      <c r="A611" s="695" t="s">
        <v>3286</v>
      </c>
      <c r="B611" s="696" t="s">
        <v>3168</v>
      </c>
      <c r="C611" s="696" t="s">
        <v>1643</v>
      </c>
      <c r="D611" s="696" t="s">
        <v>1644</v>
      </c>
      <c r="E611" s="696" t="s">
        <v>3170</v>
      </c>
      <c r="F611" s="711"/>
      <c r="G611" s="711"/>
      <c r="H611" s="701">
        <v>0</v>
      </c>
      <c r="I611" s="711">
        <v>1</v>
      </c>
      <c r="J611" s="711">
        <v>96.63</v>
      </c>
      <c r="K611" s="701">
        <v>1</v>
      </c>
      <c r="L611" s="711">
        <v>1</v>
      </c>
      <c r="M611" s="712">
        <v>96.63</v>
      </c>
    </row>
    <row r="612" spans="1:13" ht="14.4" customHeight="1" x14ac:dyDescent="0.3">
      <c r="A612" s="695" t="s">
        <v>3286</v>
      </c>
      <c r="B612" s="696" t="s">
        <v>3171</v>
      </c>
      <c r="C612" s="696" t="s">
        <v>979</v>
      </c>
      <c r="D612" s="696" t="s">
        <v>980</v>
      </c>
      <c r="E612" s="696" t="s">
        <v>981</v>
      </c>
      <c r="F612" s="711"/>
      <c r="G612" s="711"/>
      <c r="H612" s="701">
        <v>0</v>
      </c>
      <c r="I612" s="711">
        <v>4</v>
      </c>
      <c r="J612" s="711">
        <v>381</v>
      </c>
      <c r="K612" s="701">
        <v>1</v>
      </c>
      <c r="L612" s="711">
        <v>4</v>
      </c>
      <c r="M612" s="712">
        <v>381</v>
      </c>
    </row>
    <row r="613" spans="1:13" ht="14.4" customHeight="1" x14ac:dyDescent="0.3">
      <c r="A613" s="695" t="s">
        <v>3286</v>
      </c>
      <c r="B613" s="696" t="s">
        <v>3172</v>
      </c>
      <c r="C613" s="696" t="s">
        <v>1662</v>
      </c>
      <c r="D613" s="696" t="s">
        <v>1663</v>
      </c>
      <c r="E613" s="696" t="s">
        <v>1664</v>
      </c>
      <c r="F613" s="711"/>
      <c r="G613" s="711"/>
      <c r="H613" s="701">
        <v>0</v>
      </c>
      <c r="I613" s="711">
        <v>3</v>
      </c>
      <c r="J613" s="711">
        <v>98.22</v>
      </c>
      <c r="K613" s="701">
        <v>1</v>
      </c>
      <c r="L613" s="711">
        <v>3</v>
      </c>
      <c r="M613" s="712">
        <v>98.22</v>
      </c>
    </row>
    <row r="614" spans="1:13" ht="14.4" customHeight="1" x14ac:dyDescent="0.3">
      <c r="A614" s="695" t="s">
        <v>3286</v>
      </c>
      <c r="B614" s="696" t="s">
        <v>3182</v>
      </c>
      <c r="C614" s="696" t="s">
        <v>1736</v>
      </c>
      <c r="D614" s="696" t="s">
        <v>1737</v>
      </c>
      <c r="E614" s="696" t="s">
        <v>3183</v>
      </c>
      <c r="F614" s="711"/>
      <c r="G614" s="711"/>
      <c r="H614" s="701">
        <v>0</v>
      </c>
      <c r="I614" s="711">
        <v>3</v>
      </c>
      <c r="J614" s="711">
        <v>486.39</v>
      </c>
      <c r="K614" s="701">
        <v>1</v>
      </c>
      <c r="L614" s="711">
        <v>3</v>
      </c>
      <c r="M614" s="712">
        <v>486.39</v>
      </c>
    </row>
    <row r="615" spans="1:13" ht="14.4" customHeight="1" x14ac:dyDescent="0.3">
      <c r="A615" s="695" t="s">
        <v>3286</v>
      </c>
      <c r="B615" s="696" t="s">
        <v>3182</v>
      </c>
      <c r="C615" s="696" t="s">
        <v>1651</v>
      </c>
      <c r="D615" s="696" t="s">
        <v>1652</v>
      </c>
      <c r="E615" s="696" t="s">
        <v>3185</v>
      </c>
      <c r="F615" s="711"/>
      <c r="G615" s="711"/>
      <c r="H615" s="701">
        <v>0</v>
      </c>
      <c r="I615" s="711">
        <v>3</v>
      </c>
      <c r="J615" s="711">
        <v>1296.96</v>
      </c>
      <c r="K615" s="701">
        <v>1</v>
      </c>
      <c r="L615" s="711">
        <v>3</v>
      </c>
      <c r="M615" s="712">
        <v>1296.96</v>
      </c>
    </row>
    <row r="616" spans="1:13" ht="14.4" customHeight="1" x14ac:dyDescent="0.3">
      <c r="A616" s="695" t="s">
        <v>3286</v>
      </c>
      <c r="B616" s="696" t="s">
        <v>3187</v>
      </c>
      <c r="C616" s="696" t="s">
        <v>4521</v>
      </c>
      <c r="D616" s="696" t="s">
        <v>4522</v>
      </c>
      <c r="E616" s="696" t="s">
        <v>4523</v>
      </c>
      <c r="F616" s="711"/>
      <c r="G616" s="711"/>
      <c r="H616" s="701">
        <v>0</v>
      </c>
      <c r="I616" s="711">
        <v>1</v>
      </c>
      <c r="J616" s="711">
        <v>185.9</v>
      </c>
      <c r="K616" s="701">
        <v>1</v>
      </c>
      <c r="L616" s="711">
        <v>1</v>
      </c>
      <c r="M616" s="712">
        <v>185.9</v>
      </c>
    </row>
    <row r="617" spans="1:13" ht="14.4" customHeight="1" x14ac:dyDescent="0.3">
      <c r="A617" s="695" t="s">
        <v>3287</v>
      </c>
      <c r="B617" s="696" t="s">
        <v>3091</v>
      </c>
      <c r="C617" s="696" t="s">
        <v>3481</v>
      </c>
      <c r="D617" s="696" t="s">
        <v>2930</v>
      </c>
      <c r="E617" s="696" t="s">
        <v>3482</v>
      </c>
      <c r="F617" s="711"/>
      <c r="G617" s="711"/>
      <c r="H617" s="701">
        <v>0</v>
      </c>
      <c r="I617" s="711">
        <v>1</v>
      </c>
      <c r="J617" s="711">
        <v>174.94</v>
      </c>
      <c r="K617" s="701">
        <v>1</v>
      </c>
      <c r="L617" s="711">
        <v>1</v>
      </c>
      <c r="M617" s="712">
        <v>174.94</v>
      </c>
    </row>
    <row r="618" spans="1:13" ht="14.4" customHeight="1" x14ac:dyDescent="0.3">
      <c r="A618" s="695" t="s">
        <v>3287</v>
      </c>
      <c r="B618" s="696" t="s">
        <v>3093</v>
      </c>
      <c r="C618" s="696" t="s">
        <v>1803</v>
      </c>
      <c r="D618" s="696" t="s">
        <v>1804</v>
      </c>
      <c r="E618" s="696" t="s">
        <v>3094</v>
      </c>
      <c r="F618" s="711"/>
      <c r="G618" s="711"/>
      <c r="H618" s="701">
        <v>0</v>
      </c>
      <c r="I618" s="711">
        <v>1</v>
      </c>
      <c r="J618" s="711">
        <v>1359.61</v>
      </c>
      <c r="K618" s="701">
        <v>1</v>
      </c>
      <c r="L618" s="711">
        <v>1</v>
      </c>
      <c r="M618" s="712">
        <v>1359.61</v>
      </c>
    </row>
    <row r="619" spans="1:13" ht="14.4" customHeight="1" x14ac:dyDescent="0.3">
      <c r="A619" s="695" t="s">
        <v>3287</v>
      </c>
      <c r="B619" s="696" t="s">
        <v>3216</v>
      </c>
      <c r="C619" s="696" t="s">
        <v>2718</v>
      </c>
      <c r="D619" s="696" t="s">
        <v>3217</v>
      </c>
      <c r="E619" s="696" t="s">
        <v>3218</v>
      </c>
      <c r="F619" s="711"/>
      <c r="G619" s="711"/>
      <c r="H619" s="701">
        <v>0</v>
      </c>
      <c r="I619" s="711">
        <v>1</v>
      </c>
      <c r="J619" s="711">
        <v>156.25</v>
      </c>
      <c r="K619" s="701">
        <v>1</v>
      </c>
      <c r="L619" s="711">
        <v>1</v>
      </c>
      <c r="M619" s="712">
        <v>156.25</v>
      </c>
    </row>
    <row r="620" spans="1:13" ht="14.4" customHeight="1" x14ac:dyDescent="0.3">
      <c r="A620" s="695" t="s">
        <v>3287</v>
      </c>
      <c r="B620" s="696" t="s">
        <v>3103</v>
      </c>
      <c r="C620" s="696" t="s">
        <v>1755</v>
      </c>
      <c r="D620" s="696" t="s">
        <v>1656</v>
      </c>
      <c r="E620" s="696" t="s">
        <v>1756</v>
      </c>
      <c r="F620" s="711"/>
      <c r="G620" s="711"/>
      <c r="H620" s="701">
        <v>0</v>
      </c>
      <c r="I620" s="711">
        <v>1</v>
      </c>
      <c r="J620" s="711">
        <v>468.96</v>
      </c>
      <c r="K620" s="701">
        <v>1</v>
      </c>
      <c r="L620" s="711">
        <v>1</v>
      </c>
      <c r="M620" s="712">
        <v>468.96</v>
      </c>
    </row>
    <row r="621" spans="1:13" ht="14.4" customHeight="1" x14ac:dyDescent="0.3">
      <c r="A621" s="695" t="s">
        <v>3287</v>
      </c>
      <c r="B621" s="696" t="s">
        <v>3103</v>
      </c>
      <c r="C621" s="696" t="s">
        <v>1758</v>
      </c>
      <c r="D621" s="696" t="s">
        <v>1656</v>
      </c>
      <c r="E621" s="696" t="s">
        <v>1759</v>
      </c>
      <c r="F621" s="711"/>
      <c r="G621" s="711"/>
      <c r="H621" s="701">
        <v>0</v>
      </c>
      <c r="I621" s="711">
        <v>9</v>
      </c>
      <c r="J621" s="711">
        <v>5627.61</v>
      </c>
      <c r="K621" s="701">
        <v>1</v>
      </c>
      <c r="L621" s="711">
        <v>9</v>
      </c>
      <c r="M621" s="712">
        <v>5627.61</v>
      </c>
    </row>
    <row r="622" spans="1:13" ht="14.4" customHeight="1" x14ac:dyDescent="0.3">
      <c r="A622" s="695" t="s">
        <v>3287</v>
      </c>
      <c r="B622" s="696" t="s">
        <v>3103</v>
      </c>
      <c r="C622" s="696" t="s">
        <v>2933</v>
      </c>
      <c r="D622" s="696" t="s">
        <v>1702</v>
      </c>
      <c r="E622" s="696" t="s">
        <v>1657</v>
      </c>
      <c r="F622" s="711"/>
      <c r="G622" s="711"/>
      <c r="H622" s="701">
        <v>0</v>
      </c>
      <c r="I622" s="711">
        <v>3</v>
      </c>
      <c r="J622" s="711">
        <v>5249.07</v>
      </c>
      <c r="K622" s="701">
        <v>1</v>
      </c>
      <c r="L622" s="711">
        <v>3</v>
      </c>
      <c r="M622" s="712">
        <v>5249.07</v>
      </c>
    </row>
    <row r="623" spans="1:13" ht="14.4" customHeight="1" x14ac:dyDescent="0.3">
      <c r="A623" s="695" t="s">
        <v>3287</v>
      </c>
      <c r="B623" s="696" t="s">
        <v>3221</v>
      </c>
      <c r="C623" s="696" t="s">
        <v>2674</v>
      </c>
      <c r="D623" s="696" t="s">
        <v>2675</v>
      </c>
      <c r="E623" s="696" t="s">
        <v>2676</v>
      </c>
      <c r="F623" s="711"/>
      <c r="G623" s="711"/>
      <c r="H623" s="701">
        <v>0</v>
      </c>
      <c r="I623" s="711">
        <v>1</v>
      </c>
      <c r="J623" s="711">
        <v>146.63</v>
      </c>
      <c r="K623" s="701">
        <v>1</v>
      </c>
      <c r="L623" s="711">
        <v>1</v>
      </c>
      <c r="M623" s="712">
        <v>146.63</v>
      </c>
    </row>
    <row r="624" spans="1:13" ht="14.4" customHeight="1" x14ac:dyDescent="0.3">
      <c r="A624" s="695" t="s">
        <v>3287</v>
      </c>
      <c r="B624" s="696" t="s">
        <v>3222</v>
      </c>
      <c r="C624" s="696" t="s">
        <v>2667</v>
      </c>
      <c r="D624" s="696" t="s">
        <v>2668</v>
      </c>
      <c r="E624" s="696" t="s">
        <v>953</v>
      </c>
      <c r="F624" s="711"/>
      <c r="G624" s="711"/>
      <c r="H624" s="701">
        <v>0</v>
      </c>
      <c r="I624" s="711">
        <v>2</v>
      </c>
      <c r="J624" s="711">
        <v>89.78</v>
      </c>
      <c r="K624" s="701">
        <v>1</v>
      </c>
      <c r="L624" s="711">
        <v>2</v>
      </c>
      <c r="M624" s="712">
        <v>89.78</v>
      </c>
    </row>
    <row r="625" spans="1:13" ht="14.4" customHeight="1" x14ac:dyDescent="0.3">
      <c r="A625" s="695" t="s">
        <v>3287</v>
      </c>
      <c r="B625" s="696" t="s">
        <v>4735</v>
      </c>
      <c r="C625" s="696" t="s">
        <v>3471</v>
      </c>
      <c r="D625" s="696" t="s">
        <v>2833</v>
      </c>
      <c r="E625" s="696" t="s">
        <v>2463</v>
      </c>
      <c r="F625" s="711"/>
      <c r="G625" s="711"/>
      <c r="H625" s="701"/>
      <c r="I625" s="711">
        <v>1</v>
      </c>
      <c r="J625" s="711">
        <v>0</v>
      </c>
      <c r="K625" s="701"/>
      <c r="L625" s="711">
        <v>1</v>
      </c>
      <c r="M625" s="712">
        <v>0</v>
      </c>
    </row>
    <row r="626" spans="1:13" ht="14.4" customHeight="1" x14ac:dyDescent="0.3">
      <c r="A626" s="695" t="s">
        <v>3287</v>
      </c>
      <c r="B626" s="696" t="s">
        <v>3121</v>
      </c>
      <c r="C626" s="696" t="s">
        <v>4425</v>
      </c>
      <c r="D626" s="696" t="s">
        <v>4426</v>
      </c>
      <c r="E626" s="696" t="s">
        <v>4427</v>
      </c>
      <c r="F626" s="711"/>
      <c r="G626" s="711"/>
      <c r="H626" s="701">
        <v>0</v>
      </c>
      <c r="I626" s="711">
        <v>1</v>
      </c>
      <c r="J626" s="711">
        <v>50.57</v>
      </c>
      <c r="K626" s="701">
        <v>1</v>
      </c>
      <c r="L626" s="711">
        <v>1</v>
      </c>
      <c r="M626" s="712">
        <v>50.57</v>
      </c>
    </row>
    <row r="627" spans="1:13" ht="14.4" customHeight="1" x14ac:dyDescent="0.3">
      <c r="A627" s="695" t="s">
        <v>3287</v>
      </c>
      <c r="B627" s="696" t="s">
        <v>3124</v>
      </c>
      <c r="C627" s="696" t="s">
        <v>1998</v>
      </c>
      <c r="D627" s="696" t="s">
        <v>3125</v>
      </c>
      <c r="E627" s="696" t="s">
        <v>3126</v>
      </c>
      <c r="F627" s="711"/>
      <c r="G627" s="711"/>
      <c r="H627" s="701">
        <v>0</v>
      </c>
      <c r="I627" s="711">
        <v>12</v>
      </c>
      <c r="J627" s="711">
        <v>3999.7200000000003</v>
      </c>
      <c r="K627" s="701">
        <v>1</v>
      </c>
      <c r="L627" s="711">
        <v>12</v>
      </c>
      <c r="M627" s="712">
        <v>3999.7200000000003</v>
      </c>
    </row>
    <row r="628" spans="1:13" ht="14.4" customHeight="1" x14ac:dyDescent="0.3">
      <c r="A628" s="695" t="s">
        <v>3287</v>
      </c>
      <c r="B628" s="696" t="s">
        <v>3124</v>
      </c>
      <c r="C628" s="696" t="s">
        <v>3706</v>
      </c>
      <c r="D628" s="696" t="s">
        <v>3707</v>
      </c>
      <c r="E628" s="696" t="s">
        <v>3708</v>
      </c>
      <c r="F628" s="711"/>
      <c r="G628" s="711"/>
      <c r="H628" s="701">
        <v>0</v>
      </c>
      <c r="I628" s="711">
        <v>4</v>
      </c>
      <c r="J628" s="711">
        <v>1333.24</v>
      </c>
      <c r="K628" s="701">
        <v>1</v>
      </c>
      <c r="L628" s="711">
        <v>4</v>
      </c>
      <c r="M628" s="712">
        <v>1333.24</v>
      </c>
    </row>
    <row r="629" spans="1:13" ht="14.4" customHeight="1" x14ac:dyDescent="0.3">
      <c r="A629" s="695" t="s">
        <v>3287</v>
      </c>
      <c r="B629" s="696" t="s">
        <v>3124</v>
      </c>
      <c r="C629" s="696" t="s">
        <v>4579</v>
      </c>
      <c r="D629" s="696" t="s">
        <v>4580</v>
      </c>
      <c r="E629" s="696" t="s">
        <v>4581</v>
      </c>
      <c r="F629" s="711"/>
      <c r="G629" s="711"/>
      <c r="H629" s="701">
        <v>0</v>
      </c>
      <c r="I629" s="711">
        <v>1</v>
      </c>
      <c r="J629" s="711">
        <v>152.36000000000001</v>
      </c>
      <c r="K629" s="701">
        <v>1</v>
      </c>
      <c r="L629" s="711">
        <v>1</v>
      </c>
      <c r="M629" s="712">
        <v>152.36000000000001</v>
      </c>
    </row>
    <row r="630" spans="1:13" ht="14.4" customHeight="1" x14ac:dyDescent="0.3">
      <c r="A630" s="695" t="s">
        <v>3287</v>
      </c>
      <c r="B630" s="696" t="s">
        <v>3129</v>
      </c>
      <c r="C630" s="696" t="s">
        <v>2006</v>
      </c>
      <c r="D630" s="696" t="s">
        <v>2007</v>
      </c>
      <c r="E630" s="696" t="s">
        <v>3131</v>
      </c>
      <c r="F630" s="711"/>
      <c r="G630" s="711"/>
      <c r="H630" s="701">
        <v>0</v>
      </c>
      <c r="I630" s="711">
        <v>11</v>
      </c>
      <c r="J630" s="711">
        <v>2026.42</v>
      </c>
      <c r="K630" s="701">
        <v>1</v>
      </c>
      <c r="L630" s="711">
        <v>11</v>
      </c>
      <c r="M630" s="712">
        <v>2026.42</v>
      </c>
    </row>
    <row r="631" spans="1:13" ht="14.4" customHeight="1" x14ac:dyDescent="0.3">
      <c r="A631" s="695" t="s">
        <v>3287</v>
      </c>
      <c r="B631" s="696" t="s">
        <v>3134</v>
      </c>
      <c r="C631" s="696" t="s">
        <v>2013</v>
      </c>
      <c r="D631" s="696" t="s">
        <v>2014</v>
      </c>
      <c r="E631" s="696" t="s">
        <v>3136</v>
      </c>
      <c r="F631" s="711"/>
      <c r="G631" s="711"/>
      <c r="H631" s="701">
        <v>0</v>
      </c>
      <c r="I631" s="711">
        <v>9</v>
      </c>
      <c r="J631" s="711">
        <v>1051.2</v>
      </c>
      <c r="K631" s="701">
        <v>1</v>
      </c>
      <c r="L631" s="711">
        <v>9</v>
      </c>
      <c r="M631" s="712">
        <v>1051.2</v>
      </c>
    </row>
    <row r="632" spans="1:13" ht="14.4" customHeight="1" x14ac:dyDescent="0.3">
      <c r="A632" s="695" t="s">
        <v>3287</v>
      </c>
      <c r="B632" s="696" t="s">
        <v>3138</v>
      </c>
      <c r="C632" s="696" t="s">
        <v>2049</v>
      </c>
      <c r="D632" s="696" t="s">
        <v>2050</v>
      </c>
      <c r="E632" s="696" t="s">
        <v>2051</v>
      </c>
      <c r="F632" s="711"/>
      <c r="G632" s="711"/>
      <c r="H632" s="701">
        <v>0</v>
      </c>
      <c r="I632" s="711">
        <v>1</v>
      </c>
      <c r="J632" s="711">
        <v>222.25</v>
      </c>
      <c r="K632" s="701">
        <v>1</v>
      </c>
      <c r="L632" s="711">
        <v>1</v>
      </c>
      <c r="M632" s="712">
        <v>222.25</v>
      </c>
    </row>
    <row r="633" spans="1:13" ht="14.4" customHeight="1" x14ac:dyDescent="0.3">
      <c r="A633" s="695" t="s">
        <v>3287</v>
      </c>
      <c r="B633" s="696" t="s">
        <v>3139</v>
      </c>
      <c r="C633" s="696" t="s">
        <v>2037</v>
      </c>
      <c r="D633" s="696" t="s">
        <v>2038</v>
      </c>
      <c r="E633" s="696" t="s">
        <v>2039</v>
      </c>
      <c r="F633" s="711"/>
      <c r="G633" s="711"/>
      <c r="H633" s="701">
        <v>0</v>
      </c>
      <c r="I633" s="711">
        <v>7</v>
      </c>
      <c r="J633" s="711">
        <v>1078.07</v>
      </c>
      <c r="K633" s="701">
        <v>1</v>
      </c>
      <c r="L633" s="711">
        <v>7</v>
      </c>
      <c r="M633" s="712">
        <v>1078.07</v>
      </c>
    </row>
    <row r="634" spans="1:13" ht="14.4" customHeight="1" x14ac:dyDescent="0.3">
      <c r="A634" s="695" t="s">
        <v>3287</v>
      </c>
      <c r="B634" s="696" t="s">
        <v>3144</v>
      </c>
      <c r="C634" s="696" t="s">
        <v>2010</v>
      </c>
      <c r="D634" s="696" t="s">
        <v>2011</v>
      </c>
      <c r="E634" s="696" t="s">
        <v>3131</v>
      </c>
      <c r="F634" s="711"/>
      <c r="G634" s="711"/>
      <c r="H634" s="701">
        <v>0</v>
      </c>
      <c r="I634" s="711">
        <v>13</v>
      </c>
      <c r="J634" s="711">
        <v>908.18000000000006</v>
      </c>
      <c r="K634" s="701">
        <v>1</v>
      </c>
      <c r="L634" s="711">
        <v>13</v>
      </c>
      <c r="M634" s="712">
        <v>908.18000000000006</v>
      </c>
    </row>
    <row r="635" spans="1:13" ht="14.4" customHeight="1" x14ac:dyDescent="0.3">
      <c r="A635" s="695" t="s">
        <v>3287</v>
      </c>
      <c r="B635" s="696" t="s">
        <v>3152</v>
      </c>
      <c r="C635" s="696" t="s">
        <v>2085</v>
      </c>
      <c r="D635" s="696" t="s">
        <v>2086</v>
      </c>
      <c r="E635" s="696" t="s">
        <v>3155</v>
      </c>
      <c r="F635" s="711"/>
      <c r="G635" s="711"/>
      <c r="H635" s="701">
        <v>0</v>
      </c>
      <c r="I635" s="711">
        <v>10</v>
      </c>
      <c r="J635" s="711">
        <v>31271.9</v>
      </c>
      <c r="K635" s="701">
        <v>1</v>
      </c>
      <c r="L635" s="711">
        <v>10</v>
      </c>
      <c r="M635" s="712">
        <v>31271.9</v>
      </c>
    </row>
    <row r="636" spans="1:13" ht="14.4" customHeight="1" x14ac:dyDescent="0.3">
      <c r="A636" s="695" t="s">
        <v>3287</v>
      </c>
      <c r="B636" s="696" t="s">
        <v>3152</v>
      </c>
      <c r="C636" s="696" t="s">
        <v>3472</v>
      </c>
      <c r="D636" s="696" t="s">
        <v>2086</v>
      </c>
      <c r="E636" s="696" t="s">
        <v>3473</v>
      </c>
      <c r="F636" s="711"/>
      <c r="G636" s="711"/>
      <c r="H636" s="701">
        <v>0</v>
      </c>
      <c r="I636" s="711">
        <v>6</v>
      </c>
      <c r="J636" s="711">
        <v>4693.32</v>
      </c>
      <c r="K636" s="701">
        <v>1</v>
      </c>
      <c r="L636" s="711">
        <v>6</v>
      </c>
      <c r="M636" s="712">
        <v>4693.32</v>
      </c>
    </row>
    <row r="637" spans="1:13" ht="14.4" customHeight="1" x14ac:dyDescent="0.3">
      <c r="A637" s="695" t="s">
        <v>3287</v>
      </c>
      <c r="B637" s="696" t="s">
        <v>3158</v>
      </c>
      <c r="C637" s="696" t="s">
        <v>1807</v>
      </c>
      <c r="D637" s="696" t="s">
        <v>1808</v>
      </c>
      <c r="E637" s="696" t="s">
        <v>3159</v>
      </c>
      <c r="F637" s="711"/>
      <c r="G637" s="711"/>
      <c r="H637" s="701">
        <v>0</v>
      </c>
      <c r="I637" s="711">
        <v>9</v>
      </c>
      <c r="J637" s="711">
        <v>13428.989999999998</v>
      </c>
      <c r="K637" s="701">
        <v>1</v>
      </c>
      <c r="L637" s="711">
        <v>9</v>
      </c>
      <c r="M637" s="712">
        <v>13428.989999999998</v>
      </c>
    </row>
    <row r="638" spans="1:13" ht="14.4" customHeight="1" x14ac:dyDescent="0.3">
      <c r="A638" s="695" t="s">
        <v>3287</v>
      </c>
      <c r="B638" s="696" t="s">
        <v>3171</v>
      </c>
      <c r="C638" s="696" t="s">
        <v>979</v>
      </c>
      <c r="D638" s="696" t="s">
        <v>980</v>
      </c>
      <c r="E638" s="696" t="s">
        <v>981</v>
      </c>
      <c r="F638" s="711"/>
      <c r="G638" s="711"/>
      <c r="H638" s="701">
        <v>0</v>
      </c>
      <c r="I638" s="711">
        <v>4</v>
      </c>
      <c r="J638" s="711">
        <v>381</v>
      </c>
      <c r="K638" s="701">
        <v>1</v>
      </c>
      <c r="L638" s="711">
        <v>4</v>
      </c>
      <c r="M638" s="712">
        <v>381</v>
      </c>
    </row>
    <row r="639" spans="1:13" ht="14.4" customHeight="1" x14ac:dyDescent="0.3">
      <c r="A639" s="695" t="s">
        <v>3287</v>
      </c>
      <c r="B639" s="696" t="s">
        <v>3174</v>
      </c>
      <c r="C639" s="696" t="s">
        <v>4604</v>
      </c>
      <c r="D639" s="696" t="s">
        <v>4605</v>
      </c>
      <c r="E639" s="696" t="s">
        <v>4606</v>
      </c>
      <c r="F639" s="711"/>
      <c r="G639" s="711"/>
      <c r="H639" s="701">
        <v>0</v>
      </c>
      <c r="I639" s="711">
        <v>1</v>
      </c>
      <c r="J639" s="711">
        <v>104.19</v>
      </c>
      <c r="K639" s="701">
        <v>1</v>
      </c>
      <c r="L639" s="711">
        <v>1</v>
      </c>
      <c r="M639" s="712">
        <v>104.19</v>
      </c>
    </row>
    <row r="640" spans="1:13" ht="14.4" customHeight="1" x14ac:dyDescent="0.3">
      <c r="A640" s="695" t="s">
        <v>3287</v>
      </c>
      <c r="B640" s="696" t="s">
        <v>3175</v>
      </c>
      <c r="C640" s="696" t="s">
        <v>4413</v>
      </c>
      <c r="D640" s="696" t="s">
        <v>3176</v>
      </c>
      <c r="E640" s="696" t="s">
        <v>4414</v>
      </c>
      <c r="F640" s="711"/>
      <c r="G640" s="711"/>
      <c r="H640" s="701">
        <v>0</v>
      </c>
      <c r="I640" s="711">
        <v>1</v>
      </c>
      <c r="J640" s="711">
        <v>887.05</v>
      </c>
      <c r="K640" s="701">
        <v>1</v>
      </c>
      <c r="L640" s="711">
        <v>1</v>
      </c>
      <c r="M640" s="712">
        <v>887.05</v>
      </c>
    </row>
    <row r="641" spans="1:13" ht="14.4" customHeight="1" x14ac:dyDescent="0.3">
      <c r="A641" s="695" t="s">
        <v>3287</v>
      </c>
      <c r="B641" s="696" t="s">
        <v>3191</v>
      </c>
      <c r="C641" s="696" t="s">
        <v>1705</v>
      </c>
      <c r="D641" s="696" t="s">
        <v>1636</v>
      </c>
      <c r="E641" s="696" t="s">
        <v>2672</v>
      </c>
      <c r="F641" s="711"/>
      <c r="G641" s="711"/>
      <c r="H641" s="701">
        <v>0</v>
      </c>
      <c r="I641" s="711">
        <v>2</v>
      </c>
      <c r="J641" s="711">
        <v>275.48</v>
      </c>
      <c r="K641" s="701">
        <v>1</v>
      </c>
      <c r="L641" s="711">
        <v>2</v>
      </c>
      <c r="M641" s="712">
        <v>275.48</v>
      </c>
    </row>
    <row r="642" spans="1:13" ht="14.4" customHeight="1" x14ac:dyDescent="0.3">
      <c r="A642" s="695" t="s">
        <v>3288</v>
      </c>
      <c r="B642" s="696" t="s">
        <v>3091</v>
      </c>
      <c r="C642" s="696" t="s">
        <v>3490</v>
      </c>
      <c r="D642" s="696" t="s">
        <v>1690</v>
      </c>
      <c r="E642" s="696" t="s">
        <v>3491</v>
      </c>
      <c r="F642" s="711"/>
      <c r="G642" s="711"/>
      <c r="H642" s="701"/>
      <c r="I642" s="711">
        <v>1</v>
      </c>
      <c r="J642" s="711">
        <v>0</v>
      </c>
      <c r="K642" s="701"/>
      <c r="L642" s="711">
        <v>1</v>
      </c>
      <c r="M642" s="712">
        <v>0</v>
      </c>
    </row>
    <row r="643" spans="1:13" ht="14.4" customHeight="1" x14ac:dyDescent="0.3">
      <c r="A643" s="695" t="s">
        <v>3288</v>
      </c>
      <c r="B643" s="696" t="s">
        <v>3093</v>
      </c>
      <c r="C643" s="696" t="s">
        <v>1803</v>
      </c>
      <c r="D643" s="696" t="s">
        <v>1804</v>
      </c>
      <c r="E643" s="696" t="s">
        <v>3094</v>
      </c>
      <c r="F643" s="711"/>
      <c r="G643" s="711"/>
      <c r="H643" s="701">
        <v>0</v>
      </c>
      <c r="I643" s="711">
        <v>2</v>
      </c>
      <c r="J643" s="711">
        <v>2719.22</v>
      </c>
      <c r="K643" s="701">
        <v>1</v>
      </c>
      <c r="L643" s="711">
        <v>2</v>
      </c>
      <c r="M643" s="712">
        <v>2719.22</v>
      </c>
    </row>
    <row r="644" spans="1:13" ht="14.4" customHeight="1" x14ac:dyDescent="0.3">
      <c r="A644" s="695" t="s">
        <v>3288</v>
      </c>
      <c r="B644" s="696" t="s">
        <v>3103</v>
      </c>
      <c r="C644" s="696" t="s">
        <v>1755</v>
      </c>
      <c r="D644" s="696" t="s">
        <v>1656</v>
      </c>
      <c r="E644" s="696" t="s">
        <v>1756</v>
      </c>
      <c r="F644" s="711"/>
      <c r="G644" s="711"/>
      <c r="H644" s="701">
        <v>0</v>
      </c>
      <c r="I644" s="711">
        <v>1</v>
      </c>
      <c r="J644" s="711">
        <v>468.96</v>
      </c>
      <c r="K644" s="701">
        <v>1</v>
      </c>
      <c r="L644" s="711">
        <v>1</v>
      </c>
      <c r="M644" s="712">
        <v>468.96</v>
      </c>
    </row>
    <row r="645" spans="1:13" ht="14.4" customHeight="1" x14ac:dyDescent="0.3">
      <c r="A645" s="695" t="s">
        <v>3288</v>
      </c>
      <c r="B645" s="696" t="s">
        <v>3103</v>
      </c>
      <c r="C645" s="696" t="s">
        <v>1758</v>
      </c>
      <c r="D645" s="696" t="s">
        <v>1656</v>
      </c>
      <c r="E645" s="696" t="s">
        <v>1759</v>
      </c>
      <c r="F645" s="711"/>
      <c r="G645" s="711"/>
      <c r="H645" s="701">
        <v>0</v>
      </c>
      <c r="I645" s="711">
        <v>3</v>
      </c>
      <c r="J645" s="711">
        <v>1875.87</v>
      </c>
      <c r="K645" s="701">
        <v>1</v>
      </c>
      <c r="L645" s="711">
        <v>3</v>
      </c>
      <c r="M645" s="712">
        <v>1875.87</v>
      </c>
    </row>
    <row r="646" spans="1:13" ht="14.4" customHeight="1" x14ac:dyDescent="0.3">
      <c r="A646" s="695" t="s">
        <v>3288</v>
      </c>
      <c r="B646" s="696" t="s">
        <v>3103</v>
      </c>
      <c r="C646" s="696" t="s">
        <v>1655</v>
      </c>
      <c r="D646" s="696" t="s">
        <v>1656</v>
      </c>
      <c r="E646" s="696" t="s">
        <v>1657</v>
      </c>
      <c r="F646" s="711"/>
      <c r="G646" s="711"/>
      <c r="H646" s="701">
        <v>0</v>
      </c>
      <c r="I646" s="711">
        <v>4</v>
      </c>
      <c r="J646" s="711">
        <v>3751.72</v>
      </c>
      <c r="K646" s="701">
        <v>1</v>
      </c>
      <c r="L646" s="711">
        <v>4</v>
      </c>
      <c r="M646" s="712">
        <v>3751.72</v>
      </c>
    </row>
    <row r="647" spans="1:13" ht="14.4" customHeight="1" x14ac:dyDescent="0.3">
      <c r="A647" s="695" t="s">
        <v>3288</v>
      </c>
      <c r="B647" s="696" t="s">
        <v>4735</v>
      </c>
      <c r="C647" s="696" t="s">
        <v>4465</v>
      </c>
      <c r="D647" s="696" t="s">
        <v>2833</v>
      </c>
      <c r="E647" s="696" t="s">
        <v>3684</v>
      </c>
      <c r="F647" s="711"/>
      <c r="G647" s="711"/>
      <c r="H647" s="701">
        <v>0</v>
      </c>
      <c r="I647" s="711">
        <v>1</v>
      </c>
      <c r="J647" s="711">
        <v>203.07</v>
      </c>
      <c r="K647" s="701">
        <v>1</v>
      </c>
      <c r="L647" s="711">
        <v>1</v>
      </c>
      <c r="M647" s="712">
        <v>203.07</v>
      </c>
    </row>
    <row r="648" spans="1:13" ht="14.4" customHeight="1" x14ac:dyDescent="0.3">
      <c r="A648" s="695" t="s">
        <v>3288</v>
      </c>
      <c r="B648" s="696" t="s">
        <v>4736</v>
      </c>
      <c r="C648" s="696" t="s">
        <v>3493</v>
      </c>
      <c r="D648" s="696" t="s">
        <v>3494</v>
      </c>
      <c r="E648" s="696" t="s">
        <v>3495</v>
      </c>
      <c r="F648" s="711">
        <v>1</v>
      </c>
      <c r="G648" s="711">
        <v>0</v>
      </c>
      <c r="H648" s="701"/>
      <c r="I648" s="711"/>
      <c r="J648" s="711"/>
      <c r="K648" s="701"/>
      <c r="L648" s="711">
        <v>1</v>
      </c>
      <c r="M648" s="712">
        <v>0</v>
      </c>
    </row>
    <row r="649" spans="1:13" ht="14.4" customHeight="1" x14ac:dyDescent="0.3">
      <c r="A649" s="695" t="s">
        <v>3288</v>
      </c>
      <c r="B649" s="696" t="s">
        <v>4740</v>
      </c>
      <c r="C649" s="696" t="s">
        <v>4620</v>
      </c>
      <c r="D649" s="696" t="s">
        <v>4621</v>
      </c>
      <c r="E649" s="696" t="s">
        <v>4622</v>
      </c>
      <c r="F649" s="711">
        <v>4</v>
      </c>
      <c r="G649" s="711">
        <v>166.2</v>
      </c>
      <c r="H649" s="701">
        <v>1</v>
      </c>
      <c r="I649" s="711"/>
      <c r="J649" s="711"/>
      <c r="K649" s="701">
        <v>0</v>
      </c>
      <c r="L649" s="711">
        <v>4</v>
      </c>
      <c r="M649" s="712">
        <v>166.2</v>
      </c>
    </row>
    <row r="650" spans="1:13" ht="14.4" customHeight="1" x14ac:dyDescent="0.3">
      <c r="A650" s="695" t="s">
        <v>3288</v>
      </c>
      <c r="B650" s="696" t="s">
        <v>3124</v>
      </c>
      <c r="C650" s="696" t="s">
        <v>1998</v>
      </c>
      <c r="D650" s="696" t="s">
        <v>3125</v>
      </c>
      <c r="E650" s="696" t="s">
        <v>3126</v>
      </c>
      <c r="F650" s="711"/>
      <c r="G650" s="711"/>
      <c r="H650" s="701">
        <v>0</v>
      </c>
      <c r="I650" s="711">
        <v>7</v>
      </c>
      <c r="J650" s="711">
        <v>2333.17</v>
      </c>
      <c r="K650" s="701">
        <v>1</v>
      </c>
      <c r="L650" s="711">
        <v>7</v>
      </c>
      <c r="M650" s="712">
        <v>2333.17</v>
      </c>
    </row>
    <row r="651" spans="1:13" ht="14.4" customHeight="1" x14ac:dyDescent="0.3">
      <c r="A651" s="695" t="s">
        <v>3288</v>
      </c>
      <c r="B651" s="696" t="s">
        <v>3129</v>
      </c>
      <c r="C651" s="696" t="s">
        <v>2006</v>
      </c>
      <c r="D651" s="696" t="s">
        <v>2007</v>
      </c>
      <c r="E651" s="696" t="s">
        <v>3131</v>
      </c>
      <c r="F651" s="711"/>
      <c r="G651" s="711"/>
      <c r="H651" s="701">
        <v>0</v>
      </c>
      <c r="I651" s="711">
        <v>2</v>
      </c>
      <c r="J651" s="711">
        <v>368.44</v>
      </c>
      <c r="K651" s="701">
        <v>1</v>
      </c>
      <c r="L651" s="711">
        <v>2</v>
      </c>
      <c r="M651" s="712">
        <v>368.44</v>
      </c>
    </row>
    <row r="652" spans="1:13" ht="14.4" customHeight="1" x14ac:dyDescent="0.3">
      <c r="A652" s="695" t="s">
        <v>3288</v>
      </c>
      <c r="B652" s="696" t="s">
        <v>3129</v>
      </c>
      <c r="C652" s="696" t="s">
        <v>3485</v>
      </c>
      <c r="D652" s="696" t="s">
        <v>2007</v>
      </c>
      <c r="E652" s="696" t="s">
        <v>3131</v>
      </c>
      <c r="F652" s="711">
        <v>2</v>
      </c>
      <c r="G652" s="711">
        <v>368.44</v>
      </c>
      <c r="H652" s="701">
        <v>1</v>
      </c>
      <c r="I652" s="711"/>
      <c r="J652" s="711"/>
      <c r="K652" s="701">
        <v>0</v>
      </c>
      <c r="L652" s="711">
        <v>2</v>
      </c>
      <c r="M652" s="712">
        <v>368.44</v>
      </c>
    </row>
    <row r="653" spans="1:13" ht="14.4" customHeight="1" x14ac:dyDescent="0.3">
      <c r="A653" s="695" t="s">
        <v>3288</v>
      </c>
      <c r="B653" s="696" t="s">
        <v>3129</v>
      </c>
      <c r="C653" s="696" t="s">
        <v>4618</v>
      </c>
      <c r="D653" s="696" t="s">
        <v>2007</v>
      </c>
      <c r="E653" s="696" t="s">
        <v>3131</v>
      </c>
      <c r="F653" s="711">
        <v>1</v>
      </c>
      <c r="G653" s="711">
        <v>0</v>
      </c>
      <c r="H653" s="701"/>
      <c r="I653" s="711"/>
      <c r="J653" s="711"/>
      <c r="K653" s="701"/>
      <c r="L653" s="711">
        <v>1</v>
      </c>
      <c r="M653" s="712">
        <v>0</v>
      </c>
    </row>
    <row r="654" spans="1:13" ht="14.4" customHeight="1" x14ac:dyDescent="0.3">
      <c r="A654" s="695" t="s">
        <v>3288</v>
      </c>
      <c r="B654" s="696" t="s">
        <v>3138</v>
      </c>
      <c r="C654" s="696" t="s">
        <v>4612</v>
      </c>
      <c r="D654" s="696" t="s">
        <v>4613</v>
      </c>
      <c r="E654" s="696" t="s">
        <v>2051</v>
      </c>
      <c r="F654" s="711">
        <v>3</v>
      </c>
      <c r="G654" s="711">
        <v>666.75</v>
      </c>
      <c r="H654" s="701">
        <v>1</v>
      </c>
      <c r="I654" s="711"/>
      <c r="J654" s="711"/>
      <c r="K654" s="701">
        <v>0</v>
      </c>
      <c r="L654" s="711">
        <v>3</v>
      </c>
      <c r="M654" s="712">
        <v>666.75</v>
      </c>
    </row>
    <row r="655" spans="1:13" ht="14.4" customHeight="1" x14ac:dyDescent="0.3">
      <c r="A655" s="695" t="s">
        <v>3288</v>
      </c>
      <c r="B655" s="696" t="s">
        <v>3139</v>
      </c>
      <c r="C655" s="696" t="s">
        <v>2037</v>
      </c>
      <c r="D655" s="696" t="s">
        <v>2038</v>
      </c>
      <c r="E655" s="696" t="s">
        <v>2039</v>
      </c>
      <c r="F655" s="711"/>
      <c r="G655" s="711"/>
      <c r="H655" s="701">
        <v>0</v>
      </c>
      <c r="I655" s="711">
        <v>3</v>
      </c>
      <c r="J655" s="711">
        <v>462.03</v>
      </c>
      <c r="K655" s="701">
        <v>1</v>
      </c>
      <c r="L655" s="711">
        <v>3</v>
      </c>
      <c r="M655" s="712">
        <v>462.03</v>
      </c>
    </row>
    <row r="656" spans="1:13" ht="14.4" customHeight="1" x14ac:dyDescent="0.3">
      <c r="A656" s="695" t="s">
        <v>3288</v>
      </c>
      <c r="B656" s="696" t="s">
        <v>3142</v>
      </c>
      <c r="C656" s="696" t="s">
        <v>2021</v>
      </c>
      <c r="D656" s="696" t="s">
        <v>2022</v>
      </c>
      <c r="E656" s="696" t="s">
        <v>3143</v>
      </c>
      <c r="F656" s="711"/>
      <c r="G656" s="711"/>
      <c r="H656" s="701">
        <v>0</v>
      </c>
      <c r="I656" s="711">
        <v>1</v>
      </c>
      <c r="J656" s="711">
        <v>69.86</v>
      </c>
      <c r="K656" s="701">
        <v>1</v>
      </c>
      <c r="L656" s="711">
        <v>1</v>
      </c>
      <c r="M656" s="712">
        <v>69.86</v>
      </c>
    </row>
    <row r="657" spans="1:13" ht="14.4" customHeight="1" x14ac:dyDescent="0.3">
      <c r="A657" s="695" t="s">
        <v>3288</v>
      </c>
      <c r="B657" s="696" t="s">
        <v>3142</v>
      </c>
      <c r="C657" s="696" t="s">
        <v>3488</v>
      </c>
      <c r="D657" s="696" t="s">
        <v>2022</v>
      </c>
      <c r="E657" s="696" t="s">
        <v>3489</v>
      </c>
      <c r="F657" s="711">
        <v>1</v>
      </c>
      <c r="G657" s="711">
        <v>0</v>
      </c>
      <c r="H657" s="701"/>
      <c r="I657" s="711"/>
      <c r="J657" s="711"/>
      <c r="K657" s="701"/>
      <c r="L657" s="711">
        <v>1</v>
      </c>
      <c r="M657" s="712">
        <v>0</v>
      </c>
    </row>
    <row r="658" spans="1:13" ht="14.4" customHeight="1" x14ac:dyDescent="0.3">
      <c r="A658" s="695" t="s">
        <v>3288</v>
      </c>
      <c r="B658" s="696" t="s">
        <v>3144</v>
      </c>
      <c r="C658" s="696" t="s">
        <v>3397</v>
      </c>
      <c r="D658" s="696" t="s">
        <v>3398</v>
      </c>
      <c r="E658" s="696" t="s">
        <v>3131</v>
      </c>
      <c r="F658" s="711">
        <v>2</v>
      </c>
      <c r="G658" s="711">
        <v>139.72</v>
      </c>
      <c r="H658" s="701">
        <v>1</v>
      </c>
      <c r="I658" s="711"/>
      <c r="J658" s="711"/>
      <c r="K658" s="701">
        <v>0</v>
      </c>
      <c r="L658" s="711">
        <v>2</v>
      </c>
      <c r="M658" s="712">
        <v>139.72</v>
      </c>
    </row>
    <row r="659" spans="1:13" ht="14.4" customHeight="1" x14ac:dyDescent="0.3">
      <c r="A659" s="695" t="s">
        <v>3288</v>
      </c>
      <c r="B659" s="696" t="s">
        <v>3152</v>
      </c>
      <c r="C659" s="696" t="s">
        <v>2085</v>
      </c>
      <c r="D659" s="696" t="s">
        <v>2086</v>
      </c>
      <c r="E659" s="696" t="s">
        <v>3155</v>
      </c>
      <c r="F659" s="711"/>
      <c r="G659" s="711"/>
      <c r="H659" s="701">
        <v>0</v>
      </c>
      <c r="I659" s="711">
        <v>10</v>
      </c>
      <c r="J659" s="711">
        <v>31271.9</v>
      </c>
      <c r="K659" s="701">
        <v>1</v>
      </c>
      <c r="L659" s="711">
        <v>10</v>
      </c>
      <c r="M659" s="712">
        <v>31271.9</v>
      </c>
    </row>
    <row r="660" spans="1:13" ht="14.4" customHeight="1" x14ac:dyDescent="0.3">
      <c r="A660" s="695" t="s">
        <v>3288</v>
      </c>
      <c r="B660" s="696" t="s">
        <v>3158</v>
      </c>
      <c r="C660" s="696" t="s">
        <v>4632</v>
      </c>
      <c r="D660" s="696" t="s">
        <v>1808</v>
      </c>
      <c r="E660" s="696" t="s">
        <v>4633</v>
      </c>
      <c r="F660" s="711">
        <v>1</v>
      </c>
      <c r="G660" s="711">
        <v>0</v>
      </c>
      <c r="H660" s="701"/>
      <c r="I660" s="711"/>
      <c r="J660" s="711"/>
      <c r="K660" s="701"/>
      <c r="L660" s="711">
        <v>1</v>
      </c>
      <c r="M660" s="712">
        <v>0</v>
      </c>
    </row>
    <row r="661" spans="1:13" ht="14.4" customHeight="1" x14ac:dyDescent="0.3">
      <c r="A661" s="695" t="s">
        <v>3288</v>
      </c>
      <c r="B661" s="696" t="s">
        <v>3162</v>
      </c>
      <c r="C661" s="696" t="s">
        <v>3437</v>
      </c>
      <c r="D661" s="696" t="s">
        <v>3438</v>
      </c>
      <c r="E661" s="696" t="s">
        <v>895</v>
      </c>
      <c r="F661" s="711"/>
      <c r="G661" s="711"/>
      <c r="H661" s="701">
        <v>0</v>
      </c>
      <c r="I661" s="711">
        <v>3</v>
      </c>
      <c r="J661" s="711">
        <v>39506.520000000004</v>
      </c>
      <c r="K661" s="701">
        <v>1</v>
      </c>
      <c r="L661" s="711">
        <v>3</v>
      </c>
      <c r="M661" s="712">
        <v>39506.520000000004</v>
      </c>
    </row>
    <row r="662" spans="1:13" ht="14.4" customHeight="1" x14ac:dyDescent="0.3">
      <c r="A662" s="695" t="s">
        <v>3288</v>
      </c>
      <c r="B662" s="696" t="s">
        <v>3171</v>
      </c>
      <c r="C662" s="696" t="s">
        <v>3379</v>
      </c>
      <c r="D662" s="696" t="s">
        <v>980</v>
      </c>
      <c r="E662" s="696" t="s">
        <v>3380</v>
      </c>
      <c r="F662" s="711">
        <v>2</v>
      </c>
      <c r="G662" s="711">
        <v>0</v>
      </c>
      <c r="H662" s="701"/>
      <c r="I662" s="711"/>
      <c r="J662" s="711"/>
      <c r="K662" s="701"/>
      <c r="L662" s="711">
        <v>2</v>
      </c>
      <c r="M662" s="712">
        <v>0</v>
      </c>
    </row>
    <row r="663" spans="1:13" ht="14.4" customHeight="1" x14ac:dyDescent="0.3">
      <c r="A663" s="695" t="s">
        <v>3288</v>
      </c>
      <c r="B663" s="696" t="s">
        <v>3171</v>
      </c>
      <c r="C663" s="696" t="s">
        <v>979</v>
      </c>
      <c r="D663" s="696" t="s">
        <v>980</v>
      </c>
      <c r="E663" s="696" t="s">
        <v>981</v>
      </c>
      <c r="F663" s="711"/>
      <c r="G663" s="711"/>
      <c r="H663" s="701">
        <v>0</v>
      </c>
      <c r="I663" s="711">
        <v>2</v>
      </c>
      <c r="J663" s="711">
        <v>190.5</v>
      </c>
      <c r="K663" s="701">
        <v>1</v>
      </c>
      <c r="L663" s="711">
        <v>2</v>
      </c>
      <c r="M663" s="712">
        <v>190.5</v>
      </c>
    </row>
    <row r="664" spans="1:13" ht="14.4" customHeight="1" x14ac:dyDescent="0.3">
      <c r="A664" s="695" t="s">
        <v>3288</v>
      </c>
      <c r="B664" s="696" t="s">
        <v>3182</v>
      </c>
      <c r="C664" s="696" t="s">
        <v>1769</v>
      </c>
      <c r="D664" s="696" t="s">
        <v>1652</v>
      </c>
      <c r="E664" s="696" t="s">
        <v>3184</v>
      </c>
      <c r="F664" s="711"/>
      <c r="G664" s="711"/>
      <c r="H664" s="701">
        <v>0</v>
      </c>
      <c r="I664" s="711">
        <v>1</v>
      </c>
      <c r="J664" s="711">
        <v>216.16</v>
      </c>
      <c r="K664" s="701">
        <v>1</v>
      </c>
      <c r="L664" s="711">
        <v>1</v>
      </c>
      <c r="M664" s="712">
        <v>216.16</v>
      </c>
    </row>
    <row r="665" spans="1:13" ht="14.4" customHeight="1" x14ac:dyDescent="0.3">
      <c r="A665" s="695" t="s">
        <v>3288</v>
      </c>
      <c r="B665" s="696" t="s">
        <v>3182</v>
      </c>
      <c r="C665" s="696" t="s">
        <v>1651</v>
      </c>
      <c r="D665" s="696" t="s">
        <v>1652</v>
      </c>
      <c r="E665" s="696" t="s">
        <v>3185</v>
      </c>
      <c r="F665" s="711"/>
      <c r="G665" s="711"/>
      <c r="H665" s="701">
        <v>0</v>
      </c>
      <c r="I665" s="711">
        <v>1</v>
      </c>
      <c r="J665" s="711">
        <v>432.32</v>
      </c>
      <c r="K665" s="701">
        <v>1</v>
      </c>
      <c r="L665" s="711">
        <v>1</v>
      </c>
      <c r="M665" s="712">
        <v>432.32</v>
      </c>
    </row>
    <row r="666" spans="1:13" ht="14.4" customHeight="1" x14ac:dyDescent="0.3">
      <c r="A666" s="695" t="s">
        <v>3288</v>
      </c>
      <c r="B666" s="696" t="s">
        <v>3191</v>
      </c>
      <c r="C666" s="696" t="s">
        <v>4365</v>
      </c>
      <c r="D666" s="696" t="s">
        <v>1636</v>
      </c>
      <c r="E666" s="696" t="s">
        <v>4366</v>
      </c>
      <c r="F666" s="711"/>
      <c r="G666" s="711"/>
      <c r="H666" s="701"/>
      <c r="I666" s="711">
        <v>1</v>
      </c>
      <c r="J666" s="711">
        <v>0</v>
      </c>
      <c r="K666" s="701"/>
      <c r="L666" s="711">
        <v>1</v>
      </c>
      <c r="M666" s="712">
        <v>0</v>
      </c>
    </row>
    <row r="667" spans="1:13" ht="14.4" customHeight="1" x14ac:dyDescent="0.3">
      <c r="A667" s="695" t="s">
        <v>3288</v>
      </c>
      <c r="B667" s="696" t="s">
        <v>3191</v>
      </c>
      <c r="C667" s="696" t="s">
        <v>3714</v>
      </c>
      <c r="D667" s="696" t="s">
        <v>1636</v>
      </c>
      <c r="E667" s="696" t="s">
        <v>892</v>
      </c>
      <c r="F667" s="711"/>
      <c r="G667" s="711"/>
      <c r="H667" s="701"/>
      <c r="I667" s="711">
        <v>1</v>
      </c>
      <c r="J667" s="711">
        <v>0</v>
      </c>
      <c r="K667" s="701"/>
      <c r="L667" s="711">
        <v>1</v>
      </c>
      <c r="M667" s="712">
        <v>0</v>
      </c>
    </row>
    <row r="668" spans="1:13" ht="14.4" customHeight="1" x14ac:dyDescent="0.3">
      <c r="A668" s="695" t="s">
        <v>3288</v>
      </c>
      <c r="B668" s="696" t="s">
        <v>3191</v>
      </c>
      <c r="C668" s="696" t="s">
        <v>1705</v>
      </c>
      <c r="D668" s="696" t="s">
        <v>1636</v>
      </c>
      <c r="E668" s="696" t="s">
        <v>2672</v>
      </c>
      <c r="F668" s="711"/>
      <c r="G668" s="711"/>
      <c r="H668" s="701">
        <v>0</v>
      </c>
      <c r="I668" s="711">
        <v>1</v>
      </c>
      <c r="J668" s="711">
        <v>137.74</v>
      </c>
      <c r="K668" s="701">
        <v>1</v>
      </c>
      <c r="L668" s="711">
        <v>1</v>
      </c>
      <c r="M668" s="712">
        <v>137.74</v>
      </c>
    </row>
    <row r="669" spans="1:13" ht="14.4" customHeight="1" x14ac:dyDescent="0.3">
      <c r="A669" s="695" t="s">
        <v>3288</v>
      </c>
      <c r="B669" s="696" t="s">
        <v>3196</v>
      </c>
      <c r="C669" s="696" t="s">
        <v>4441</v>
      </c>
      <c r="D669" s="696" t="s">
        <v>4442</v>
      </c>
      <c r="E669" s="696" t="s">
        <v>1861</v>
      </c>
      <c r="F669" s="711"/>
      <c r="G669" s="711"/>
      <c r="H669" s="701">
        <v>0</v>
      </c>
      <c r="I669" s="711">
        <v>7</v>
      </c>
      <c r="J669" s="711">
        <v>574.28000000000009</v>
      </c>
      <c r="K669" s="701">
        <v>1</v>
      </c>
      <c r="L669" s="711">
        <v>7</v>
      </c>
      <c r="M669" s="712">
        <v>574.28000000000009</v>
      </c>
    </row>
    <row r="670" spans="1:13" ht="14.4" customHeight="1" x14ac:dyDescent="0.3">
      <c r="A670" s="695" t="s">
        <v>3288</v>
      </c>
      <c r="B670" s="696" t="s">
        <v>3196</v>
      </c>
      <c r="C670" s="696" t="s">
        <v>4627</v>
      </c>
      <c r="D670" s="696" t="s">
        <v>4628</v>
      </c>
      <c r="E670" s="696" t="s">
        <v>1861</v>
      </c>
      <c r="F670" s="711"/>
      <c r="G670" s="711"/>
      <c r="H670" s="701">
        <v>0</v>
      </c>
      <c r="I670" s="711">
        <v>7</v>
      </c>
      <c r="J670" s="711">
        <v>574.28000000000009</v>
      </c>
      <c r="K670" s="701">
        <v>1</v>
      </c>
      <c r="L670" s="711">
        <v>7</v>
      </c>
      <c r="M670" s="712">
        <v>574.28000000000009</v>
      </c>
    </row>
    <row r="671" spans="1:13" ht="14.4" customHeight="1" x14ac:dyDescent="0.3">
      <c r="A671" s="695" t="s">
        <v>3288</v>
      </c>
      <c r="B671" s="696" t="s">
        <v>3196</v>
      </c>
      <c r="C671" s="696" t="s">
        <v>4443</v>
      </c>
      <c r="D671" s="696" t="s">
        <v>4444</v>
      </c>
      <c r="E671" s="696" t="s">
        <v>1861</v>
      </c>
      <c r="F671" s="711"/>
      <c r="G671" s="711"/>
      <c r="H671" s="701">
        <v>0</v>
      </c>
      <c r="I671" s="711">
        <v>7</v>
      </c>
      <c r="J671" s="711">
        <v>574.28000000000009</v>
      </c>
      <c r="K671" s="701">
        <v>1</v>
      </c>
      <c r="L671" s="711">
        <v>7</v>
      </c>
      <c r="M671" s="712">
        <v>574.28000000000009</v>
      </c>
    </row>
    <row r="672" spans="1:13" ht="14.4" customHeight="1" x14ac:dyDescent="0.3">
      <c r="A672" s="695" t="s">
        <v>3289</v>
      </c>
      <c r="B672" s="696" t="s">
        <v>3220</v>
      </c>
      <c r="C672" s="696" t="s">
        <v>3497</v>
      </c>
      <c r="D672" s="696" t="s">
        <v>2693</v>
      </c>
      <c r="E672" s="696" t="s">
        <v>3498</v>
      </c>
      <c r="F672" s="711"/>
      <c r="G672" s="711"/>
      <c r="H672" s="701">
        <v>0</v>
      </c>
      <c r="I672" s="711">
        <v>1</v>
      </c>
      <c r="J672" s="711">
        <v>75.28</v>
      </c>
      <c r="K672" s="701">
        <v>1</v>
      </c>
      <c r="L672" s="711">
        <v>1</v>
      </c>
      <c r="M672" s="712">
        <v>75.28</v>
      </c>
    </row>
    <row r="673" spans="1:13" ht="14.4" customHeight="1" x14ac:dyDescent="0.3">
      <c r="A673" s="695" t="s">
        <v>3289</v>
      </c>
      <c r="B673" s="696" t="s">
        <v>4716</v>
      </c>
      <c r="C673" s="696" t="s">
        <v>3511</v>
      </c>
      <c r="D673" s="696" t="s">
        <v>3512</v>
      </c>
      <c r="E673" s="696" t="s">
        <v>3513</v>
      </c>
      <c r="F673" s="711">
        <v>1</v>
      </c>
      <c r="G673" s="711">
        <v>42.18</v>
      </c>
      <c r="H673" s="701">
        <v>1</v>
      </c>
      <c r="I673" s="711"/>
      <c r="J673" s="711"/>
      <c r="K673" s="701">
        <v>0</v>
      </c>
      <c r="L673" s="711">
        <v>1</v>
      </c>
      <c r="M673" s="712">
        <v>42.18</v>
      </c>
    </row>
    <row r="674" spans="1:13" ht="14.4" customHeight="1" x14ac:dyDescent="0.3">
      <c r="A674" s="695" t="s">
        <v>3289</v>
      </c>
      <c r="B674" s="696" t="s">
        <v>3222</v>
      </c>
      <c r="C674" s="696" t="s">
        <v>2667</v>
      </c>
      <c r="D674" s="696" t="s">
        <v>2668</v>
      </c>
      <c r="E674" s="696" t="s">
        <v>953</v>
      </c>
      <c r="F674" s="711"/>
      <c r="G674" s="711"/>
      <c r="H674" s="701">
        <v>0</v>
      </c>
      <c r="I674" s="711">
        <v>1</v>
      </c>
      <c r="J674" s="711">
        <v>44.89</v>
      </c>
      <c r="K674" s="701">
        <v>1</v>
      </c>
      <c r="L674" s="711">
        <v>1</v>
      </c>
      <c r="M674" s="712">
        <v>44.89</v>
      </c>
    </row>
    <row r="675" spans="1:13" ht="14.4" customHeight="1" x14ac:dyDescent="0.3">
      <c r="A675" s="695" t="s">
        <v>3289</v>
      </c>
      <c r="B675" s="696" t="s">
        <v>3107</v>
      </c>
      <c r="C675" s="696" t="s">
        <v>1730</v>
      </c>
      <c r="D675" s="696" t="s">
        <v>1731</v>
      </c>
      <c r="E675" s="696" t="s">
        <v>582</v>
      </c>
      <c r="F675" s="711"/>
      <c r="G675" s="711"/>
      <c r="H675" s="701">
        <v>0</v>
      </c>
      <c r="I675" s="711">
        <v>1</v>
      </c>
      <c r="J675" s="711">
        <v>67.42</v>
      </c>
      <c r="K675" s="701">
        <v>1</v>
      </c>
      <c r="L675" s="711">
        <v>1</v>
      </c>
      <c r="M675" s="712">
        <v>67.42</v>
      </c>
    </row>
    <row r="676" spans="1:13" ht="14.4" customHeight="1" x14ac:dyDescent="0.3">
      <c r="A676" s="695" t="s">
        <v>3289</v>
      </c>
      <c r="B676" s="696" t="s">
        <v>3124</v>
      </c>
      <c r="C676" s="696" t="s">
        <v>1998</v>
      </c>
      <c r="D676" s="696" t="s">
        <v>3125</v>
      </c>
      <c r="E676" s="696" t="s">
        <v>3126</v>
      </c>
      <c r="F676" s="711"/>
      <c r="G676" s="711"/>
      <c r="H676" s="701">
        <v>0</v>
      </c>
      <c r="I676" s="711">
        <v>4</v>
      </c>
      <c r="J676" s="711">
        <v>980.34</v>
      </c>
      <c r="K676" s="701">
        <v>1</v>
      </c>
      <c r="L676" s="711">
        <v>4</v>
      </c>
      <c r="M676" s="712">
        <v>980.34</v>
      </c>
    </row>
    <row r="677" spans="1:13" ht="14.4" customHeight="1" x14ac:dyDescent="0.3">
      <c r="A677" s="695" t="s">
        <v>3289</v>
      </c>
      <c r="B677" s="696" t="s">
        <v>3129</v>
      </c>
      <c r="C677" s="696" t="s">
        <v>2006</v>
      </c>
      <c r="D677" s="696" t="s">
        <v>2007</v>
      </c>
      <c r="E677" s="696" t="s">
        <v>3131</v>
      </c>
      <c r="F677" s="711"/>
      <c r="G677" s="711"/>
      <c r="H677" s="701">
        <v>0</v>
      </c>
      <c r="I677" s="711">
        <v>2</v>
      </c>
      <c r="J677" s="711">
        <v>368.44</v>
      </c>
      <c r="K677" s="701">
        <v>1</v>
      </c>
      <c r="L677" s="711">
        <v>2</v>
      </c>
      <c r="M677" s="712">
        <v>368.44</v>
      </c>
    </row>
    <row r="678" spans="1:13" ht="14.4" customHeight="1" x14ac:dyDescent="0.3">
      <c r="A678" s="695" t="s">
        <v>3289</v>
      </c>
      <c r="B678" s="696" t="s">
        <v>3134</v>
      </c>
      <c r="C678" s="696" t="s">
        <v>2013</v>
      </c>
      <c r="D678" s="696" t="s">
        <v>2014</v>
      </c>
      <c r="E678" s="696" t="s">
        <v>3136</v>
      </c>
      <c r="F678" s="711"/>
      <c r="G678" s="711"/>
      <c r="H678" s="701">
        <v>0</v>
      </c>
      <c r="I678" s="711">
        <v>1</v>
      </c>
      <c r="J678" s="711">
        <v>116.8</v>
      </c>
      <c r="K678" s="701">
        <v>1</v>
      </c>
      <c r="L678" s="711">
        <v>1</v>
      </c>
      <c r="M678" s="712">
        <v>116.8</v>
      </c>
    </row>
    <row r="679" spans="1:13" ht="14.4" customHeight="1" x14ac:dyDescent="0.3">
      <c r="A679" s="695" t="s">
        <v>3289</v>
      </c>
      <c r="B679" s="696" t="s">
        <v>3139</v>
      </c>
      <c r="C679" s="696" t="s">
        <v>2037</v>
      </c>
      <c r="D679" s="696" t="s">
        <v>2038</v>
      </c>
      <c r="E679" s="696" t="s">
        <v>2039</v>
      </c>
      <c r="F679" s="711"/>
      <c r="G679" s="711"/>
      <c r="H679" s="701">
        <v>0</v>
      </c>
      <c r="I679" s="711">
        <v>3</v>
      </c>
      <c r="J679" s="711">
        <v>462.03</v>
      </c>
      <c r="K679" s="701">
        <v>1</v>
      </c>
      <c r="L679" s="711">
        <v>3</v>
      </c>
      <c r="M679" s="712">
        <v>462.03</v>
      </c>
    </row>
    <row r="680" spans="1:13" ht="14.4" customHeight="1" x14ac:dyDescent="0.3">
      <c r="A680" s="695" t="s">
        <v>3289</v>
      </c>
      <c r="B680" s="696" t="s">
        <v>3144</v>
      </c>
      <c r="C680" s="696" t="s">
        <v>2010</v>
      </c>
      <c r="D680" s="696" t="s">
        <v>2011</v>
      </c>
      <c r="E680" s="696" t="s">
        <v>3131</v>
      </c>
      <c r="F680" s="711"/>
      <c r="G680" s="711"/>
      <c r="H680" s="701">
        <v>0</v>
      </c>
      <c r="I680" s="711">
        <v>4</v>
      </c>
      <c r="J680" s="711">
        <v>279.44</v>
      </c>
      <c r="K680" s="701">
        <v>1</v>
      </c>
      <c r="L680" s="711">
        <v>4</v>
      </c>
      <c r="M680" s="712">
        <v>279.44</v>
      </c>
    </row>
    <row r="681" spans="1:13" ht="14.4" customHeight="1" x14ac:dyDescent="0.3">
      <c r="A681" s="695" t="s">
        <v>3289</v>
      </c>
      <c r="B681" s="696" t="s">
        <v>3152</v>
      </c>
      <c r="C681" s="696" t="s">
        <v>3399</v>
      </c>
      <c r="D681" s="696" t="s">
        <v>2086</v>
      </c>
      <c r="E681" s="696" t="s">
        <v>3400</v>
      </c>
      <c r="F681" s="711">
        <v>1</v>
      </c>
      <c r="G681" s="711">
        <v>0</v>
      </c>
      <c r="H681" s="701"/>
      <c r="I681" s="711"/>
      <c r="J681" s="711"/>
      <c r="K681" s="701"/>
      <c r="L681" s="711">
        <v>1</v>
      </c>
      <c r="M681" s="712">
        <v>0</v>
      </c>
    </row>
    <row r="682" spans="1:13" ht="14.4" customHeight="1" x14ac:dyDescent="0.3">
      <c r="A682" s="695" t="s">
        <v>3289</v>
      </c>
      <c r="B682" s="696" t="s">
        <v>3152</v>
      </c>
      <c r="C682" s="696" t="s">
        <v>2085</v>
      </c>
      <c r="D682" s="696" t="s">
        <v>2086</v>
      </c>
      <c r="E682" s="696" t="s">
        <v>3155</v>
      </c>
      <c r="F682" s="711"/>
      <c r="G682" s="711"/>
      <c r="H682" s="701">
        <v>0</v>
      </c>
      <c r="I682" s="711">
        <v>6</v>
      </c>
      <c r="J682" s="711">
        <v>18763.14</v>
      </c>
      <c r="K682" s="701">
        <v>1</v>
      </c>
      <c r="L682" s="711">
        <v>6</v>
      </c>
      <c r="M682" s="712">
        <v>18763.14</v>
      </c>
    </row>
    <row r="683" spans="1:13" ht="14.4" customHeight="1" x14ac:dyDescent="0.3">
      <c r="A683" s="695" t="s">
        <v>3289</v>
      </c>
      <c r="B683" s="696" t="s">
        <v>3152</v>
      </c>
      <c r="C683" s="696" t="s">
        <v>3472</v>
      </c>
      <c r="D683" s="696" t="s">
        <v>2086</v>
      </c>
      <c r="E683" s="696" t="s">
        <v>3473</v>
      </c>
      <c r="F683" s="711"/>
      <c r="G683" s="711"/>
      <c r="H683" s="701">
        <v>0</v>
      </c>
      <c r="I683" s="711">
        <v>1</v>
      </c>
      <c r="J683" s="711">
        <v>782.22</v>
      </c>
      <c r="K683" s="701">
        <v>1</v>
      </c>
      <c r="L683" s="711">
        <v>1</v>
      </c>
      <c r="M683" s="712">
        <v>782.22</v>
      </c>
    </row>
    <row r="684" spans="1:13" ht="14.4" customHeight="1" x14ac:dyDescent="0.3">
      <c r="A684" s="695" t="s">
        <v>3289</v>
      </c>
      <c r="B684" s="696" t="s">
        <v>3162</v>
      </c>
      <c r="C684" s="696" t="s">
        <v>3437</v>
      </c>
      <c r="D684" s="696" t="s">
        <v>3438</v>
      </c>
      <c r="E684" s="696" t="s">
        <v>895</v>
      </c>
      <c r="F684" s="711"/>
      <c r="G684" s="711"/>
      <c r="H684" s="701">
        <v>0</v>
      </c>
      <c r="I684" s="711">
        <v>1</v>
      </c>
      <c r="J684" s="711">
        <v>13168.84</v>
      </c>
      <c r="K684" s="701">
        <v>1</v>
      </c>
      <c r="L684" s="711">
        <v>1</v>
      </c>
      <c r="M684" s="712">
        <v>13168.84</v>
      </c>
    </row>
    <row r="685" spans="1:13" ht="14.4" customHeight="1" x14ac:dyDescent="0.3">
      <c r="A685" s="695" t="s">
        <v>3289</v>
      </c>
      <c r="B685" s="696" t="s">
        <v>3171</v>
      </c>
      <c r="C685" s="696" t="s">
        <v>979</v>
      </c>
      <c r="D685" s="696" t="s">
        <v>980</v>
      </c>
      <c r="E685" s="696" t="s">
        <v>981</v>
      </c>
      <c r="F685" s="711"/>
      <c r="G685" s="711"/>
      <c r="H685" s="701">
        <v>0</v>
      </c>
      <c r="I685" s="711">
        <v>2</v>
      </c>
      <c r="J685" s="711">
        <v>190.5</v>
      </c>
      <c r="K685" s="701">
        <v>1</v>
      </c>
      <c r="L685" s="711">
        <v>2</v>
      </c>
      <c r="M685" s="712">
        <v>190.5</v>
      </c>
    </row>
    <row r="686" spans="1:13" ht="14.4" customHeight="1" x14ac:dyDescent="0.3">
      <c r="A686" s="695" t="s">
        <v>3289</v>
      </c>
      <c r="B686" s="696" t="s">
        <v>3172</v>
      </c>
      <c r="C686" s="696" t="s">
        <v>1697</v>
      </c>
      <c r="D686" s="696" t="s">
        <v>1698</v>
      </c>
      <c r="E686" s="696" t="s">
        <v>3173</v>
      </c>
      <c r="F686" s="711"/>
      <c r="G686" s="711"/>
      <c r="H686" s="701">
        <v>0</v>
      </c>
      <c r="I686" s="711">
        <v>1</v>
      </c>
      <c r="J686" s="711">
        <v>163.72999999999999</v>
      </c>
      <c r="K686" s="701">
        <v>1</v>
      </c>
      <c r="L686" s="711">
        <v>1</v>
      </c>
      <c r="M686" s="712">
        <v>163.72999999999999</v>
      </c>
    </row>
    <row r="687" spans="1:13" ht="14.4" customHeight="1" x14ac:dyDescent="0.3">
      <c r="A687" s="695" t="s">
        <v>3289</v>
      </c>
      <c r="B687" s="696" t="s">
        <v>3182</v>
      </c>
      <c r="C687" s="696" t="s">
        <v>3500</v>
      </c>
      <c r="D687" s="696" t="s">
        <v>1652</v>
      </c>
      <c r="E687" s="696" t="s">
        <v>1653</v>
      </c>
      <c r="F687" s="711"/>
      <c r="G687" s="711"/>
      <c r="H687" s="701">
        <v>0</v>
      </c>
      <c r="I687" s="711">
        <v>1</v>
      </c>
      <c r="J687" s="711">
        <v>432.32</v>
      </c>
      <c r="K687" s="701">
        <v>1</v>
      </c>
      <c r="L687" s="711">
        <v>1</v>
      </c>
      <c r="M687" s="712">
        <v>432.32</v>
      </c>
    </row>
    <row r="688" spans="1:13" ht="14.4" customHeight="1" thickBot="1" x14ac:dyDescent="0.35">
      <c r="A688" s="703" t="s">
        <v>3289</v>
      </c>
      <c r="B688" s="704" t="s">
        <v>3182</v>
      </c>
      <c r="C688" s="704" t="s">
        <v>1736</v>
      </c>
      <c r="D688" s="704" t="s">
        <v>1737</v>
      </c>
      <c r="E688" s="704" t="s">
        <v>3183</v>
      </c>
      <c r="F688" s="713"/>
      <c r="G688" s="713"/>
      <c r="H688" s="709">
        <v>0</v>
      </c>
      <c r="I688" s="713">
        <v>1</v>
      </c>
      <c r="J688" s="713">
        <v>162.13</v>
      </c>
      <c r="K688" s="709">
        <v>1</v>
      </c>
      <c r="L688" s="713">
        <v>1</v>
      </c>
      <c r="M688" s="714">
        <v>162.13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553</v>
      </c>
      <c r="B5" s="615" t="s">
        <v>554</v>
      </c>
      <c r="C5" s="616" t="s">
        <v>555</v>
      </c>
      <c r="D5" s="616" t="s">
        <v>555</v>
      </c>
      <c r="E5" s="616"/>
      <c r="F5" s="616" t="s">
        <v>555</v>
      </c>
      <c r="G5" s="616" t="s">
        <v>555</v>
      </c>
      <c r="H5" s="616" t="s">
        <v>555</v>
      </c>
      <c r="I5" s="617" t="s">
        <v>555</v>
      </c>
      <c r="J5" s="618" t="s">
        <v>74</v>
      </c>
    </row>
    <row r="6" spans="1:10" ht="14.4" customHeight="1" x14ac:dyDescent="0.3">
      <c r="A6" s="614" t="s">
        <v>553</v>
      </c>
      <c r="B6" s="615" t="s">
        <v>344</v>
      </c>
      <c r="C6" s="616">
        <v>5603.8791499999998</v>
      </c>
      <c r="D6" s="616">
        <v>5703.8664399999989</v>
      </c>
      <c r="E6" s="616"/>
      <c r="F6" s="616">
        <v>6803.5334900000098</v>
      </c>
      <c r="G6" s="616">
        <v>6436.3333333333339</v>
      </c>
      <c r="H6" s="616">
        <v>367.20015666667587</v>
      </c>
      <c r="I6" s="617">
        <v>1.0570511404008507</v>
      </c>
      <c r="J6" s="618" t="s">
        <v>1</v>
      </c>
    </row>
    <row r="7" spans="1:10" ht="14.4" customHeight="1" x14ac:dyDescent="0.3">
      <c r="A7" s="614" t="s">
        <v>553</v>
      </c>
      <c r="B7" s="615" t="s">
        <v>345</v>
      </c>
      <c r="C7" s="616">
        <v>152.3638</v>
      </c>
      <c r="D7" s="616">
        <v>139.92947000000001</v>
      </c>
      <c r="E7" s="616"/>
      <c r="F7" s="616">
        <v>204.44779</v>
      </c>
      <c r="G7" s="616">
        <v>155</v>
      </c>
      <c r="H7" s="616">
        <v>49.447789999999998</v>
      </c>
      <c r="I7" s="617">
        <v>1.319018</v>
      </c>
      <c r="J7" s="618" t="s">
        <v>1</v>
      </c>
    </row>
    <row r="8" spans="1:10" ht="14.4" customHeight="1" x14ac:dyDescent="0.3">
      <c r="A8" s="614" t="s">
        <v>553</v>
      </c>
      <c r="B8" s="615" t="s">
        <v>346</v>
      </c>
      <c r="C8" s="616">
        <v>171.16528</v>
      </c>
      <c r="D8" s="616">
        <v>184.81675999999598</v>
      </c>
      <c r="E8" s="616"/>
      <c r="F8" s="616">
        <v>209.34796</v>
      </c>
      <c r="G8" s="616">
        <v>186</v>
      </c>
      <c r="H8" s="616">
        <v>23.34796</v>
      </c>
      <c r="I8" s="617">
        <v>1.1255266666666666</v>
      </c>
      <c r="J8" s="618" t="s">
        <v>1</v>
      </c>
    </row>
    <row r="9" spans="1:10" ht="14.4" customHeight="1" x14ac:dyDescent="0.3">
      <c r="A9" s="614" t="s">
        <v>553</v>
      </c>
      <c r="B9" s="615" t="s">
        <v>347</v>
      </c>
      <c r="C9" s="616">
        <v>1339.3620000000001</v>
      </c>
      <c r="D9" s="616">
        <v>924.53653999999608</v>
      </c>
      <c r="E9" s="616"/>
      <c r="F9" s="616">
        <v>944.19595000000004</v>
      </c>
      <c r="G9" s="616">
        <v>973.33333333333337</v>
      </c>
      <c r="H9" s="616">
        <v>-29.137383333333332</v>
      </c>
      <c r="I9" s="617">
        <v>0.97006433219178079</v>
      </c>
      <c r="J9" s="618" t="s">
        <v>1</v>
      </c>
    </row>
    <row r="10" spans="1:10" ht="14.4" customHeight="1" x14ac:dyDescent="0.3">
      <c r="A10" s="614" t="s">
        <v>553</v>
      </c>
      <c r="B10" s="615" t="s">
        <v>4742</v>
      </c>
      <c r="C10" s="616">
        <v>1.6986000000000001</v>
      </c>
      <c r="D10" s="616" t="s">
        <v>555</v>
      </c>
      <c r="E10" s="616"/>
      <c r="F10" s="616" t="s">
        <v>555</v>
      </c>
      <c r="G10" s="616" t="s">
        <v>555</v>
      </c>
      <c r="H10" s="616" t="s">
        <v>555</v>
      </c>
      <c r="I10" s="617" t="s">
        <v>555</v>
      </c>
      <c r="J10" s="618" t="s">
        <v>1</v>
      </c>
    </row>
    <row r="11" spans="1:10" ht="14.4" customHeight="1" x14ac:dyDescent="0.3">
      <c r="A11" s="614" t="s">
        <v>553</v>
      </c>
      <c r="B11" s="615" t="s">
        <v>348</v>
      </c>
      <c r="C11" s="616">
        <v>194.4538</v>
      </c>
      <c r="D11" s="616">
        <v>346.91867999999801</v>
      </c>
      <c r="E11" s="616"/>
      <c r="F11" s="616">
        <v>453.94425000000001</v>
      </c>
      <c r="G11" s="616">
        <v>452.33333333333331</v>
      </c>
      <c r="H11" s="616">
        <v>1.6109166666666965</v>
      </c>
      <c r="I11" s="617">
        <v>1.0035613485630066</v>
      </c>
      <c r="J11" s="618" t="s">
        <v>1</v>
      </c>
    </row>
    <row r="12" spans="1:10" ht="14.4" customHeight="1" x14ac:dyDescent="0.3">
      <c r="A12" s="614" t="s">
        <v>553</v>
      </c>
      <c r="B12" s="615" t="s">
        <v>349</v>
      </c>
      <c r="C12" s="616">
        <v>6.8675999999999995</v>
      </c>
      <c r="D12" s="616">
        <v>5.3100000000000005</v>
      </c>
      <c r="E12" s="616"/>
      <c r="F12" s="616">
        <v>8.7018000000000004</v>
      </c>
      <c r="G12" s="616">
        <v>6.666666666666667</v>
      </c>
      <c r="H12" s="616">
        <v>2.0351333333333335</v>
      </c>
      <c r="I12" s="617">
        <v>1.3052699999999999</v>
      </c>
      <c r="J12" s="618" t="s">
        <v>1</v>
      </c>
    </row>
    <row r="13" spans="1:10" ht="14.4" customHeight="1" x14ac:dyDescent="0.3">
      <c r="A13" s="614" t="s">
        <v>553</v>
      </c>
      <c r="B13" s="615" t="s">
        <v>350</v>
      </c>
      <c r="C13" s="616">
        <v>199.97810000000001</v>
      </c>
      <c r="D13" s="616">
        <v>198.77550999999701</v>
      </c>
      <c r="E13" s="616"/>
      <c r="F13" s="616">
        <v>230.02064999999999</v>
      </c>
      <c r="G13" s="616">
        <v>229.33333333333331</v>
      </c>
      <c r="H13" s="616">
        <v>0.68731666666667479</v>
      </c>
      <c r="I13" s="617">
        <v>1.0029970203488372</v>
      </c>
      <c r="J13" s="618" t="s">
        <v>1</v>
      </c>
    </row>
    <row r="14" spans="1:10" ht="14.4" customHeight="1" x14ac:dyDescent="0.3">
      <c r="A14" s="614" t="s">
        <v>553</v>
      </c>
      <c r="B14" s="615" t="s">
        <v>351</v>
      </c>
      <c r="C14" s="616">
        <v>102.03486000000001</v>
      </c>
      <c r="D14" s="616">
        <v>106.287849999998</v>
      </c>
      <c r="E14" s="616"/>
      <c r="F14" s="616">
        <v>128.52199999999999</v>
      </c>
      <c r="G14" s="616">
        <v>130.66666666666669</v>
      </c>
      <c r="H14" s="616">
        <v>-2.1446666666666943</v>
      </c>
      <c r="I14" s="617">
        <v>0.98358673469387736</v>
      </c>
      <c r="J14" s="618" t="s">
        <v>1</v>
      </c>
    </row>
    <row r="15" spans="1:10" ht="14.4" customHeight="1" x14ac:dyDescent="0.3">
      <c r="A15" s="614" t="s">
        <v>553</v>
      </c>
      <c r="B15" s="615" t="s">
        <v>352</v>
      </c>
      <c r="C15" s="616">
        <v>132.86661000000001</v>
      </c>
      <c r="D15" s="616">
        <v>223.28215999999901</v>
      </c>
      <c r="E15" s="616"/>
      <c r="F15" s="616">
        <v>156.55770999999999</v>
      </c>
      <c r="G15" s="616">
        <v>197.33333333333337</v>
      </c>
      <c r="H15" s="616">
        <v>-40.775623333333385</v>
      </c>
      <c r="I15" s="617">
        <v>0.79336677364864838</v>
      </c>
      <c r="J15" s="618" t="s">
        <v>1</v>
      </c>
    </row>
    <row r="16" spans="1:10" ht="14.4" customHeight="1" x14ac:dyDescent="0.3">
      <c r="A16" s="614" t="s">
        <v>553</v>
      </c>
      <c r="B16" s="615" t="s">
        <v>556</v>
      </c>
      <c r="C16" s="616">
        <v>7904.6697999999997</v>
      </c>
      <c r="D16" s="616">
        <v>7833.7234099999832</v>
      </c>
      <c r="E16" s="616"/>
      <c r="F16" s="616">
        <v>9139.2716000000109</v>
      </c>
      <c r="G16" s="616">
        <v>8767</v>
      </c>
      <c r="H16" s="616">
        <v>372.27160000001095</v>
      </c>
      <c r="I16" s="617">
        <v>1.042462826508499</v>
      </c>
      <c r="J16" s="618" t="s">
        <v>557</v>
      </c>
    </row>
    <row r="18" spans="1:10" ht="14.4" customHeight="1" x14ac:dyDescent="0.3">
      <c r="A18" s="614" t="s">
        <v>553</v>
      </c>
      <c r="B18" s="615" t="s">
        <v>554</v>
      </c>
      <c r="C18" s="616" t="s">
        <v>555</v>
      </c>
      <c r="D18" s="616" t="s">
        <v>555</v>
      </c>
      <c r="E18" s="616"/>
      <c r="F18" s="616" t="s">
        <v>555</v>
      </c>
      <c r="G18" s="616" t="s">
        <v>555</v>
      </c>
      <c r="H18" s="616" t="s">
        <v>555</v>
      </c>
      <c r="I18" s="617" t="s">
        <v>555</v>
      </c>
      <c r="J18" s="618" t="s">
        <v>74</v>
      </c>
    </row>
    <row r="19" spans="1:10" ht="14.4" customHeight="1" x14ac:dyDescent="0.3">
      <c r="A19" s="614" t="s">
        <v>558</v>
      </c>
      <c r="B19" s="615" t="s">
        <v>559</v>
      </c>
      <c r="C19" s="616" t="s">
        <v>555</v>
      </c>
      <c r="D19" s="616" t="s">
        <v>555</v>
      </c>
      <c r="E19" s="616"/>
      <c r="F19" s="616" t="s">
        <v>555</v>
      </c>
      <c r="G19" s="616" t="s">
        <v>555</v>
      </c>
      <c r="H19" s="616" t="s">
        <v>555</v>
      </c>
      <c r="I19" s="617" t="s">
        <v>555</v>
      </c>
      <c r="J19" s="618" t="s">
        <v>0</v>
      </c>
    </row>
    <row r="20" spans="1:10" ht="14.4" customHeight="1" x14ac:dyDescent="0.3">
      <c r="A20" s="614" t="s">
        <v>558</v>
      </c>
      <c r="B20" s="615" t="s">
        <v>344</v>
      </c>
      <c r="C20" s="616">
        <v>20.626369999999998</v>
      </c>
      <c r="D20" s="616">
        <v>25.234860000000001</v>
      </c>
      <c r="E20" s="616"/>
      <c r="F20" s="616">
        <v>47.955309999999997</v>
      </c>
      <c r="G20" s="616">
        <v>40.666666666666664</v>
      </c>
      <c r="H20" s="616">
        <v>7.2886433333333329</v>
      </c>
      <c r="I20" s="617">
        <v>1.1792289344262294</v>
      </c>
      <c r="J20" s="618" t="s">
        <v>1</v>
      </c>
    </row>
    <row r="21" spans="1:10" ht="14.4" customHeight="1" x14ac:dyDescent="0.3">
      <c r="A21" s="614" t="s">
        <v>558</v>
      </c>
      <c r="B21" s="615" t="s">
        <v>345</v>
      </c>
      <c r="C21" s="616">
        <v>0</v>
      </c>
      <c r="D21" s="616">
        <v>0.23250000000000001</v>
      </c>
      <c r="E21" s="616"/>
      <c r="F21" s="616" t="s">
        <v>555</v>
      </c>
      <c r="G21" s="616" t="s">
        <v>555</v>
      </c>
      <c r="H21" s="616" t="s">
        <v>555</v>
      </c>
      <c r="I21" s="617" t="s">
        <v>555</v>
      </c>
      <c r="J21" s="618" t="s">
        <v>1</v>
      </c>
    </row>
    <row r="22" spans="1:10" ht="14.4" customHeight="1" x14ac:dyDescent="0.3">
      <c r="A22" s="614" t="s">
        <v>558</v>
      </c>
      <c r="B22" s="615" t="s">
        <v>346</v>
      </c>
      <c r="C22" s="616">
        <v>32.143050000000002</v>
      </c>
      <c r="D22" s="616">
        <v>39.103939999999</v>
      </c>
      <c r="E22" s="616"/>
      <c r="F22" s="616">
        <v>31.521479999999997</v>
      </c>
      <c r="G22" s="616">
        <v>35.666666666666664</v>
      </c>
      <c r="H22" s="616">
        <v>-4.1451866666666675</v>
      </c>
      <c r="I22" s="617">
        <v>0.88377981308411213</v>
      </c>
      <c r="J22" s="618" t="s">
        <v>1</v>
      </c>
    </row>
    <row r="23" spans="1:10" ht="14.4" customHeight="1" x14ac:dyDescent="0.3">
      <c r="A23" s="614" t="s">
        <v>558</v>
      </c>
      <c r="B23" s="615" t="s">
        <v>347</v>
      </c>
      <c r="C23" s="616">
        <v>125.24431999999999</v>
      </c>
      <c r="D23" s="616">
        <v>80.136039999999994</v>
      </c>
      <c r="E23" s="616"/>
      <c r="F23" s="616">
        <v>97.409190000000009</v>
      </c>
      <c r="G23" s="616">
        <v>89.666666666666671</v>
      </c>
      <c r="H23" s="616">
        <v>7.7425233333333381</v>
      </c>
      <c r="I23" s="617">
        <v>1.0863478438661711</v>
      </c>
      <c r="J23" s="618" t="s">
        <v>1</v>
      </c>
    </row>
    <row r="24" spans="1:10" ht="14.4" customHeight="1" x14ac:dyDescent="0.3">
      <c r="A24" s="614" t="s">
        <v>558</v>
      </c>
      <c r="B24" s="615" t="s">
        <v>348</v>
      </c>
      <c r="C24" s="616">
        <v>21.413</v>
      </c>
      <c r="D24" s="616">
        <v>28.610999999999002</v>
      </c>
      <c r="E24" s="616"/>
      <c r="F24" s="616">
        <v>40.89705</v>
      </c>
      <c r="G24" s="616">
        <v>37.666666666666664</v>
      </c>
      <c r="H24" s="616">
        <v>3.2303833333333358</v>
      </c>
      <c r="I24" s="617">
        <v>1.085762389380531</v>
      </c>
      <c r="J24" s="618" t="s">
        <v>1</v>
      </c>
    </row>
    <row r="25" spans="1:10" ht="14.4" customHeight="1" x14ac:dyDescent="0.3">
      <c r="A25" s="614" t="s">
        <v>558</v>
      </c>
      <c r="B25" s="615" t="s">
        <v>349</v>
      </c>
      <c r="C25" s="616">
        <v>1.3999200000000001</v>
      </c>
      <c r="D25" s="616">
        <v>0</v>
      </c>
      <c r="E25" s="616"/>
      <c r="F25" s="616">
        <v>1.9796</v>
      </c>
      <c r="G25" s="616">
        <v>1</v>
      </c>
      <c r="H25" s="616">
        <v>0.97960000000000003</v>
      </c>
      <c r="I25" s="617">
        <v>1.9796</v>
      </c>
      <c r="J25" s="618" t="s">
        <v>1</v>
      </c>
    </row>
    <row r="26" spans="1:10" ht="14.4" customHeight="1" x14ac:dyDescent="0.3">
      <c r="A26" s="614" t="s">
        <v>558</v>
      </c>
      <c r="B26" s="615" t="s">
        <v>350</v>
      </c>
      <c r="C26" s="616">
        <v>22.75873</v>
      </c>
      <c r="D26" s="616">
        <v>34.864309999999001</v>
      </c>
      <c r="E26" s="616"/>
      <c r="F26" s="616">
        <v>34.786020000000001</v>
      </c>
      <c r="G26" s="616">
        <v>35.333333333333336</v>
      </c>
      <c r="H26" s="616">
        <v>-0.54731333333333509</v>
      </c>
      <c r="I26" s="617">
        <v>0.98451</v>
      </c>
      <c r="J26" s="618" t="s">
        <v>1</v>
      </c>
    </row>
    <row r="27" spans="1:10" ht="14.4" customHeight="1" x14ac:dyDescent="0.3">
      <c r="A27" s="614" t="s">
        <v>558</v>
      </c>
      <c r="B27" s="615" t="s">
        <v>351</v>
      </c>
      <c r="C27" s="616">
        <v>26.821999999999999</v>
      </c>
      <c r="D27" s="616">
        <v>28.716999999999</v>
      </c>
      <c r="E27" s="616"/>
      <c r="F27" s="616">
        <v>22.331500000000002</v>
      </c>
      <c r="G27" s="616">
        <v>31.333333333333332</v>
      </c>
      <c r="H27" s="616">
        <v>-9.0018333333333302</v>
      </c>
      <c r="I27" s="617">
        <v>0.71270744680851073</v>
      </c>
      <c r="J27" s="618" t="s">
        <v>1</v>
      </c>
    </row>
    <row r="28" spans="1:10" ht="14.4" customHeight="1" x14ac:dyDescent="0.3">
      <c r="A28" s="614" t="s">
        <v>558</v>
      </c>
      <c r="B28" s="615" t="s">
        <v>352</v>
      </c>
      <c r="C28" s="616">
        <v>23.035770000000003</v>
      </c>
      <c r="D28" s="616">
        <v>44.893829999999994</v>
      </c>
      <c r="E28" s="616"/>
      <c r="F28" s="616">
        <v>38.706600000000002</v>
      </c>
      <c r="G28" s="616">
        <v>45</v>
      </c>
      <c r="H28" s="616">
        <v>-6.2933999999999983</v>
      </c>
      <c r="I28" s="617">
        <v>0.86014666666666673</v>
      </c>
      <c r="J28" s="618" t="s">
        <v>1</v>
      </c>
    </row>
    <row r="29" spans="1:10" ht="14.4" customHeight="1" x14ac:dyDescent="0.3">
      <c r="A29" s="614" t="s">
        <v>558</v>
      </c>
      <c r="B29" s="615" t="s">
        <v>560</v>
      </c>
      <c r="C29" s="616">
        <v>273.44316000000003</v>
      </c>
      <c r="D29" s="616">
        <v>281.79347999999595</v>
      </c>
      <c r="E29" s="616"/>
      <c r="F29" s="616">
        <v>315.58674999999999</v>
      </c>
      <c r="G29" s="616">
        <v>316.33333333333331</v>
      </c>
      <c r="H29" s="616">
        <v>-0.74658333333331939</v>
      </c>
      <c r="I29" s="617">
        <v>0.99763988408851423</v>
      </c>
      <c r="J29" s="618" t="s">
        <v>561</v>
      </c>
    </row>
    <row r="30" spans="1:10" ht="14.4" customHeight="1" x14ac:dyDescent="0.3">
      <c r="A30" s="614" t="s">
        <v>555</v>
      </c>
      <c r="B30" s="615" t="s">
        <v>555</v>
      </c>
      <c r="C30" s="616" t="s">
        <v>555</v>
      </c>
      <c r="D30" s="616" t="s">
        <v>555</v>
      </c>
      <c r="E30" s="616"/>
      <c r="F30" s="616" t="s">
        <v>555</v>
      </c>
      <c r="G30" s="616" t="s">
        <v>555</v>
      </c>
      <c r="H30" s="616" t="s">
        <v>555</v>
      </c>
      <c r="I30" s="617" t="s">
        <v>555</v>
      </c>
      <c r="J30" s="618" t="s">
        <v>562</v>
      </c>
    </row>
    <row r="31" spans="1:10" ht="14.4" customHeight="1" x14ac:dyDescent="0.3">
      <c r="A31" s="614" t="s">
        <v>563</v>
      </c>
      <c r="B31" s="615" t="s">
        <v>564</v>
      </c>
      <c r="C31" s="616" t="s">
        <v>555</v>
      </c>
      <c r="D31" s="616" t="s">
        <v>555</v>
      </c>
      <c r="E31" s="616"/>
      <c r="F31" s="616" t="s">
        <v>555</v>
      </c>
      <c r="G31" s="616" t="s">
        <v>555</v>
      </c>
      <c r="H31" s="616" t="s">
        <v>555</v>
      </c>
      <c r="I31" s="617" t="s">
        <v>555</v>
      </c>
      <c r="J31" s="618" t="s">
        <v>0</v>
      </c>
    </row>
    <row r="32" spans="1:10" ht="14.4" customHeight="1" x14ac:dyDescent="0.3">
      <c r="A32" s="614" t="s">
        <v>563</v>
      </c>
      <c r="B32" s="615" t="s">
        <v>344</v>
      </c>
      <c r="C32" s="616">
        <v>4.0275400000000001</v>
      </c>
      <c r="D32" s="616">
        <v>13.130209999999</v>
      </c>
      <c r="E32" s="616"/>
      <c r="F32" s="616">
        <v>9.0663600000000013</v>
      </c>
      <c r="G32" s="616">
        <v>11</v>
      </c>
      <c r="H32" s="616">
        <v>-1.9336399999999987</v>
      </c>
      <c r="I32" s="617">
        <v>0.82421454545454553</v>
      </c>
      <c r="J32" s="618" t="s">
        <v>1</v>
      </c>
    </row>
    <row r="33" spans="1:10" ht="14.4" customHeight="1" x14ac:dyDescent="0.3">
      <c r="A33" s="614" t="s">
        <v>563</v>
      </c>
      <c r="B33" s="615" t="s">
        <v>345</v>
      </c>
      <c r="C33" s="616">
        <v>0.36099999999999999</v>
      </c>
      <c r="D33" s="616">
        <v>0.38700000000000001</v>
      </c>
      <c r="E33" s="616"/>
      <c r="F33" s="616">
        <v>0.84350000000000003</v>
      </c>
      <c r="G33" s="616">
        <v>0.33333333333333331</v>
      </c>
      <c r="H33" s="616">
        <v>0.51016666666666666</v>
      </c>
      <c r="I33" s="617">
        <v>2.5305000000000004</v>
      </c>
      <c r="J33" s="618" t="s">
        <v>1</v>
      </c>
    </row>
    <row r="34" spans="1:10" ht="14.4" customHeight="1" x14ac:dyDescent="0.3">
      <c r="A34" s="614" t="s">
        <v>563</v>
      </c>
      <c r="B34" s="615" t="s">
        <v>346</v>
      </c>
      <c r="C34" s="616">
        <v>29.055219999999998</v>
      </c>
      <c r="D34" s="616">
        <v>22.230359999998999</v>
      </c>
      <c r="E34" s="616"/>
      <c r="F34" s="616">
        <v>27.1694</v>
      </c>
      <c r="G34" s="616">
        <v>22</v>
      </c>
      <c r="H34" s="616">
        <v>5.1693999999999996</v>
      </c>
      <c r="I34" s="617">
        <v>1.2349727272727273</v>
      </c>
      <c r="J34" s="618" t="s">
        <v>1</v>
      </c>
    </row>
    <row r="35" spans="1:10" ht="14.4" customHeight="1" x14ac:dyDescent="0.3">
      <c r="A35" s="614" t="s">
        <v>563</v>
      </c>
      <c r="B35" s="615" t="s">
        <v>347</v>
      </c>
      <c r="C35" s="616">
        <v>82.139969999999991</v>
      </c>
      <c r="D35" s="616">
        <v>83.885310000000004</v>
      </c>
      <c r="E35" s="616"/>
      <c r="F35" s="616">
        <v>101.83257999999999</v>
      </c>
      <c r="G35" s="616">
        <v>91.333333333333329</v>
      </c>
      <c r="H35" s="616">
        <v>10.499246666666664</v>
      </c>
      <c r="I35" s="617">
        <v>1.1149552554744526</v>
      </c>
      <c r="J35" s="618" t="s">
        <v>1</v>
      </c>
    </row>
    <row r="36" spans="1:10" ht="14.4" customHeight="1" x14ac:dyDescent="0.3">
      <c r="A36" s="614" t="s">
        <v>563</v>
      </c>
      <c r="B36" s="615" t="s">
        <v>348</v>
      </c>
      <c r="C36" s="616">
        <v>14.053000000000001</v>
      </c>
      <c r="D36" s="616">
        <v>9.805019999999999</v>
      </c>
      <c r="E36" s="616"/>
      <c r="F36" s="616">
        <v>6.7780000000000005</v>
      </c>
      <c r="G36" s="616">
        <v>8.3333333333333339</v>
      </c>
      <c r="H36" s="616">
        <v>-1.5553333333333335</v>
      </c>
      <c r="I36" s="617">
        <v>0.81335999999999997</v>
      </c>
      <c r="J36" s="618" t="s">
        <v>1</v>
      </c>
    </row>
    <row r="37" spans="1:10" ht="14.4" customHeight="1" x14ac:dyDescent="0.3">
      <c r="A37" s="614" t="s">
        <v>563</v>
      </c>
      <c r="B37" s="615" t="s">
        <v>350</v>
      </c>
      <c r="C37" s="616">
        <v>113.26248</v>
      </c>
      <c r="D37" s="616">
        <v>133.06620000000001</v>
      </c>
      <c r="E37" s="616"/>
      <c r="F37" s="616">
        <v>145.19669999999999</v>
      </c>
      <c r="G37" s="616">
        <v>145.66666666666666</v>
      </c>
      <c r="H37" s="616">
        <v>-0.46996666666666442</v>
      </c>
      <c r="I37" s="617">
        <v>0.99677368421052637</v>
      </c>
      <c r="J37" s="618" t="s">
        <v>1</v>
      </c>
    </row>
    <row r="38" spans="1:10" ht="14.4" customHeight="1" x14ac:dyDescent="0.3">
      <c r="A38" s="614" t="s">
        <v>563</v>
      </c>
      <c r="B38" s="615" t="s">
        <v>351</v>
      </c>
      <c r="C38" s="616">
        <v>12.738</v>
      </c>
      <c r="D38" s="616">
        <v>7.2218499999999999</v>
      </c>
      <c r="E38" s="616"/>
      <c r="F38" s="616">
        <v>9.3620000000000001</v>
      </c>
      <c r="G38" s="616">
        <v>11</v>
      </c>
      <c r="H38" s="616">
        <v>-1.6379999999999999</v>
      </c>
      <c r="I38" s="617">
        <v>0.85109090909090912</v>
      </c>
      <c r="J38" s="618" t="s">
        <v>1</v>
      </c>
    </row>
    <row r="39" spans="1:10" ht="14.4" customHeight="1" x14ac:dyDescent="0.3">
      <c r="A39" s="614" t="s">
        <v>563</v>
      </c>
      <c r="B39" s="615" t="s">
        <v>352</v>
      </c>
      <c r="C39" s="616">
        <v>10.083769999999999</v>
      </c>
      <c r="D39" s="616" t="s">
        <v>555</v>
      </c>
      <c r="E39" s="616"/>
      <c r="F39" s="616" t="s">
        <v>555</v>
      </c>
      <c r="G39" s="616" t="s">
        <v>555</v>
      </c>
      <c r="H39" s="616" t="s">
        <v>555</v>
      </c>
      <c r="I39" s="617" t="s">
        <v>555</v>
      </c>
      <c r="J39" s="618" t="s">
        <v>1</v>
      </c>
    </row>
    <row r="40" spans="1:10" ht="14.4" customHeight="1" x14ac:dyDescent="0.3">
      <c r="A40" s="614" t="s">
        <v>563</v>
      </c>
      <c r="B40" s="615" t="s">
        <v>565</v>
      </c>
      <c r="C40" s="616">
        <v>265.72098</v>
      </c>
      <c r="D40" s="616">
        <v>269.72594999999808</v>
      </c>
      <c r="E40" s="616"/>
      <c r="F40" s="616">
        <v>300.24853999999999</v>
      </c>
      <c r="G40" s="616">
        <v>289.66666666666663</v>
      </c>
      <c r="H40" s="616">
        <v>10.581873333333363</v>
      </c>
      <c r="I40" s="617">
        <v>1.0365312082853857</v>
      </c>
      <c r="J40" s="618" t="s">
        <v>561</v>
      </c>
    </row>
    <row r="41" spans="1:10" ht="14.4" customHeight="1" x14ac:dyDescent="0.3">
      <c r="A41" s="614" t="s">
        <v>555</v>
      </c>
      <c r="B41" s="615" t="s">
        <v>555</v>
      </c>
      <c r="C41" s="616" t="s">
        <v>555</v>
      </c>
      <c r="D41" s="616" t="s">
        <v>555</v>
      </c>
      <c r="E41" s="616"/>
      <c r="F41" s="616" t="s">
        <v>555</v>
      </c>
      <c r="G41" s="616" t="s">
        <v>555</v>
      </c>
      <c r="H41" s="616" t="s">
        <v>555</v>
      </c>
      <c r="I41" s="617" t="s">
        <v>555</v>
      </c>
      <c r="J41" s="618" t="s">
        <v>562</v>
      </c>
    </row>
    <row r="42" spans="1:10" ht="14.4" customHeight="1" x14ac:dyDescent="0.3">
      <c r="A42" s="614" t="s">
        <v>566</v>
      </c>
      <c r="B42" s="615" t="s">
        <v>567</v>
      </c>
      <c r="C42" s="616" t="s">
        <v>555</v>
      </c>
      <c r="D42" s="616" t="s">
        <v>555</v>
      </c>
      <c r="E42" s="616"/>
      <c r="F42" s="616" t="s">
        <v>555</v>
      </c>
      <c r="G42" s="616" t="s">
        <v>555</v>
      </c>
      <c r="H42" s="616" t="s">
        <v>555</v>
      </c>
      <c r="I42" s="617" t="s">
        <v>555</v>
      </c>
      <c r="J42" s="618" t="s">
        <v>0</v>
      </c>
    </row>
    <row r="43" spans="1:10" ht="14.4" customHeight="1" x14ac:dyDescent="0.3">
      <c r="A43" s="614" t="s">
        <v>566</v>
      </c>
      <c r="B43" s="615" t="s">
        <v>344</v>
      </c>
      <c r="C43" s="616">
        <v>50.861020000000003</v>
      </c>
      <c r="D43" s="616">
        <v>42.927109999999999</v>
      </c>
      <c r="E43" s="616"/>
      <c r="F43" s="616">
        <v>50.328159999999997</v>
      </c>
      <c r="G43" s="616">
        <v>50.333333333333336</v>
      </c>
      <c r="H43" s="616">
        <v>-5.1733333333388032E-3</v>
      </c>
      <c r="I43" s="617">
        <v>0.99989721854304625</v>
      </c>
      <c r="J43" s="618" t="s">
        <v>1</v>
      </c>
    </row>
    <row r="44" spans="1:10" ht="14.4" customHeight="1" x14ac:dyDescent="0.3">
      <c r="A44" s="614" t="s">
        <v>566</v>
      </c>
      <c r="B44" s="615" t="s">
        <v>345</v>
      </c>
      <c r="C44" s="616">
        <v>0</v>
      </c>
      <c r="D44" s="616">
        <v>0</v>
      </c>
      <c r="E44" s="616"/>
      <c r="F44" s="616">
        <v>1.573</v>
      </c>
      <c r="G44" s="616">
        <v>0.33333333333333331</v>
      </c>
      <c r="H44" s="616">
        <v>1.2396666666666667</v>
      </c>
      <c r="I44" s="617">
        <v>4.7190000000000003</v>
      </c>
      <c r="J44" s="618" t="s">
        <v>1</v>
      </c>
    </row>
    <row r="45" spans="1:10" ht="14.4" customHeight="1" x14ac:dyDescent="0.3">
      <c r="A45" s="614" t="s">
        <v>566</v>
      </c>
      <c r="B45" s="615" t="s">
        <v>346</v>
      </c>
      <c r="C45" s="616">
        <v>51.827089999999998</v>
      </c>
      <c r="D45" s="616">
        <v>48.553180000000005</v>
      </c>
      <c r="E45" s="616"/>
      <c r="F45" s="616">
        <v>61.959469999999996</v>
      </c>
      <c r="G45" s="616">
        <v>54.666666666666664</v>
      </c>
      <c r="H45" s="616">
        <v>7.2928033333333318</v>
      </c>
      <c r="I45" s="617">
        <v>1.1334049390243903</v>
      </c>
      <c r="J45" s="618" t="s">
        <v>1</v>
      </c>
    </row>
    <row r="46" spans="1:10" ht="14.4" customHeight="1" x14ac:dyDescent="0.3">
      <c r="A46" s="614" t="s">
        <v>566</v>
      </c>
      <c r="B46" s="615" t="s">
        <v>347</v>
      </c>
      <c r="C46" s="616">
        <v>183.94436999999999</v>
      </c>
      <c r="D46" s="616">
        <v>154.46355999999901</v>
      </c>
      <c r="E46" s="616"/>
      <c r="F46" s="616">
        <v>160.55698000000001</v>
      </c>
      <c r="G46" s="616">
        <v>160.33333333333334</v>
      </c>
      <c r="H46" s="616">
        <v>0.22364666666666722</v>
      </c>
      <c r="I46" s="617">
        <v>1.0013948856548858</v>
      </c>
      <c r="J46" s="618" t="s">
        <v>1</v>
      </c>
    </row>
    <row r="47" spans="1:10" ht="14.4" customHeight="1" x14ac:dyDescent="0.3">
      <c r="A47" s="614" t="s">
        <v>566</v>
      </c>
      <c r="B47" s="615" t="s">
        <v>348</v>
      </c>
      <c r="C47" s="616">
        <v>52.7258</v>
      </c>
      <c r="D47" s="616">
        <v>99.600660000000005</v>
      </c>
      <c r="E47" s="616"/>
      <c r="F47" s="616">
        <v>62.752400000000002</v>
      </c>
      <c r="G47" s="616">
        <v>81.333333333333329</v>
      </c>
      <c r="H47" s="616">
        <v>-18.580933333333327</v>
      </c>
      <c r="I47" s="617">
        <v>0.77154590163934433</v>
      </c>
      <c r="J47" s="618" t="s">
        <v>1</v>
      </c>
    </row>
    <row r="48" spans="1:10" ht="14.4" customHeight="1" x14ac:dyDescent="0.3">
      <c r="A48" s="614" t="s">
        <v>566</v>
      </c>
      <c r="B48" s="615" t="s">
        <v>349</v>
      </c>
      <c r="C48" s="616">
        <v>4.4508000000000001</v>
      </c>
      <c r="D48" s="616">
        <v>5.3100000000000005</v>
      </c>
      <c r="E48" s="616"/>
      <c r="F48" s="616">
        <v>5.31</v>
      </c>
      <c r="G48" s="616">
        <v>5</v>
      </c>
      <c r="H48" s="616">
        <v>0.30999999999999961</v>
      </c>
      <c r="I48" s="617">
        <v>1.0619999999999998</v>
      </c>
      <c r="J48" s="618" t="s">
        <v>1</v>
      </c>
    </row>
    <row r="49" spans="1:10" ht="14.4" customHeight="1" x14ac:dyDescent="0.3">
      <c r="A49" s="614" t="s">
        <v>566</v>
      </c>
      <c r="B49" s="615" t="s">
        <v>350</v>
      </c>
      <c r="C49" s="616">
        <v>41.448</v>
      </c>
      <c r="D49" s="616">
        <v>27.196699999999002</v>
      </c>
      <c r="E49" s="616"/>
      <c r="F49" s="616">
        <v>39.07893</v>
      </c>
      <c r="G49" s="616">
        <v>36.666666666666664</v>
      </c>
      <c r="H49" s="616">
        <v>2.4122633333333354</v>
      </c>
      <c r="I49" s="617">
        <v>1.0657890000000001</v>
      </c>
      <c r="J49" s="618" t="s">
        <v>1</v>
      </c>
    </row>
    <row r="50" spans="1:10" ht="14.4" customHeight="1" x14ac:dyDescent="0.3">
      <c r="A50" s="614" t="s">
        <v>566</v>
      </c>
      <c r="B50" s="615" t="s">
        <v>351</v>
      </c>
      <c r="C50" s="616">
        <v>18.200000000000003</v>
      </c>
      <c r="D50" s="616">
        <v>21.055999999998999</v>
      </c>
      <c r="E50" s="616"/>
      <c r="F50" s="616">
        <v>38.592500000000001</v>
      </c>
      <c r="G50" s="616">
        <v>30.666666666666668</v>
      </c>
      <c r="H50" s="616">
        <v>7.9258333333333333</v>
      </c>
      <c r="I50" s="617">
        <v>1.2584510869565217</v>
      </c>
      <c r="J50" s="618" t="s">
        <v>1</v>
      </c>
    </row>
    <row r="51" spans="1:10" ht="14.4" customHeight="1" x14ac:dyDescent="0.3">
      <c r="A51" s="614" t="s">
        <v>566</v>
      </c>
      <c r="B51" s="615" t="s">
        <v>352</v>
      </c>
      <c r="C51" s="616">
        <v>63.675330000000002</v>
      </c>
      <c r="D51" s="616">
        <v>123.96522000000002</v>
      </c>
      <c r="E51" s="616"/>
      <c r="F51" s="616">
        <v>97.627560000000003</v>
      </c>
      <c r="G51" s="616">
        <v>117.66666666666667</v>
      </c>
      <c r="H51" s="616">
        <v>-20.039106666666669</v>
      </c>
      <c r="I51" s="617">
        <v>0.82969597733711042</v>
      </c>
      <c r="J51" s="618" t="s">
        <v>1</v>
      </c>
    </row>
    <row r="52" spans="1:10" ht="14.4" customHeight="1" x14ac:dyDescent="0.3">
      <c r="A52" s="614" t="s">
        <v>566</v>
      </c>
      <c r="B52" s="615" t="s">
        <v>568</v>
      </c>
      <c r="C52" s="616">
        <v>467.13240999999994</v>
      </c>
      <c r="D52" s="616">
        <v>523.0724299999971</v>
      </c>
      <c r="E52" s="616"/>
      <c r="F52" s="616">
        <v>517.779</v>
      </c>
      <c r="G52" s="616">
        <v>537</v>
      </c>
      <c r="H52" s="616">
        <v>-19.221000000000004</v>
      </c>
      <c r="I52" s="617">
        <v>0.96420670391061447</v>
      </c>
      <c r="J52" s="618" t="s">
        <v>561</v>
      </c>
    </row>
    <row r="53" spans="1:10" ht="14.4" customHeight="1" x14ac:dyDescent="0.3">
      <c r="A53" s="614" t="s">
        <v>555</v>
      </c>
      <c r="B53" s="615" t="s">
        <v>555</v>
      </c>
      <c r="C53" s="616" t="s">
        <v>555</v>
      </c>
      <c r="D53" s="616" t="s">
        <v>555</v>
      </c>
      <c r="E53" s="616"/>
      <c r="F53" s="616" t="s">
        <v>555</v>
      </c>
      <c r="G53" s="616" t="s">
        <v>555</v>
      </c>
      <c r="H53" s="616" t="s">
        <v>555</v>
      </c>
      <c r="I53" s="617" t="s">
        <v>555</v>
      </c>
      <c r="J53" s="618" t="s">
        <v>562</v>
      </c>
    </row>
    <row r="54" spans="1:10" ht="14.4" customHeight="1" x14ac:dyDescent="0.3">
      <c r="A54" s="614" t="s">
        <v>569</v>
      </c>
      <c r="B54" s="615" t="s">
        <v>570</v>
      </c>
      <c r="C54" s="616" t="s">
        <v>555</v>
      </c>
      <c r="D54" s="616" t="s">
        <v>555</v>
      </c>
      <c r="E54" s="616"/>
      <c r="F54" s="616" t="s">
        <v>555</v>
      </c>
      <c r="G54" s="616" t="s">
        <v>555</v>
      </c>
      <c r="H54" s="616" t="s">
        <v>555</v>
      </c>
      <c r="I54" s="617" t="s">
        <v>555</v>
      </c>
      <c r="J54" s="618" t="s">
        <v>0</v>
      </c>
    </row>
    <row r="55" spans="1:10" ht="14.4" customHeight="1" x14ac:dyDescent="0.3">
      <c r="A55" s="614" t="s">
        <v>569</v>
      </c>
      <c r="B55" s="615" t="s">
        <v>344</v>
      </c>
      <c r="C55" s="616">
        <v>123.0962</v>
      </c>
      <c r="D55" s="616">
        <v>83.677390000000003</v>
      </c>
      <c r="E55" s="616"/>
      <c r="F55" s="616">
        <v>39.45928</v>
      </c>
      <c r="G55" s="616">
        <v>100.66666666666667</v>
      </c>
      <c r="H55" s="616">
        <v>-61.207386666666672</v>
      </c>
      <c r="I55" s="617">
        <v>0.39197960264900661</v>
      </c>
      <c r="J55" s="618" t="s">
        <v>1</v>
      </c>
    </row>
    <row r="56" spans="1:10" ht="14.4" customHeight="1" x14ac:dyDescent="0.3">
      <c r="A56" s="614" t="s">
        <v>569</v>
      </c>
      <c r="B56" s="615" t="s">
        <v>345</v>
      </c>
      <c r="C56" s="616">
        <v>0.61499999999999999</v>
      </c>
      <c r="D56" s="616">
        <v>1.1625000000000001</v>
      </c>
      <c r="E56" s="616"/>
      <c r="F56" s="616">
        <v>0.29749999999999999</v>
      </c>
      <c r="G56" s="616">
        <v>0.33333333333333331</v>
      </c>
      <c r="H56" s="616">
        <v>-3.5833333333333328E-2</v>
      </c>
      <c r="I56" s="617">
        <v>0.89249999999999996</v>
      </c>
      <c r="J56" s="618" t="s">
        <v>1</v>
      </c>
    </row>
    <row r="57" spans="1:10" ht="14.4" customHeight="1" x14ac:dyDescent="0.3">
      <c r="A57" s="614" t="s">
        <v>569</v>
      </c>
      <c r="B57" s="615" t="s">
        <v>346</v>
      </c>
      <c r="C57" s="616">
        <v>48.67568</v>
      </c>
      <c r="D57" s="616">
        <v>38.312729999999</v>
      </c>
      <c r="E57" s="616"/>
      <c r="F57" s="616">
        <v>81.356960000000001</v>
      </c>
      <c r="G57" s="616">
        <v>48.666666666666664</v>
      </c>
      <c r="H57" s="616">
        <v>32.690293333333337</v>
      </c>
      <c r="I57" s="617">
        <v>1.6717183561643836</v>
      </c>
      <c r="J57" s="618" t="s">
        <v>1</v>
      </c>
    </row>
    <row r="58" spans="1:10" ht="14.4" customHeight="1" x14ac:dyDescent="0.3">
      <c r="A58" s="614" t="s">
        <v>569</v>
      </c>
      <c r="B58" s="615" t="s">
        <v>347</v>
      </c>
      <c r="C58" s="616">
        <v>172.92518999999999</v>
      </c>
      <c r="D58" s="616">
        <v>202.01812999999902</v>
      </c>
      <c r="E58" s="616"/>
      <c r="F58" s="616">
        <v>179.80405000000002</v>
      </c>
      <c r="G58" s="616">
        <v>174</v>
      </c>
      <c r="H58" s="616">
        <v>5.8040500000000179</v>
      </c>
      <c r="I58" s="617">
        <v>1.0333566091954025</v>
      </c>
      <c r="J58" s="618" t="s">
        <v>1</v>
      </c>
    </row>
    <row r="59" spans="1:10" ht="14.4" customHeight="1" x14ac:dyDescent="0.3">
      <c r="A59" s="614" t="s">
        <v>569</v>
      </c>
      <c r="B59" s="615" t="s">
        <v>348</v>
      </c>
      <c r="C59" s="616">
        <v>106.262</v>
      </c>
      <c r="D59" s="616">
        <v>92.019000000000005</v>
      </c>
      <c r="E59" s="616"/>
      <c r="F59" s="616">
        <v>75.017799999999994</v>
      </c>
      <c r="G59" s="616">
        <v>116.33333333333333</v>
      </c>
      <c r="H59" s="616">
        <v>-41.315533333333335</v>
      </c>
      <c r="I59" s="617">
        <v>0.64485214899713461</v>
      </c>
      <c r="J59" s="618" t="s">
        <v>1</v>
      </c>
    </row>
    <row r="60" spans="1:10" ht="14.4" customHeight="1" x14ac:dyDescent="0.3">
      <c r="A60" s="614" t="s">
        <v>569</v>
      </c>
      <c r="B60" s="615" t="s">
        <v>349</v>
      </c>
      <c r="C60" s="616">
        <v>1.01688</v>
      </c>
      <c r="D60" s="616" t="s">
        <v>555</v>
      </c>
      <c r="E60" s="616"/>
      <c r="F60" s="616">
        <v>1.4121999999999999</v>
      </c>
      <c r="G60" s="616">
        <v>0.66666666666666663</v>
      </c>
      <c r="H60" s="616">
        <v>0.74553333333333327</v>
      </c>
      <c r="I60" s="617">
        <v>2.1183000000000001</v>
      </c>
      <c r="J60" s="618" t="s">
        <v>1</v>
      </c>
    </row>
    <row r="61" spans="1:10" ht="14.4" customHeight="1" x14ac:dyDescent="0.3">
      <c r="A61" s="614" t="s">
        <v>569</v>
      </c>
      <c r="B61" s="615" t="s">
        <v>350</v>
      </c>
      <c r="C61" s="616">
        <v>22.480890000000002</v>
      </c>
      <c r="D61" s="616">
        <v>3.5582999999989999</v>
      </c>
      <c r="E61" s="616"/>
      <c r="F61" s="616">
        <v>10.898</v>
      </c>
      <c r="G61" s="616">
        <v>11.666666666666666</v>
      </c>
      <c r="H61" s="616">
        <v>-0.76866666666666639</v>
      </c>
      <c r="I61" s="617">
        <v>0.93411428571428579</v>
      </c>
      <c r="J61" s="618" t="s">
        <v>1</v>
      </c>
    </row>
    <row r="62" spans="1:10" ht="14.4" customHeight="1" x14ac:dyDescent="0.3">
      <c r="A62" s="614" t="s">
        <v>569</v>
      </c>
      <c r="B62" s="615" t="s">
        <v>351</v>
      </c>
      <c r="C62" s="616">
        <v>34.544000000000004</v>
      </c>
      <c r="D62" s="616">
        <v>36.53</v>
      </c>
      <c r="E62" s="616"/>
      <c r="F62" s="616">
        <v>40.805999999999997</v>
      </c>
      <c r="G62" s="616">
        <v>40.333333333333336</v>
      </c>
      <c r="H62" s="616">
        <v>0.47266666666666168</v>
      </c>
      <c r="I62" s="617">
        <v>1.0117190082644627</v>
      </c>
      <c r="J62" s="618" t="s">
        <v>1</v>
      </c>
    </row>
    <row r="63" spans="1:10" ht="14.4" customHeight="1" x14ac:dyDescent="0.3">
      <c r="A63" s="614" t="s">
        <v>569</v>
      </c>
      <c r="B63" s="615" t="s">
        <v>352</v>
      </c>
      <c r="C63" s="616">
        <v>36.071740000000005</v>
      </c>
      <c r="D63" s="616">
        <v>45.223109999999004</v>
      </c>
      <c r="E63" s="616"/>
      <c r="F63" s="616">
        <v>20.223549999999999</v>
      </c>
      <c r="G63" s="616">
        <v>32.333333333333336</v>
      </c>
      <c r="H63" s="616">
        <v>-12.109783333333336</v>
      </c>
      <c r="I63" s="617">
        <v>0.62547061855670094</v>
      </c>
      <c r="J63" s="618" t="s">
        <v>1</v>
      </c>
    </row>
    <row r="64" spans="1:10" ht="14.4" customHeight="1" x14ac:dyDescent="0.3">
      <c r="A64" s="614" t="s">
        <v>569</v>
      </c>
      <c r="B64" s="615" t="s">
        <v>571</v>
      </c>
      <c r="C64" s="616">
        <v>545.68757999999991</v>
      </c>
      <c r="D64" s="616">
        <v>502.50115999999605</v>
      </c>
      <c r="E64" s="616"/>
      <c r="F64" s="616">
        <v>449.27534000000003</v>
      </c>
      <c r="G64" s="616">
        <v>525</v>
      </c>
      <c r="H64" s="616">
        <v>-75.724659999999972</v>
      </c>
      <c r="I64" s="617">
        <v>0.85576255238095245</v>
      </c>
      <c r="J64" s="618" t="s">
        <v>561</v>
      </c>
    </row>
    <row r="65" spans="1:10" ht="14.4" customHeight="1" x14ac:dyDescent="0.3">
      <c r="A65" s="614" t="s">
        <v>555</v>
      </c>
      <c r="B65" s="615" t="s">
        <v>555</v>
      </c>
      <c r="C65" s="616" t="s">
        <v>555</v>
      </c>
      <c r="D65" s="616" t="s">
        <v>555</v>
      </c>
      <c r="E65" s="616"/>
      <c r="F65" s="616" t="s">
        <v>555</v>
      </c>
      <c r="G65" s="616" t="s">
        <v>555</v>
      </c>
      <c r="H65" s="616" t="s">
        <v>555</v>
      </c>
      <c r="I65" s="617" t="s">
        <v>555</v>
      </c>
      <c r="J65" s="618" t="s">
        <v>562</v>
      </c>
    </row>
    <row r="66" spans="1:10" ht="14.4" customHeight="1" x14ac:dyDescent="0.3">
      <c r="A66" s="614" t="s">
        <v>572</v>
      </c>
      <c r="B66" s="615" t="s">
        <v>573</v>
      </c>
      <c r="C66" s="616" t="s">
        <v>555</v>
      </c>
      <c r="D66" s="616" t="s">
        <v>555</v>
      </c>
      <c r="E66" s="616"/>
      <c r="F66" s="616" t="s">
        <v>555</v>
      </c>
      <c r="G66" s="616" t="s">
        <v>555</v>
      </c>
      <c r="H66" s="616" t="s">
        <v>555</v>
      </c>
      <c r="I66" s="617" t="s">
        <v>555</v>
      </c>
      <c r="J66" s="618" t="s">
        <v>0</v>
      </c>
    </row>
    <row r="67" spans="1:10" ht="14.4" customHeight="1" x14ac:dyDescent="0.3">
      <c r="A67" s="614" t="s">
        <v>572</v>
      </c>
      <c r="B67" s="615" t="s">
        <v>344</v>
      </c>
      <c r="C67" s="616">
        <v>5397.4917399999995</v>
      </c>
      <c r="D67" s="616">
        <v>5538.8968699999996</v>
      </c>
      <c r="E67" s="616"/>
      <c r="F67" s="616">
        <v>6656.7243800000097</v>
      </c>
      <c r="G67" s="616">
        <v>6233.666666666667</v>
      </c>
      <c r="H67" s="616">
        <v>423.05771333334269</v>
      </c>
      <c r="I67" s="617">
        <v>1.0678665921608486</v>
      </c>
      <c r="J67" s="618" t="s">
        <v>1</v>
      </c>
    </row>
    <row r="68" spans="1:10" ht="14.4" customHeight="1" x14ac:dyDescent="0.3">
      <c r="A68" s="614" t="s">
        <v>572</v>
      </c>
      <c r="B68" s="615" t="s">
        <v>345</v>
      </c>
      <c r="C68" s="616">
        <v>151.3878</v>
      </c>
      <c r="D68" s="616">
        <v>138.14747</v>
      </c>
      <c r="E68" s="616"/>
      <c r="F68" s="616">
        <v>201.73379</v>
      </c>
      <c r="G68" s="616">
        <v>154</v>
      </c>
      <c r="H68" s="616">
        <v>47.733789999999999</v>
      </c>
      <c r="I68" s="617">
        <v>1.3099596753246754</v>
      </c>
      <c r="J68" s="618" t="s">
        <v>1</v>
      </c>
    </row>
    <row r="69" spans="1:10" ht="14.4" customHeight="1" x14ac:dyDescent="0.3">
      <c r="A69" s="614" t="s">
        <v>572</v>
      </c>
      <c r="B69" s="615" t="s">
        <v>346</v>
      </c>
      <c r="C69" s="616">
        <v>9.4642400000000002</v>
      </c>
      <c r="D69" s="616">
        <v>36.616549999999002</v>
      </c>
      <c r="E69" s="616"/>
      <c r="F69" s="616">
        <v>7.3406500000000001</v>
      </c>
      <c r="G69" s="616">
        <v>25</v>
      </c>
      <c r="H69" s="616">
        <v>-17.65935</v>
      </c>
      <c r="I69" s="617">
        <v>0.293626</v>
      </c>
      <c r="J69" s="618" t="s">
        <v>1</v>
      </c>
    </row>
    <row r="70" spans="1:10" ht="14.4" customHeight="1" x14ac:dyDescent="0.3">
      <c r="A70" s="614" t="s">
        <v>572</v>
      </c>
      <c r="B70" s="615" t="s">
        <v>347</v>
      </c>
      <c r="C70" s="616">
        <v>378.11302999999998</v>
      </c>
      <c r="D70" s="616">
        <v>281.44517999999903</v>
      </c>
      <c r="E70" s="616"/>
      <c r="F70" s="616">
        <v>273.37375000000003</v>
      </c>
      <c r="G70" s="616">
        <v>285</v>
      </c>
      <c r="H70" s="616">
        <v>-11.62624999999997</v>
      </c>
      <c r="I70" s="617">
        <v>0.95920614035087726</v>
      </c>
      <c r="J70" s="618" t="s">
        <v>1</v>
      </c>
    </row>
    <row r="71" spans="1:10" ht="14.4" customHeight="1" x14ac:dyDescent="0.3">
      <c r="A71" s="614" t="s">
        <v>572</v>
      </c>
      <c r="B71" s="615" t="s">
        <v>348</v>
      </c>
      <c r="C71" s="616">
        <v>0</v>
      </c>
      <c r="D71" s="616">
        <v>38.295000000000002</v>
      </c>
      <c r="E71" s="616"/>
      <c r="F71" s="616">
        <v>0</v>
      </c>
      <c r="G71" s="616">
        <v>10.666666666666666</v>
      </c>
      <c r="H71" s="616">
        <v>-10.666666666666666</v>
      </c>
      <c r="I71" s="617">
        <v>0</v>
      </c>
      <c r="J71" s="618" t="s">
        <v>1</v>
      </c>
    </row>
    <row r="72" spans="1:10" ht="14.4" customHeight="1" x14ac:dyDescent="0.3">
      <c r="A72" s="614" t="s">
        <v>572</v>
      </c>
      <c r="B72" s="615" t="s">
        <v>350</v>
      </c>
      <c r="C72" s="616">
        <v>2.8000000000000001E-2</v>
      </c>
      <c r="D72" s="616">
        <v>0.09</v>
      </c>
      <c r="E72" s="616"/>
      <c r="F72" s="616">
        <v>6.0999999999999999E-2</v>
      </c>
      <c r="G72" s="616">
        <v>0</v>
      </c>
      <c r="H72" s="616">
        <v>6.0999999999999999E-2</v>
      </c>
      <c r="I72" s="617" t="s">
        <v>555</v>
      </c>
      <c r="J72" s="618" t="s">
        <v>1</v>
      </c>
    </row>
    <row r="73" spans="1:10" ht="14.4" customHeight="1" x14ac:dyDescent="0.3">
      <c r="A73" s="614" t="s">
        <v>572</v>
      </c>
      <c r="B73" s="615" t="s">
        <v>351</v>
      </c>
      <c r="C73" s="616">
        <v>9.7308599999999998</v>
      </c>
      <c r="D73" s="616">
        <v>12.762999999999998</v>
      </c>
      <c r="E73" s="616"/>
      <c r="F73" s="616">
        <v>17.43</v>
      </c>
      <c r="G73" s="616">
        <v>17.333333333333332</v>
      </c>
      <c r="H73" s="616">
        <v>9.6666666666667567E-2</v>
      </c>
      <c r="I73" s="617">
        <v>1.0055769230769231</v>
      </c>
      <c r="J73" s="618" t="s">
        <v>1</v>
      </c>
    </row>
    <row r="74" spans="1:10" ht="14.4" customHeight="1" x14ac:dyDescent="0.3">
      <c r="A74" s="614" t="s">
        <v>572</v>
      </c>
      <c r="B74" s="615" t="s">
        <v>352</v>
      </c>
      <c r="C74" s="616">
        <v>0</v>
      </c>
      <c r="D74" s="616" t="s">
        <v>555</v>
      </c>
      <c r="E74" s="616"/>
      <c r="F74" s="616" t="s">
        <v>555</v>
      </c>
      <c r="G74" s="616" t="s">
        <v>555</v>
      </c>
      <c r="H74" s="616" t="s">
        <v>555</v>
      </c>
      <c r="I74" s="617" t="s">
        <v>555</v>
      </c>
      <c r="J74" s="618" t="s">
        <v>1</v>
      </c>
    </row>
    <row r="75" spans="1:10" ht="14.4" customHeight="1" x14ac:dyDescent="0.3">
      <c r="A75" s="614" t="s">
        <v>572</v>
      </c>
      <c r="B75" s="615" t="s">
        <v>574</v>
      </c>
      <c r="C75" s="616">
        <v>5946.2156699999996</v>
      </c>
      <c r="D75" s="616">
        <v>6046.2540699999972</v>
      </c>
      <c r="E75" s="616"/>
      <c r="F75" s="616">
        <v>7156.6635700000097</v>
      </c>
      <c r="G75" s="616">
        <v>6725.666666666667</v>
      </c>
      <c r="H75" s="616">
        <v>430.99690333334274</v>
      </c>
      <c r="I75" s="617">
        <v>1.0640824062050864</v>
      </c>
      <c r="J75" s="618" t="s">
        <v>561</v>
      </c>
    </row>
    <row r="76" spans="1:10" ht="14.4" customHeight="1" x14ac:dyDescent="0.3">
      <c r="A76" s="614" t="s">
        <v>555</v>
      </c>
      <c r="B76" s="615" t="s">
        <v>555</v>
      </c>
      <c r="C76" s="616" t="s">
        <v>555</v>
      </c>
      <c r="D76" s="616" t="s">
        <v>555</v>
      </c>
      <c r="E76" s="616"/>
      <c r="F76" s="616" t="s">
        <v>555</v>
      </c>
      <c r="G76" s="616" t="s">
        <v>555</v>
      </c>
      <c r="H76" s="616" t="s">
        <v>555</v>
      </c>
      <c r="I76" s="617" t="s">
        <v>555</v>
      </c>
      <c r="J76" s="618" t="s">
        <v>562</v>
      </c>
    </row>
    <row r="77" spans="1:10" ht="14.4" customHeight="1" x14ac:dyDescent="0.3">
      <c r="A77" s="614" t="s">
        <v>4743</v>
      </c>
      <c r="B77" s="615" t="s">
        <v>4744</v>
      </c>
      <c r="C77" s="616" t="s">
        <v>555</v>
      </c>
      <c r="D77" s="616" t="s">
        <v>555</v>
      </c>
      <c r="E77" s="616"/>
      <c r="F77" s="616" t="s">
        <v>555</v>
      </c>
      <c r="G77" s="616" t="s">
        <v>555</v>
      </c>
      <c r="H77" s="616" t="s">
        <v>555</v>
      </c>
      <c r="I77" s="617" t="s">
        <v>555</v>
      </c>
      <c r="J77" s="618" t="s">
        <v>0</v>
      </c>
    </row>
    <row r="78" spans="1:10" ht="14.4" customHeight="1" x14ac:dyDescent="0.3">
      <c r="A78" s="614" t="s">
        <v>4743</v>
      </c>
      <c r="B78" s="615" t="s">
        <v>344</v>
      </c>
      <c r="C78" s="616">
        <v>7.7762799999999999</v>
      </c>
      <c r="D78" s="616">
        <v>0</v>
      </c>
      <c r="E78" s="616"/>
      <c r="F78" s="616" t="s">
        <v>555</v>
      </c>
      <c r="G78" s="616" t="s">
        <v>555</v>
      </c>
      <c r="H78" s="616" t="s">
        <v>555</v>
      </c>
      <c r="I78" s="617" t="s">
        <v>555</v>
      </c>
      <c r="J78" s="618" t="s">
        <v>1</v>
      </c>
    </row>
    <row r="79" spans="1:10" ht="14.4" customHeight="1" x14ac:dyDescent="0.3">
      <c r="A79" s="614" t="s">
        <v>4743</v>
      </c>
      <c r="B79" s="615" t="s">
        <v>346</v>
      </c>
      <c r="C79" s="616">
        <v>0</v>
      </c>
      <c r="D79" s="616" t="s">
        <v>555</v>
      </c>
      <c r="E79" s="616"/>
      <c r="F79" s="616" t="s">
        <v>555</v>
      </c>
      <c r="G79" s="616" t="s">
        <v>555</v>
      </c>
      <c r="H79" s="616" t="s">
        <v>555</v>
      </c>
      <c r="I79" s="617" t="s">
        <v>555</v>
      </c>
      <c r="J79" s="618" t="s">
        <v>1</v>
      </c>
    </row>
    <row r="80" spans="1:10" ht="14.4" customHeight="1" x14ac:dyDescent="0.3">
      <c r="A80" s="614" t="s">
        <v>4743</v>
      </c>
      <c r="B80" s="615" t="s">
        <v>347</v>
      </c>
      <c r="C80" s="616">
        <v>396.99512000000004</v>
      </c>
      <c r="D80" s="616">
        <v>122.58831999999902</v>
      </c>
      <c r="E80" s="616"/>
      <c r="F80" s="616">
        <v>131.21940000000001</v>
      </c>
      <c r="G80" s="616">
        <v>173</v>
      </c>
      <c r="H80" s="616">
        <v>-41.780599999999993</v>
      </c>
      <c r="I80" s="617">
        <v>0.75849364161849719</v>
      </c>
      <c r="J80" s="618" t="s">
        <v>1</v>
      </c>
    </row>
    <row r="81" spans="1:10" ht="14.4" customHeight="1" x14ac:dyDescent="0.3">
      <c r="A81" s="614" t="s">
        <v>4743</v>
      </c>
      <c r="B81" s="615" t="s">
        <v>4742</v>
      </c>
      <c r="C81" s="616">
        <v>1.6986000000000001</v>
      </c>
      <c r="D81" s="616" t="s">
        <v>555</v>
      </c>
      <c r="E81" s="616"/>
      <c r="F81" s="616" t="s">
        <v>555</v>
      </c>
      <c r="G81" s="616" t="s">
        <v>555</v>
      </c>
      <c r="H81" s="616" t="s">
        <v>555</v>
      </c>
      <c r="I81" s="617" t="s">
        <v>555</v>
      </c>
      <c r="J81" s="618" t="s">
        <v>1</v>
      </c>
    </row>
    <row r="82" spans="1:10" ht="14.4" customHeight="1" x14ac:dyDescent="0.3">
      <c r="A82" s="614" t="s">
        <v>4743</v>
      </c>
      <c r="B82" s="615" t="s">
        <v>348</v>
      </c>
      <c r="C82" s="616">
        <v>0</v>
      </c>
      <c r="D82" s="616">
        <v>78.587999999998999</v>
      </c>
      <c r="E82" s="616"/>
      <c r="F82" s="616">
        <v>268.49900000000002</v>
      </c>
      <c r="G82" s="616">
        <v>198</v>
      </c>
      <c r="H82" s="616">
        <v>70.499000000000024</v>
      </c>
      <c r="I82" s="617">
        <v>1.3560555555555556</v>
      </c>
      <c r="J82" s="618" t="s">
        <v>1</v>
      </c>
    </row>
    <row r="83" spans="1:10" ht="14.4" customHeight="1" x14ac:dyDescent="0.3">
      <c r="A83" s="614" t="s">
        <v>4743</v>
      </c>
      <c r="B83" s="615" t="s">
        <v>350</v>
      </c>
      <c r="C83" s="616">
        <v>0</v>
      </c>
      <c r="D83" s="616" t="s">
        <v>555</v>
      </c>
      <c r="E83" s="616"/>
      <c r="F83" s="616" t="s">
        <v>555</v>
      </c>
      <c r="G83" s="616" t="s">
        <v>555</v>
      </c>
      <c r="H83" s="616" t="s">
        <v>555</v>
      </c>
      <c r="I83" s="617" t="s">
        <v>555</v>
      </c>
      <c r="J83" s="618" t="s">
        <v>1</v>
      </c>
    </row>
    <row r="84" spans="1:10" ht="14.4" customHeight="1" x14ac:dyDescent="0.3">
      <c r="A84" s="614" t="s">
        <v>4743</v>
      </c>
      <c r="B84" s="615" t="s">
        <v>351</v>
      </c>
      <c r="C84" s="616">
        <v>0</v>
      </c>
      <c r="D84" s="616">
        <v>0</v>
      </c>
      <c r="E84" s="616"/>
      <c r="F84" s="616" t="s">
        <v>555</v>
      </c>
      <c r="G84" s="616" t="s">
        <v>555</v>
      </c>
      <c r="H84" s="616" t="s">
        <v>555</v>
      </c>
      <c r="I84" s="617" t="s">
        <v>555</v>
      </c>
      <c r="J84" s="618" t="s">
        <v>1</v>
      </c>
    </row>
    <row r="85" spans="1:10" ht="14.4" customHeight="1" x14ac:dyDescent="0.3">
      <c r="A85" s="614" t="s">
        <v>4743</v>
      </c>
      <c r="B85" s="615" t="s">
        <v>352</v>
      </c>
      <c r="C85" s="616">
        <v>0</v>
      </c>
      <c r="D85" s="616">
        <v>9.1999999999999993</v>
      </c>
      <c r="E85" s="616"/>
      <c r="F85" s="616">
        <v>0</v>
      </c>
      <c r="G85" s="616">
        <v>2.3333333333333335</v>
      </c>
      <c r="H85" s="616">
        <v>-2.3333333333333335</v>
      </c>
      <c r="I85" s="617">
        <v>0</v>
      </c>
      <c r="J85" s="618" t="s">
        <v>1</v>
      </c>
    </row>
    <row r="86" spans="1:10" ht="14.4" customHeight="1" x14ac:dyDescent="0.3">
      <c r="A86" s="614" t="s">
        <v>4743</v>
      </c>
      <c r="B86" s="615" t="s">
        <v>4745</v>
      </c>
      <c r="C86" s="616">
        <v>406.47</v>
      </c>
      <c r="D86" s="616">
        <v>210.376319999998</v>
      </c>
      <c r="E86" s="616"/>
      <c r="F86" s="616">
        <v>399.71840000000003</v>
      </c>
      <c r="G86" s="616">
        <v>373.33333333333331</v>
      </c>
      <c r="H86" s="616">
        <v>26.385066666666717</v>
      </c>
      <c r="I86" s="617">
        <v>1.0706742857142859</v>
      </c>
      <c r="J86" s="618" t="s">
        <v>561</v>
      </c>
    </row>
    <row r="87" spans="1:10" ht="14.4" customHeight="1" x14ac:dyDescent="0.3">
      <c r="A87" s="614" t="s">
        <v>555</v>
      </c>
      <c r="B87" s="615" t="s">
        <v>555</v>
      </c>
      <c r="C87" s="616" t="s">
        <v>555</v>
      </c>
      <c r="D87" s="616" t="s">
        <v>555</v>
      </c>
      <c r="E87" s="616"/>
      <c r="F87" s="616" t="s">
        <v>555</v>
      </c>
      <c r="G87" s="616" t="s">
        <v>555</v>
      </c>
      <c r="H87" s="616" t="s">
        <v>555</v>
      </c>
      <c r="I87" s="617" t="s">
        <v>555</v>
      </c>
      <c r="J87" s="618" t="s">
        <v>562</v>
      </c>
    </row>
    <row r="88" spans="1:10" ht="14.4" customHeight="1" x14ac:dyDescent="0.3">
      <c r="A88" s="614" t="s">
        <v>4746</v>
      </c>
      <c r="B88" s="615" t="s">
        <v>4747</v>
      </c>
      <c r="C88" s="616" t="s">
        <v>555</v>
      </c>
      <c r="D88" s="616" t="s">
        <v>555</v>
      </c>
      <c r="E88" s="616"/>
      <c r="F88" s="616" t="s">
        <v>555</v>
      </c>
      <c r="G88" s="616" t="s">
        <v>555</v>
      </c>
      <c r="H88" s="616" t="s">
        <v>555</v>
      </c>
      <c r="I88" s="617" t="s">
        <v>555</v>
      </c>
      <c r="J88" s="618" t="s">
        <v>0</v>
      </c>
    </row>
    <row r="89" spans="1:10" ht="14.4" customHeight="1" x14ac:dyDescent="0.3">
      <c r="A89" s="614" t="s">
        <v>4746</v>
      </c>
      <c r="B89" s="615" t="s">
        <v>344</v>
      </c>
      <c r="C89" s="616">
        <v>0</v>
      </c>
      <c r="D89" s="616" t="s">
        <v>555</v>
      </c>
      <c r="E89" s="616"/>
      <c r="F89" s="616" t="s">
        <v>555</v>
      </c>
      <c r="G89" s="616" t="s">
        <v>555</v>
      </c>
      <c r="H89" s="616" t="s">
        <v>555</v>
      </c>
      <c r="I89" s="617" t="s">
        <v>555</v>
      </c>
      <c r="J89" s="618" t="s">
        <v>1</v>
      </c>
    </row>
    <row r="90" spans="1:10" ht="14.4" customHeight="1" x14ac:dyDescent="0.3">
      <c r="A90" s="614" t="s">
        <v>4746</v>
      </c>
      <c r="B90" s="615" t="s">
        <v>4748</v>
      </c>
      <c r="C90" s="616">
        <v>0</v>
      </c>
      <c r="D90" s="616" t="s">
        <v>555</v>
      </c>
      <c r="E90" s="616"/>
      <c r="F90" s="616" t="s">
        <v>555</v>
      </c>
      <c r="G90" s="616" t="s">
        <v>555</v>
      </c>
      <c r="H90" s="616" t="s">
        <v>555</v>
      </c>
      <c r="I90" s="617" t="s">
        <v>555</v>
      </c>
      <c r="J90" s="618" t="s">
        <v>561</v>
      </c>
    </row>
    <row r="91" spans="1:10" ht="14.4" customHeight="1" x14ac:dyDescent="0.3">
      <c r="A91" s="614" t="s">
        <v>555</v>
      </c>
      <c r="B91" s="615" t="s">
        <v>555</v>
      </c>
      <c r="C91" s="616" t="s">
        <v>555</v>
      </c>
      <c r="D91" s="616" t="s">
        <v>555</v>
      </c>
      <c r="E91" s="616"/>
      <c r="F91" s="616" t="s">
        <v>555</v>
      </c>
      <c r="G91" s="616" t="s">
        <v>555</v>
      </c>
      <c r="H91" s="616" t="s">
        <v>555</v>
      </c>
      <c r="I91" s="617" t="s">
        <v>555</v>
      </c>
      <c r="J91" s="618" t="s">
        <v>562</v>
      </c>
    </row>
    <row r="92" spans="1:10" ht="14.4" customHeight="1" x14ac:dyDescent="0.3">
      <c r="A92" s="614" t="s">
        <v>553</v>
      </c>
      <c r="B92" s="615" t="s">
        <v>556</v>
      </c>
      <c r="C92" s="616">
        <v>7904.6697999999997</v>
      </c>
      <c r="D92" s="616">
        <v>7833.7234099999814</v>
      </c>
      <c r="E92" s="616"/>
      <c r="F92" s="616">
        <v>9139.2716000000091</v>
      </c>
      <c r="G92" s="616">
        <v>8767.0000000000018</v>
      </c>
      <c r="H92" s="616">
        <v>372.27160000000731</v>
      </c>
      <c r="I92" s="617">
        <v>1.0424628265084985</v>
      </c>
      <c r="J92" s="618" t="s">
        <v>557</v>
      </c>
    </row>
  </sheetData>
  <mergeCells count="3">
    <mergeCell ref="A1:I1"/>
    <mergeCell ref="F3:I3"/>
    <mergeCell ref="C4:D4"/>
  </mergeCells>
  <conditionalFormatting sqref="F17 F93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92">
    <cfRule type="expression" dxfId="27" priority="5">
      <formula>$H18&gt;0</formula>
    </cfRule>
  </conditionalFormatting>
  <conditionalFormatting sqref="A18:A92">
    <cfRule type="expression" dxfId="26" priority="2">
      <formula>AND($J18&lt;&gt;"mezeraKL",$J18&lt;&gt;"")</formula>
    </cfRule>
  </conditionalFormatting>
  <conditionalFormatting sqref="I18:I92">
    <cfRule type="expression" dxfId="25" priority="6">
      <formula>$I18&gt;1</formula>
    </cfRule>
  </conditionalFormatting>
  <conditionalFormatting sqref="B18:B92">
    <cfRule type="expression" dxfId="24" priority="1">
      <formula>OR($J18="NS",$J18="SumaNS",$J18="Účet")</formula>
    </cfRule>
  </conditionalFormatting>
  <conditionalFormatting sqref="A18:D92 F18:I92">
    <cfRule type="expression" dxfId="23" priority="8">
      <formula>AND($J18&lt;&gt;"",$J18&lt;&gt;"mezeraKL")</formula>
    </cfRule>
  </conditionalFormatting>
  <conditionalFormatting sqref="B18:D92 F18:I92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2 F18:I92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5740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13.168938181627862</v>
      </c>
      <c r="J3" s="210">
        <f>SUBTOTAL(9,J5:J1048576)</f>
        <v>696185.84580000001</v>
      </c>
      <c r="K3" s="211">
        <f>SUBTOTAL(9,K5:K1048576)</f>
        <v>9168028.3662645072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553</v>
      </c>
      <c r="B5" s="625" t="s">
        <v>554</v>
      </c>
      <c r="C5" s="626" t="s">
        <v>558</v>
      </c>
      <c r="D5" s="627" t="s">
        <v>3001</v>
      </c>
      <c r="E5" s="626" t="s">
        <v>5721</v>
      </c>
      <c r="F5" s="627" t="s">
        <v>5722</v>
      </c>
      <c r="G5" s="626" t="s">
        <v>4749</v>
      </c>
      <c r="H5" s="626" t="s">
        <v>4750</v>
      </c>
      <c r="I5" s="628">
        <v>156.11666666666667</v>
      </c>
      <c r="J5" s="628">
        <v>3</v>
      </c>
      <c r="K5" s="629">
        <v>468.35</v>
      </c>
    </row>
    <row r="6" spans="1:11" ht="14.4" customHeight="1" x14ac:dyDescent="0.3">
      <c r="A6" s="695" t="s">
        <v>553</v>
      </c>
      <c r="B6" s="696" t="s">
        <v>554</v>
      </c>
      <c r="C6" s="699" t="s">
        <v>558</v>
      </c>
      <c r="D6" s="720" t="s">
        <v>3001</v>
      </c>
      <c r="E6" s="699" t="s">
        <v>5721</v>
      </c>
      <c r="F6" s="720" t="s">
        <v>5722</v>
      </c>
      <c r="G6" s="699" t="s">
        <v>4751</v>
      </c>
      <c r="H6" s="699" t="s">
        <v>4752</v>
      </c>
      <c r="I6" s="711">
        <v>42.45</v>
      </c>
      <c r="J6" s="711">
        <v>5</v>
      </c>
      <c r="K6" s="712">
        <v>212.25</v>
      </c>
    </row>
    <row r="7" spans="1:11" ht="14.4" customHeight="1" x14ac:dyDescent="0.3">
      <c r="A7" s="695" t="s">
        <v>553</v>
      </c>
      <c r="B7" s="696" t="s">
        <v>554</v>
      </c>
      <c r="C7" s="699" t="s">
        <v>558</v>
      </c>
      <c r="D7" s="720" t="s">
        <v>3001</v>
      </c>
      <c r="E7" s="699" t="s">
        <v>5721</v>
      </c>
      <c r="F7" s="720" t="s">
        <v>5722</v>
      </c>
      <c r="G7" s="699" t="s">
        <v>4753</v>
      </c>
      <c r="H7" s="699" t="s">
        <v>4754</v>
      </c>
      <c r="I7" s="711">
        <v>3.79</v>
      </c>
      <c r="J7" s="711">
        <v>40</v>
      </c>
      <c r="K7" s="712">
        <v>151.6</v>
      </c>
    </row>
    <row r="8" spans="1:11" ht="14.4" customHeight="1" x14ac:dyDescent="0.3">
      <c r="A8" s="695" t="s">
        <v>553</v>
      </c>
      <c r="B8" s="696" t="s">
        <v>554</v>
      </c>
      <c r="C8" s="699" t="s">
        <v>558</v>
      </c>
      <c r="D8" s="720" t="s">
        <v>3001</v>
      </c>
      <c r="E8" s="699" t="s">
        <v>5721</v>
      </c>
      <c r="F8" s="720" t="s">
        <v>5722</v>
      </c>
      <c r="G8" s="699" t="s">
        <v>4755</v>
      </c>
      <c r="H8" s="699" t="s">
        <v>4756</v>
      </c>
      <c r="I8" s="711">
        <v>0.51</v>
      </c>
      <c r="J8" s="711">
        <v>21800</v>
      </c>
      <c r="K8" s="712">
        <v>11118</v>
      </c>
    </row>
    <row r="9" spans="1:11" ht="14.4" customHeight="1" x14ac:dyDescent="0.3">
      <c r="A9" s="695" t="s">
        <v>553</v>
      </c>
      <c r="B9" s="696" t="s">
        <v>554</v>
      </c>
      <c r="C9" s="699" t="s">
        <v>558</v>
      </c>
      <c r="D9" s="720" t="s">
        <v>3001</v>
      </c>
      <c r="E9" s="699" t="s">
        <v>5721</v>
      </c>
      <c r="F9" s="720" t="s">
        <v>5722</v>
      </c>
      <c r="G9" s="699" t="s">
        <v>4757</v>
      </c>
      <c r="H9" s="699" t="s">
        <v>4758</v>
      </c>
      <c r="I9" s="711">
        <v>12.08</v>
      </c>
      <c r="J9" s="711">
        <v>10</v>
      </c>
      <c r="K9" s="712">
        <v>120.8</v>
      </c>
    </row>
    <row r="10" spans="1:11" ht="14.4" customHeight="1" x14ac:dyDescent="0.3">
      <c r="A10" s="695" t="s">
        <v>553</v>
      </c>
      <c r="B10" s="696" t="s">
        <v>554</v>
      </c>
      <c r="C10" s="699" t="s">
        <v>558</v>
      </c>
      <c r="D10" s="720" t="s">
        <v>3001</v>
      </c>
      <c r="E10" s="699" t="s">
        <v>5721</v>
      </c>
      <c r="F10" s="720" t="s">
        <v>5722</v>
      </c>
      <c r="G10" s="699" t="s">
        <v>4759</v>
      </c>
      <c r="H10" s="699" t="s">
        <v>4760</v>
      </c>
      <c r="I10" s="711">
        <v>8.5299999999999994</v>
      </c>
      <c r="J10" s="711">
        <v>30</v>
      </c>
      <c r="K10" s="712">
        <v>255.9</v>
      </c>
    </row>
    <row r="11" spans="1:11" ht="14.4" customHeight="1" x14ac:dyDescent="0.3">
      <c r="A11" s="695" t="s">
        <v>553</v>
      </c>
      <c r="B11" s="696" t="s">
        <v>554</v>
      </c>
      <c r="C11" s="699" t="s">
        <v>558</v>
      </c>
      <c r="D11" s="720" t="s">
        <v>3001</v>
      </c>
      <c r="E11" s="699" t="s">
        <v>5721</v>
      </c>
      <c r="F11" s="720" t="s">
        <v>5722</v>
      </c>
      <c r="G11" s="699" t="s">
        <v>4761</v>
      </c>
      <c r="H11" s="699" t="s">
        <v>4762</v>
      </c>
      <c r="I11" s="711">
        <v>124.45</v>
      </c>
      <c r="J11" s="711">
        <v>3</v>
      </c>
      <c r="K11" s="712">
        <v>373.35</v>
      </c>
    </row>
    <row r="12" spans="1:11" ht="14.4" customHeight="1" x14ac:dyDescent="0.3">
      <c r="A12" s="695" t="s">
        <v>553</v>
      </c>
      <c r="B12" s="696" t="s">
        <v>554</v>
      </c>
      <c r="C12" s="699" t="s">
        <v>558</v>
      </c>
      <c r="D12" s="720" t="s">
        <v>3001</v>
      </c>
      <c r="E12" s="699" t="s">
        <v>5721</v>
      </c>
      <c r="F12" s="720" t="s">
        <v>5722</v>
      </c>
      <c r="G12" s="699" t="s">
        <v>4763</v>
      </c>
      <c r="H12" s="699" t="s">
        <v>4764</v>
      </c>
      <c r="I12" s="711">
        <v>0.40500000000000003</v>
      </c>
      <c r="J12" s="711">
        <v>1500</v>
      </c>
      <c r="K12" s="712">
        <v>605</v>
      </c>
    </row>
    <row r="13" spans="1:11" ht="14.4" customHeight="1" x14ac:dyDescent="0.3">
      <c r="A13" s="695" t="s">
        <v>553</v>
      </c>
      <c r="B13" s="696" t="s">
        <v>554</v>
      </c>
      <c r="C13" s="699" t="s">
        <v>558</v>
      </c>
      <c r="D13" s="720" t="s">
        <v>3001</v>
      </c>
      <c r="E13" s="699" t="s">
        <v>5721</v>
      </c>
      <c r="F13" s="720" t="s">
        <v>5722</v>
      </c>
      <c r="G13" s="699" t="s">
        <v>4765</v>
      </c>
      <c r="H13" s="699" t="s">
        <v>4766</v>
      </c>
      <c r="I13" s="711">
        <v>27.793333333333333</v>
      </c>
      <c r="J13" s="711">
        <v>48</v>
      </c>
      <c r="K13" s="712">
        <v>1328.8799999999999</v>
      </c>
    </row>
    <row r="14" spans="1:11" ht="14.4" customHeight="1" x14ac:dyDescent="0.3">
      <c r="A14" s="695" t="s">
        <v>553</v>
      </c>
      <c r="B14" s="696" t="s">
        <v>554</v>
      </c>
      <c r="C14" s="699" t="s">
        <v>558</v>
      </c>
      <c r="D14" s="720" t="s">
        <v>3001</v>
      </c>
      <c r="E14" s="699" t="s">
        <v>5721</v>
      </c>
      <c r="F14" s="720" t="s">
        <v>5722</v>
      </c>
      <c r="G14" s="699" t="s">
        <v>4767</v>
      </c>
      <c r="H14" s="699" t="s">
        <v>4768</v>
      </c>
      <c r="I14" s="711">
        <v>27.21</v>
      </c>
      <c r="J14" s="711">
        <v>2</v>
      </c>
      <c r="K14" s="712">
        <v>54.42</v>
      </c>
    </row>
    <row r="15" spans="1:11" ht="14.4" customHeight="1" x14ac:dyDescent="0.3">
      <c r="A15" s="695" t="s">
        <v>553</v>
      </c>
      <c r="B15" s="696" t="s">
        <v>554</v>
      </c>
      <c r="C15" s="699" t="s">
        <v>558</v>
      </c>
      <c r="D15" s="720" t="s">
        <v>3001</v>
      </c>
      <c r="E15" s="699" t="s">
        <v>5721</v>
      </c>
      <c r="F15" s="720" t="s">
        <v>5722</v>
      </c>
      <c r="G15" s="699" t="s">
        <v>4769</v>
      </c>
      <c r="H15" s="699" t="s">
        <v>4770</v>
      </c>
      <c r="I15" s="711">
        <v>12.42</v>
      </c>
      <c r="J15" s="711">
        <v>30</v>
      </c>
      <c r="K15" s="712">
        <v>372.6</v>
      </c>
    </row>
    <row r="16" spans="1:11" ht="14.4" customHeight="1" x14ac:dyDescent="0.3">
      <c r="A16" s="695" t="s">
        <v>553</v>
      </c>
      <c r="B16" s="696" t="s">
        <v>554</v>
      </c>
      <c r="C16" s="699" t="s">
        <v>558</v>
      </c>
      <c r="D16" s="720" t="s">
        <v>3001</v>
      </c>
      <c r="E16" s="699" t="s">
        <v>5721</v>
      </c>
      <c r="F16" s="720" t="s">
        <v>5722</v>
      </c>
      <c r="G16" s="699" t="s">
        <v>4771</v>
      </c>
      <c r="H16" s="699" t="s">
        <v>4772</v>
      </c>
      <c r="I16" s="711">
        <v>0.6</v>
      </c>
      <c r="J16" s="711">
        <v>1500</v>
      </c>
      <c r="K16" s="712">
        <v>900</v>
      </c>
    </row>
    <row r="17" spans="1:11" ht="14.4" customHeight="1" x14ac:dyDescent="0.3">
      <c r="A17" s="695" t="s">
        <v>553</v>
      </c>
      <c r="B17" s="696" t="s">
        <v>554</v>
      </c>
      <c r="C17" s="699" t="s">
        <v>558</v>
      </c>
      <c r="D17" s="720" t="s">
        <v>3001</v>
      </c>
      <c r="E17" s="699" t="s">
        <v>5721</v>
      </c>
      <c r="F17" s="720" t="s">
        <v>5722</v>
      </c>
      <c r="G17" s="699" t="s">
        <v>4773</v>
      </c>
      <c r="H17" s="699" t="s">
        <v>4774</v>
      </c>
      <c r="I17" s="711">
        <v>8.58</v>
      </c>
      <c r="J17" s="711">
        <v>84</v>
      </c>
      <c r="K17" s="712">
        <v>720.71999999999991</v>
      </c>
    </row>
    <row r="18" spans="1:11" ht="14.4" customHeight="1" x14ac:dyDescent="0.3">
      <c r="A18" s="695" t="s">
        <v>553</v>
      </c>
      <c r="B18" s="696" t="s">
        <v>554</v>
      </c>
      <c r="C18" s="699" t="s">
        <v>558</v>
      </c>
      <c r="D18" s="720" t="s">
        <v>3001</v>
      </c>
      <c r="E18" s="699" t="s">
        <v>5721</v>
      </c>
      <c r="F18" s="720" t="s">
        <v>5722</v>
      </c>
      <c r="G18" s="699" t="s">
        <v>4775</v>
      </c>
      <c r="H18" s="699" t="s">
        <v>4776</v>
      </c>
      <c r="I18" s="711">
        <v>9.77</v>
      </c>
      <c r="J18" s="711">
        <v>50</v>
      </c>
      <c r="K18" s="712">
        <v>488.5</v>
      </c>
    </row>
    <row r="19" spans="1:11" ht="14.4" customHeight="1" x14ac:dyDescent="0.3">
      <c r="A19" s="695" t="s">
        <v>553</v>
      </c>
      <c r="B19" s="696" t="s">
        <v>554</v>
      </c>
      <c r="C19" s="699" t="s">
        <v>558</v>
      </c>
      <c r="D19" s="720" t="s">
        <v>3001</v>
      </c>
      <c r="E19" s="699" t="s">
        <v>5721</v>
      </c>
      <c r="F19" s="720" t="s">
        <v>5722</v>
      </c>
      <c r="G19" s="699" t="s">
        <v>4777</v>
      </c>
      <c r="H19" s="699" t="s">
        <v>4778</v>
      </c>
      <c r="I19" s="711">
        <v>2.94</v>
      </c>
      <c r="J19" s="711">
        <v>100</v>
      </c>
      <c r="K19" s="712">
        <v>294</v>
      </c>
    </row>
    <row r="20" spans="1:11" ht="14.4" customHeight="1" x14ac:dyDescent="0.3">
      <c r="A20" s="695" t="s">
        <v>553</v>
      </c>
      <c r="B20" s="696" t="s">
        <v>554</v>
      </c>
      <c r="C20" s="699" t="s">
        <v>558</v>
      </c>
      <c r="D20" s="720" t="s">
        <v>3001</v>
      </c>
      <c r="E20" s="699" t="s">
        <v>5721</v>
      </c>
      <c r="F20" s="720" t="s">
        <v>5722</v>
      </c>
      <c r="G20" s="699" t="s">
        <v>4779</v>
      </c>
      <c r="H20" s="699" t="s">
        <v>4780</v>
      </c>
      <c r="I20" s="711">
        <v>0.93</v>
      </c>
      <c r="J20" s="711">
        <v>1500</v>
      </c>
      <c r="K20" s="712">
        <v>1395</v>
      </c>
    </row>
    <row r="21" spans="1:11" ht="14.4" customHeight="1" x14ac:dyDescent="0.3">
      <c r="A21" s="695" t="s">
        <v>553</v>
      </c>
      <c r="B21" s="696" t="s">
        <v>554</v>
      </c>
      <c r="C21" s="699" t="s">
        <v>558</v>
      </c>
      <c r="D21" s="720" t="s">
        <v>3001</v>
      </c>
      <c r="E21" s="699" t="s">
        <v>5721</v>
      </c>
      <c r="F21" s="720" t="s">
        <v>5722</v>
      </c>
      <c r="G21" s="699" t="s">
        <v>4781</v>
      </c>
      <c r="H21" s="699" t="s">
        <v>4782</v>
      </c>
      <c r="I21" s="711">
        <v>9.5449999999999999</v>
      </c>
      <c r="J21" s="711">
        <v>300</v>
      </c>
      <c r="K21" s="712">
        <v>2864</v>
      </c>
    </row>
    <row r="22" spans="1:11" ht="14.4" customHeight="1" x14ac:dyDescent="0.3">
      <c r="A22" s="695" t="s">
        <v>553</v>
      </c>
      <c r="B22" s="696" t="s">
        <v>554</v>
      </c>
      <c r="C22" s="699" t="s">
        <v>558</v>
      </c>
      <c r="D22" s="720" t="s">
        <v>3001</v>
      </c>
      <c r="E22" s="699" t="s">
        <v>5721</v>
      </c>
      <c r="F22" s="720" t="s">
        <v>5722</v>
      </c>
      <c r="G22" s="699" t="s">
        <v>4783</v>
      </c>
      <c r="H22" s="699" t="s">
        <v>4784</v>
      </c>
      <c r="I22" s="711">
        <v>2.66</v>
      </c>
      <c r="J22" s="711">
        <v>210</v>
      </c>
      <c r="K22" s="712">
        <v>559.16</v>
      </c>
    </row>
    <row r="23" spans="1:11" ht="14.4" customHeight="1" x14ac:dyDescent="0.3">
      <c r="A23" s="695" t="s">
        <v>553</v>
      </c>
      <c r="B23" s="696" t="s">
        <v>554</v>
      </c>
      <c r="C23" s="699" t="s">
        <v>558</v>
      </c>
      <c r="D23" s="720" t="s">
        <v>3001</v>
      </c>
      <c r="E23" s="699" t="s">
        <v>5721</v>
      </c>
      <c r="F23" s="720" t="s">
        <v>5722</v>
      </c>
      <c r="G23" s="699" t="s">
        <v>4785</v>
      </c>
      <c r="H23" s="699" t="s">
        <v>4786</v>
      </c>
      <c r="I23" s="711">
        <v>1.5150000000000001</v>
      </c>
      <c r="J23" s="711">
        <v>200</v>
      </c>
      <c r="K23" s="712">
        <v>303</v>
      </c>
    </row>
    <row r="24" spans="1:11" ht="14.4" customHeight="1" x14ac:dyDescent="0.3">
      <c r="A24" s="695" t="s">
        <v>553</v>
      </c>
      <c r="B24" s="696" t="s">
        <v>554</v>
      </c>
      <c r="C24" s="699" t="s">
        <v>558</v>
      </c>
      <c r="D24" s="720" t="s">
        <v>3001</v>
      </c>
      <c r="E24" s="699" t="s">
        <v>5721</v>
      </c>
      <c r="F24" s="720" t="s">
        <v>5722</v>
      </c>
      <c r="G24" s="699" t="s">
        <v>4787</v>
      </c>
      <c r="H24" s="699" t="s">
        <v>4788</v>
      </c>
      <c r="I24" s="711">
        <v>2.0699999999999998</v>
      </c>
      <c r="J24" s="711">
        <v>100</v>
      </c>
      <c r="K24" s="712">
        <v>207</v>
      </c>
    </row>
    <row r="25" spans="1:11" ht="14.4" customHeight="1" x14ac:dyDescent="0.3">
      <c r="A25" s="695" t="s">
        <v>553</v>
      </c>
      <c r="B25" s="696" t="s">
        <v>554</v>
      </c>
      <c r="C25" s="699" t="s">
        <v>558</v>
      </c>
      <c r="D25" s="720" t="s">
        <v>3001</v>
      </c>
      <c r="E25" s="699" t="s">
        <v>5721</v>
      </c>
      <c r="F25" s="720" t="s">
        <v>5722</v>
      </c>
      <c r="G25" s="699" t="s">
        <v>4789</v>
      </c>
      <c r="H25" s="699" t="s">
        <v>4790</v>
      </c>
      <c r="I25" s="711">
        <v>64.059999999999988</v>
      </c>
      <c r="J25" s="711">
        <v>50</v>
      </c>
      <c r="K25" s="712">
        <v>3204.55</v>
      </c>
    </row>
    <row r="26" spans="1:11" ht="14.4" customHeight="1" x14ac:dyDescent="0.3">
      <c r="A26" s="695" t="s">
        <v>553</v>
      </c>
      <c r="B26" s="696" t="s">
        <v>554</v>
      </c>
      <c r="C26" s="699" t="s">
        <v>558</v>
      </c>
      <c r="D26" s="720" t="s">
        <v>3001</v>
      </c>
      <c r="E26" s="699" t="s">
        <v>5721</v>
      </c>
      <c r="F26" s="720" t="s">
        <v>5722</v>
      </c>
      <c r="G26" s="699" t="s">
        <v>4791</v>
      </c>
      <c r="H26" s="699" t="s">
        <v>4792</v>
      </c>
      <c r="I26" s="711">
        <v>12</v>
      </c>
      <c r="J26" s="711">
        <v>400</v>
      </c>
      <c r="K26" s="712">
        <v>4798.8999999999996</v>
      </c>
    </row>
    <row r="27" spans="1:11" ht="14.4" customHeight="1" x14ac:dyDescent="0.3">
      <c r="A27" s="695" t="s">
        <v>553</v>
      </c>
      <c r="B27" s="696" t="s">
        <v>554</v>
      </c>
      <c r="C27" s="699" t="s">
        <v>558</v>
      </c>
      <c r="D27" s="720" t="s">
        <v>3001</v>
      </c>
      <c r="E27" s="699" t="s">
        <v>5721</v>
      </c>
      <c r="F27" s="720" t="s">
        <v>5722</v>
      </c>
      <c r="G27" s="699" t="s">
        <v>4793</v>
      </c>
      <c r="H27" s="699" t="s">
        <v>4794</v>
      </c>
      <c r="I27" s="711">
        <v>8.31</v>
      </c>
      <c r="J27" s="711">
        <v>50</v>
      </c>
      <c r="K27" s="712">
        <v>415.5</v>
      </c>
    </row>
    <row r="28" spans="1:11" ht="14.4" customHeight="1" x14ac:dyDescent="0.3">
      <c r="A28" s="695" t="s">
        <v>553</v>
      </c>
      <c r="B28" s="696" t="s">
        <v>554</v>
      </c>
      <c r="C28" s="699" t="s">
        <v>558</v>
      </c>
      <c r="D28" s="720" t="s">
        <v>3001</v>
      </c>
      <c r="E28" s="699" t="s">
        <v>5721</v>
      </c>
      <c r="F28" s="720" t="s">
        <v>5722</v>
      </c>
      <c r="G28" s="699" t="s">
        <v>4795</v>
      </c>
      <c r="H28" s="699" t="s">
        <v>4796</v>
      </c>
      <c r="I28" s="711">
        <v>0.31</v>
      </c>
      <c r="J28" s="711">
        <v>1000</v>
      </c>
      <c r="K28" s="712">
        <v>310</v>
      </c>
    </row>
    <row r="29" spans="1:11" ht="14.4" customHeight="1" x14ac:dyDescent="0.3">
      <c r="A29" s="695" t="s">
        <v>553</v>
      </c>
      <c r="B29" s="696" t="s">
        <v>554</v>
      </c>
      <c r="C29" s="699" t="s">
        <v>558</v>
      </c>
      <c r="D29" s="720" t="s">
        <v>3001</v>
      </c>
      <c r="E29" s="699" t="s">
        <v>5723</v>
      </c>
      <c r="F29" s="720" t="s">
        <v>5724</v>
      </c>
      <c r="G29" s="699" t="s">
        <v>4797</v>
      </c>
      <c r="H29" s="699" t="s">
        <v>4798</v>
      </c>
      <c r="I29" s="711">
        <v>260.14999999999998</v>
      </c>
      <c r="J29" s="711">
        <v>3</v>
      </c>
      <c r="K29" s="712">
        <v>780.45</v>
      </c>
    </row>
    <row r="30" spans="1:11" ht="14.4" customHeight="1" x14ac:dyDescent="0.3">
      <c r="A30" s="695" t="s">
        <v>553</v>
      </c>
      <c r="B30" s="696" t="s">
        <v>554</v>
      </c>
      <c r="C30" s="699" t="s">
        <v>558</v>
      </c>
      <c r="D30" s="720" t="s">
        <v>3001</v>
      </c>
      <c r="E30" s="699" t="s">
        <v>5723</v>
      </c>
      <c r="F30" s="720" t="s">
        <v>5724</v>
      </c>
      <c r="G30" s="699" t="s">
        <v>4799</v>
      </c>
      <c r="H30" s="699" t="s">
        <v>4800</v>
      </c>
      <c r="I30" s="711">
        <v>3.51</v>
      </c>
      <c r="J30" s="711">
        <v>150</v>
      </c>
      <c r="K30" s="712">
        <v>526.5</v>
      </c>
    </row>
    <row r="31" spans="1:11" ht="14.4" customHeight="1" x14ac:dyDescent="0.3">
      <c r="A31" s="695" t="s">
        <v>553</v>
      </c>
      <c r="B31" s="696" t="s">
        <v>554</v>
      </c>
      <c r="C31" s="699" t="s">
        <v>558</v>
      </c>
      <c r="D31" s="720" t="s">
        <v>3001</v>
      </c>
      <c r="E31" s="699" t="s">
        <v>5723</v>
      </c>
      <c r="F31" s="720" t="s">
        <v>5724</v>
      </c>
      <c r="G31" s="699" t="s">
        <v>4801</v>
      </c>
      <c r="H31" s="699" t="s">
        <v>4802</v>
      </c>
      <c r="I31" s="711">
        <v>15.925000000000001</v>
      </c>
      <c r="J31" s="711">
        <v>400</v>
      </c>
      <c r="K31" s="712">
        <v>6371</v>
      </c>
    </row>
    <row r="32" spans="1:11" ht="14.4" customHeight="1" x14ac:dyDescent="0.3">
      <c r="A32" s="695" t="s">
        <v>553</v>
      </c>
      <c r="B32" s="696" t="s">
        <v>554</v>
      </c>
      <c r="C32" s="699" t="s">
        <v>558</v>
      </c>
      <c r="D32" s="720" t="s">
        <v>3001</v>
      </c>
      <c r="E32" s="699" t="s">
        <v>5723</v>
      </c>
      <c r="F32" s="720" t="s">
        <v>5724</v>
      </c>
      <c r="G32" s="699" t="s">
        <v>4803</v>
      </c>
      <c r="H32" s="699" t="s">
        <v>4804</v>
      </c>
      <c r="I32" s="711">
        <v>0.93</v>
      </c>
      <c r="J32" s="711">
        <v>4800</v>
      </c>
      <c r="K32" s="712">
        <v>4464</v>
      </c>
    </row>
    <row r="33" spans="1:11" ht="14.4" customHeight="1" x14ac:dyDescent="0.3">
      <c r="A33" s="695" t="s">
        <v>553</v>
      </c>
      <c r="B33" s="696" t="s">
        <v>554</v>
      </c>
      <c r="C33" s="699" t="s">
        <v>558</v>
      </c>
      <c r="D33" s="720" t="s">
        <v>3001</v>
      </c>
      <c r="E33" s="699" t="s">
        <v>5723</v>
      </c>
      <c r="F33" s="720" t="s">
        <v>5724</v>
      </c>
      <c r="G33" s="699" t="s">
        <v>4805</v>
      </c>
      <c r="H33" s="699" t="s">
        <v>4806</v>
      </c>
      <c r="I33" s="711">
        <v>1.43</v>
      </c>
      <c r="J33" s="711">
        <v>4800</v>
      </c>
      <c r="K33" s="712">
        <v>6864</v>
      </c>
    </row>
    <row r="34" spans="1:11" ht="14.4" customHeight="1" x14ac:dyDescent="0.3">
      <c r="A34" s="695" t="s">
        <v>553</v>
      </c>
      <c r="B34" s="696" t="s">
        <v>554</v>
      </c>
      <c r="C34" s="699" t="s">
        <v>558</v>
      </c>
      <c r="D34" s="720" t="s">
        <v>3001</v>
      </c>
      <c r="E34" s="699" t="s">
        <v>5723</v>
      </c>
      <c r="F34" s="720" t="s">
        <v>5724</v>
      </c>
      <c r="G34" s="699" t="s">
        <v>4807</v>
      </c>
      <c r="H34" s="699" t="s">
        <v>4808</v>
      </c>
      <c r="I34" s="711">
        <v>0.42</v>
      </c>
      <c r="J34" s="711">
        <v>1600</v>
      </c>
      <c r="K34" s="712">
        <v>672</v>
      </c>
    </row>
    <row r="35" spans="1:11" ht="14.4" customHeight="1" x14ac:dyDescent="0.3">
      <c r="A35" s="695" t="s">
        <v>553</v>
      </c>
      <c r="B35" s="696" t="s">
        <v>554</v>
      </c>
      <c r="C35" s="699" t="s">
        <v>558</v>
      </c>
      <c r="D35" s="720" t="s">
        <v>3001</v>
      </c>
      <c r="E35" s="699" t="s">
        <v>5723</v>
      </c>
      <c r="F35" s="720" t="s">
        <v>5724</v>
      </c>
      <c r="G35" s="699" t="s">
        <v>4809</v>
      </c>
      <c r="H35" s="699" t="s">
        <v>4810</v>
      </c>
      <c r="I35" s="711">
        <v>0.57666666666666666</v>
      </c>
      <c r="J35" s="711">
        <v>6000</v>
      </c>
      <c r="K35" s="712">
        <v>3460</v>
      </c>
    </row>
    <row r="36" spans="1:11" ht="14.4" customHeight="1" x14ac:dyDescent="0.3">
      <c r="A36" s="695" t="s">
        <v>553</v>
      </c>
      <c r="B36" s="696" t="s">
        <v>554</v>
      </c>
      <c r="C36" s="699" t="s">
        <v>558</v>
      </c>
      <c r="D36" s="720" t="s">
        <v>3001</v>
      </c>
      <c r="E36" s="699" t="s">
        <v>5723</v>
      </c>
      <c r="F36" s="720" t="s">
        <v>5724</v>
      </c>
      <c r="G36" s="699" t="s">
        <v>4811</v>
      </c>
      <c r="H36" s="699" t="s">
        <v>4812</v>
      </c>
      <c r="I36" s="711">
        <v>68.510000000000005</v>
      </c>
      <c r="J36" s="711">
        <v>5</v>
      </c>
      <c r="K36" s="712">
        <v>342.55</v>
      </c>
    </row>
    <row r="37" spans="1:11" ht="14.4" customHeight="1" x14ac:dyDescent="0.3">
      <c r="A37" s="695" t="s">
        <v>553</v>
      </c>
      <c r="B37" s="696" t="s">
        <v>554</v>
      </c>
      <c r="C37" s="699" t="s">
        <v>558</v>
      </c>
      <c r="D37" s="720" t="s">
        <v>3001</v>
      </c>
      <c r="E37" s="699" t="s">
        <v>5723</v>
      </c>
      <c r="F37" s="720" t="s">
        <v>5724</v>
      </c>
      <c r="G37" s="699" t="s">
        <v>4813</v>
      </c>
      <c r="H37" s="699" t="s">
        <v>4814</v>
      </c>
      <c r="I37" s="711">
        <v>2.3825000000000003</v>
      </c>
      <c r="J37" s="711">
        <v>1050</v>
      </c>
      <c r="K37" s="712">
        <v>2505</v>
      </c>
    </row>
    <row r="38" spans="1:11" ht="14.4" customHeight="1" x14ac:dyDescent="0.3">
      <c r="A38" s="695" t="s">
        <v>553</v>
      </c>
      <c r="B38" s="696" t="s">
        <v>554</v>
      </c>
      <c r="C38" s="699" t="s">
        <v>558</v>
      </c>
      <c r="D38" s="720" t="s">
        <v>3001</v>
      </c>
      <c r="E38" s="699" t="s">
        <v>5723</v>
      </c>
      <c r="F38" s="720" t="s">
        <v>5724</v>
      </c>
      <c r="G38" s="699" t="s">
        <v>4815</v>
      </c>
      <c r="H38" s="699" t="s">
        <v>4816</v>
      </c>
      <c r="I38" s="711">
        <v>94.38</v>
      </c>
      <c r="J38" s="711">
        <v>3</v>
      </c>
      <c r="K38" s="712">
        <v>283.14</v>
      </c>
    </row>
    <row r="39" spans="1:11" ht="14.4" customHeight="1" x14ac:dyDescent="0.3">
      <c r="A39" s="695" t="s">
        <v>553</v>
      </c>
      <c r="B39" s="696" t="s">
        <v>554</v>
      </c>
      <c r="C39" s="699" t="s">
        <v>558</v>
      </c>
      <c r="D39" s="720" t="s">
        <v>3001</v>
      </c>
      <c r="E39" s="699" t="s">
        <v>5723</v>
      </c>
      <c r="F39" s="720" t="s">
        <v>5724</v>
      </c>
      <c r="G39" s="699" t="s">
        <v>4817</v>
      </c>
      <c r="H39" s="699" t="s">
        <v>4818</v>
      </c>
      <c r="I39" s="711">
        <v>5.5649999999999995</v>
      </c>
      <c r="J39" s="711">
        <v>100</v>
      </c>
      <c r="K39" s="712">
        <v>556.5</v>
      </c>
    </row>
    <row r="40" spans="1:11" ht="14.4" customHeight="1" x14ac:dyDescent="0.3">
      <c r="A40" s="695" t="s">
        <v>553</v>
      </c>
      <c r="B40" s="696" t="s">
        <v>554</v>
      </c>
      <c r="C40" s="699" t="s">
        <v>558</v>
      </c>
      <c r="D40" s="720" t="s">
        <v>3001</v>
      </c>
      <c r="E40" s="699" t="s">
        <v>5723</v>
      </c>
      <c r="F40" s="720" t="s">
        <v>5724</v>
      </c>
      <c r="G40" s="699" t="s">
        <v>4819</v>
      </c>
      <c r="H40" s="699" t="s">
        <v>4820</v>
      </c>
      <c r="I40" s="711">
        <v>2.33</v>
      </c>
      <c r="J40" s="711">
        <v>100</v>
      </c>
      <c r="K40" s="712">
        <v>233</v>
      </c>
    </row>
    <row r="41" spans="1:11" ht="14.4" customHeight="1" x14ac:dyDescent="0.3">
      <c r="A41" s="695" t="s">
        <v>553</v>
      </c>
      <c r="B41" s="696" t="s">
        <v>554</v>
      </c>
      <c r="C41" s="699" t="s">
        <v>558</v>
      </c>
      <c r="D41" s="720" t="s">
        <v>3001</v>
      </c>
      <c r="E41" s="699" t="s">
        <v>5723</v>
      </c>
      <c r="F41" s="720" t="s">
        <v>5724</v>
      </c>
      <c r="G41" s="699" t="s">
        <v>4821</v>
      </c>
      <c r="H41" s="699" t="s">
        <v>4822</v>
      </c>
      <c r="I41" s="711">
        <v>1.8050000000000002</v>
      </c>
      <c r="J41" s="711">
        <v>100</v>
      </c>
      <c r="K41" s="712">
        <v>180.5</v>
      </c>
    </row>
    <row r="42" spans="1:11" ht="14.4" customHeight="1" x14ac:dyDescent="0.3">
      <c r="A42" s="695" t="s">
        <v>553</v>
      </c>
      <c r="B42" s="696" t="s">
        <v>554</v>
      </c>
      <c r="C42" s="699" t="s">
        <v>558</v>
      </c>
      <c r="D42" s="720" t="s">
        <v>3001</v>
      </c>
      <c r="E42" s="699" t="s">
        <v>5723</v>
      </c>
      <c r="F42" s="720" t="s">
        <v>5724</v>
      </c>
      <c r="G42" s="699" t="s">
        <v>4823</v>
      </c>
      <c r="H42" s="699" t="s">
        <v>4824</v>
      </c>
      <c r="I42" s="711">
        <v>1.8</v>
      </c>
      <c r="J42" s="711">
        <v>1500</v>
      </c>
      <c r="K42" s="712">
        <v>2694</v>
      </c>
    </row>
    <row r="43" spans="1:11" ht="14.4" customHeight="1" x14ac:dyDescent="0.3">
      <c r="A43" s="695" t="s">
        <v>553</v>
      </c>
      <c r="B43" s="696" t="s">
        <v>554</v>
      </c>
      <c r="C43" s="699" t="s">
        <v>558</v>
      </c>
      <c r="D43" s="720" t="s">
        <v>3001</v>
      </c>
      <c r="E43" s="699" t="s">
        <v>5723</v>
      </c>
      <c r="F43" s="720" t="s">
        <v>5724</v>
      </c>
      <c r="G43" s="699" t="s">
        <v>4825</v>
      </c>
      <c r="H43" s="699" t="s">
        <v>4826</v>
      </c>
      <c r="I43" s="711">
        <v>1.7933333333333332</v>
      </c>
      <c r="J43" s="711">
        <v>400</v>
      </c>
      <c r="K43" s="712">
        <v>717.5</v>
      </c>
    </row>
    <row r="44" spans="1:11" ht="14.4" customHeight="1" x14ac:dyDescent="0.3">
      <c r="A44" s="695" t="s">
        <v>553</v>
      </c>
      <c r="B44" s="696" t="s">
        <v>554</v>
      </c>
      <c r="C44" s="699" t="s">
        <v>558</v>
      </c>
      <c r="D44" s="720" t="s">
        <v>3001</v>
      </c>
      <c r="E44" s="699" t="s">
        <v>5723</v>
      </c>
      <c r="F44" s="720" t="s">
        <v>5724</v>
      </c>
      <c r="G44" s="699" t="s">
        <v>4827</v>
      </c>
      <c r="H44" s="699" t="s">
        <v>4828</v>
      </c>
      <c r="I44" s="711">
        <v>2.8525</v>
      </c>
      <c r="J44" s="711">
        <v>1500</v>
      </c>
      <c r="K44" s="712">
        <v>4285</v>
      </c>
    </row>
    <row r="45" spans="1:11" ht="14.4" customHeight="1" x14ac:dyDescent="0.3">
      <c r="A45" s="695" t="s">
        <v>553</v>
      </c>
      <c r="B45" s="696" t="s">
        <v>554</v>
      </c>
      <c r="C45" s="699" t="s">
        <v>558</v>
      </c>
      <c r="D45" s="720" t="s">
        <v>3001</v>
      </c>
      <c r="E45" s="699" t="s">
        <v>5723</v>
      </c>
      <c r="F45" s="720" t="s">
        <v>5724</v>
      </c>
      <c r="G45" s="699" t="s">
        <v>4829</v>
      </c>
      <c r="H45" s="699" t="s">
        <v>4830</v>
      </c>
      <c r="I45" s="711">
        <v>1.76</v>
      </c>
      <c r="J45" s="711">
        <v>200</v>
      </c>
      <c r="K45" s="712">
        <v>352</v>
      </c>
    </row>
    <row r="46" spans="1:11" ht="14.4" customHeight="1" x14ac:dyDescent="0.3">
      <c r="A46" s="695" t="s">
        <v>553</v>
      </c>
      <c r="B46" s="696" t="s">
        <v>554</v>
      </c>
      <c r="C46" s="699" t="s">
        <v>558</v>
      </c>
      <c r="D46" s="720" t="s">
        <v>3001</v>
      </c>
      <c r="E46" s="699" t="s">
        <v>5723</v>
      </c>
      <c r="F46" s="720" t="s">
        <v>5724</v>
      </c>
      <c r="G46" s="699" t="s">
        <v>4831</v>
      </c>
      <c r="H46" s="699" t="s">
        <v>4832</v>
      </c>
      <c r="I46" s="711">
        <v>4.8166666666666664</v>
      </c>
      <c r="J46" s="711">
        <v>1400</v>
      </c>
      <c r="K46" s="712">
        <v>6744</v>
      </c>
    </row>
    <row r="47" spans="1:11" ht="14.4" customHeight="1" x14ac:dyDescent="0.3">
      <c r="A47" s="695" t="s">
        <v>553</v>
      </c>
      <c r="B47" s="696" t="s">
        <v>554</v>
      </c>
      <c r="C47" s="699" t="s">
        <v>558</v>
      </c>
      <c r="D47" s="720" t="s">
        <v>3001</v>
      </c>
      <c r="E47" s="699" t="s">
        <v>5723</v>
      </c>
      <c r="F47" s="720" t="s">
        <v>5724</v>
      </c>
      <c r="G47" s="699" t="s">
        <v>4833</v>
      </c>
      <c r="H47" s="699" t="s">
        <v>4834</v>
      </c>
      <c r="I47" s="711">
        <v>2.8166666666666664</v>
      </c>
      <c r="J47" s="711">
        <v>700</v>
      </c>
      <c r="K47" s="712">
        <v>1971</v>
      </c>
    </row>
    <row r="48" spans="1:11" ht="14.4" customHeight="1" x14ac:dyDescent="0.3">
      <c r="A48" s="695" t="s">
        <v>553</v>
      </c>
      <c r="B48" s="696" t="s">
        <v>554</v>
      </c>
      <c r="C48" s="699" t="s">
        <v>558</v>
      </c>
      <c r="D48" s="720" t="s">
        <v>3001</v>
      </c>
      <c r="E48" s="699" t="s">
        <v>5723</v>
      </c>
      <c r="F48" s="720" t="s">
        <v>5724</v>
      </c>
      <c r="G48" s="699" t="s">
        <v>4835</v>
      </c>
      <c r="H48" s="699" t="s">
        <v>4836</v>
      </c>
      <c r="I48" s="711">
        <v>2.0233333333333334</v>
      </c>
      <c r="J48" s="711">
        <v>200</v>
      </c>
      <c r="K48" s="712">
        <v>403</v>
      </c>
    </row>
    <row r="49" spans="1:11" ht="14.4" customHeight="1" x14ac:dyDescent="0.3">
      <c r="A49" s="695" t="s">
        <v>553</v>
      </c>
      <c r="B49" s="696" t="s">
        <v>554</v>
      </c>
      <c r="C49" s="699" t="s">
        <v>558</v>
      </c>
      <c r="D49" s="720" t="s">
        <v>3001</v>
      </c>
      <c r="E49" s="699" t="s">
        <v>5723</v>
      </c>
      <c r="F49" s="720" t="s">
        <v>5724</v>
      </c>
      <c r="G49" s="699" t="s">
        <v>4837</v>
      </c>
      <c r="H49" s="699" t="s">
        <v>4838</v>
      </c>
      <c r="I49" s="711">
        <v>3.145</v>
      </c>
      <c r="J49" s="711">
        <v>100</v>
      </c>
      <c r="K49" s="712">
        <v>314.5</v>
      </c>
    </row>
    <row r="50" spans="1:11" ht="14.4" customHeight="1" x14ac:dyDescent="0.3">
      <c r="A50" s="695" t="s">
        <v>553</v>
      </c>
      <c r="B50" s="696" t="s">
        <v>554</v>
      </c>
      <c r="C50" s="699" t="s">
        <v>558</v>
      </c>
      <c r="D50" s="720" t="s">
        <v>3001</v>
      </c>
      <c r="E50" s="699" t="s">
        <v>5723</v>
      </c>
      <c r="F50" s="720" t="s">
        <v>5724</v>
      </c>
      <c r="G50" s="699" t="s">
        <v>4839</v>
      </c>
      <c r="H50" s="699" t="s">
        <v>4840</v>
      </c>
      <c r="I50" s="711">
        <v>8.76</v>
      </c>
      <c r="J50" s="711">
        <v>550</v>
      </c>
      <c r="K50" s="712">
        <v>4818.7000000000007</v>
      </c>
    </row>
    <row r="51" spans="1:11" ht="14.4" customHeight="1" x14ac:dyDescent="0.3">
      <c r="A51" s="695" t="s">
        <v>553</v>
      </c>
      <c r="B51" s="696" t="s">
        <v>554</v>
      </c>
      <c r="C51" s="699" t="s">
        <v>558</v>
      </c>
      <c r="D51" s="720" t="s">
        <v>3001</v>
      </c>
      <c r="E51" s="699" t="s">
        <v>5723</v>
      </c>
      <c r="F51" s="720" t="s">
        <v>5724</v>
      </c>
      <c r="G51" s="699" t="s">
        <v>4841</v>
      </c>
      <c r="H51" s="699" t="s">
        <v>4842</v>
      </c>
      <c r="I51" s="711">
        <v>37.14</v>
      </c>
      <c r="J51" s="711">
        <v>50</v>
      </c>
      <c r="K51" s="712">
        <v>1857</v>
      </c>
    </row>
    <row r="52" spans="1:11" ht="14.4" customHeight="1" x14ac:dyDescent="0.3">
      <c r="A52" s="695" t="s">
        <v>553</v>
      </c>
      <c r="B52" s="696" t="s">
        <v>554</v>
      </c>
      <c r="C52" s="699" t="s">
        <v>558</v>
      </c>
      <c r="D52" s="720" t="s">
        <v>3001</v>
      </c>
      <c r="E52" s="699" t="s">
        <v>5723</v>
      </c>
      <c r="F52" s="720" t="s">
        <v>5724</v>
      </c>
      <c r="G52" s="699" t="s">
        <v>4843</v>
      </c>
      <c r="H52" s="699" t="s">
        <v>4844</v>
      </c>
      <c r="I52" s="711">
        <v>2.1766666666666663</v>
      </c>
      <c r="J52" s="711">
        <v>300</v>
      </c>
      <c r="K52" s="712">
        <v>653</v>
      </c>
    </row>
    <row r="53" spans="1:11" ht="14.4" customHeight="1" x14ac:dyDescent="0.3">
      <c r="A53" s="695" t="s">
        <v>553</v>
      </c>
      <c r="B53" s="696" t="s">
        <v>554</v>
      </c>
      <c r="C53" s="699" t="s">
        <v>558</v>
      </c>
      <c r="D53" s="720" t="s">
        <v>3001</v>
      </c>
      <c r="E53" s="699" t="s">
        <v>5723</v>
      </c>
      <c r="F53" s="720" t="s">
        <v>5724</v>
      </c>
      <c r="G53" s="699" t="s">
        <v>4845</v>
      </c>
      <c r="H53" s="699" t="s">
        <v>4846</v>
      </c>
      <c r="I53" s="711">
        <v>176.09</v>
      </c>
      <c r="J53" s="711">
        <v>6</v>
      </c>
      <c r="K53" s="712">
        <v>1056.54</v>
      </c>
    </row>
    <row r="54" spans="1:11" ht="14.4" customHeight="1" x14ac:dyDescent="0.3">
      <c r="A54" s="695" t="s">
        <v>553</v>
      </c>
      <c r="B54" s="696" t="s">
        <v>554</v>
      </c>
      <c r="C54" s="699" t="s">
        <v>558</v>
      </c>
      <c r="D54" s="720" t="s">
        <v>3001</v>
      </c>
      <c r="E54" s="699" t="s">
        <v>5723</v>
      </c>
      <c r="F54" s="720" t="s">
        <v>5724</v>
      </c>
      <c r="G54" s="699" t="s">
        <v>4847</v>
      </c>
      <c r="H54" s="699" t="s">
        <v>4848</v>
      </c>
      <c r="I54" s="711">
        <v>2.0575000000000001</v>
      </c>
      <c r="J54" s="711">
        <v>160</v>
      </c>
      <c r="K54" s="712">
        <v>329.5</v>
      </c>
    </row>
    <row r="55" spans="1:11" ht="14.4" customHeight="1" x14ac:dyDescent="0.3">
      <c r="A55" s="695" t="s">
        <v>553</v>
      </c>
      <c r="B55" s="696" t="s">
        <v>554</v>
      </c>
      <c r="C55" s="699" t="s">
        <v>558</v>
      </c>
      <c r="D55" s="720" t="s">
        <v>3001</v>
      </c>
      <c r="E55" s="699" t="s">
        <v>5723</v>
      </c>
      <c r="F55" s="720" t="s">
        <v>5724</v>
      </c>
      <c r="G55" s="699" t="s">
        <v>4849</v>
      </c>
      <c r="H55" s="699" t="s">
        <v>4850</v>
      </c>
      <c r="I55" s="711">
        <v>193.84</v>
      </c>
      <c r="J55" s="711">
        <v>3</v>
      </c>
      <c r="K55" s="712">
        <v>581.52</v>
      </c>
    </row>
    <row r="56" spans="1:11" ht="14.4" customHeight="1" x14ac:dyDescent="0.3">
      <c r="A56" s="695" t="s">
        <v>553</v>
      </c>
      <c r="B56" s="696" t="s">
        <v>554</v>
      </c>
      <c r="C56" s="699" t="s">
        <v>558</v>
      </c>
      <c r="D56" s="720" t="s">
        <v>3001</v>
      </c>
      <c r="E56" s="699" t="s">
        <v>5723</v>
      </c>
      <c r="F56" s="720" t="s">
        <v>5724</v>
      </c>
      <c r="G56" s="699" t="s">
        <v>4851</v>
      </c>
      <c r="H56" s="699" t="s">
        <v>4852</v>
      </c>
      <c r="I56" s="711">
        <v>13.552500000000002</v>
      </c>
      <c r="J56" s="711">
        <v>400</v>
      </c>
      <c r="K56" s="712">
        <v>5421</v>
      </c>
    </row>
    <row r="57" spans="1:11" ht="14.4" customHeight="1" x14ac:dyDescent="0.3">
      <c r="A57" s="695" t="s">
        <v>553</v>
      </c>
      <c r="B57" s="696" t="s">
        <v>554</v>
      </c>
      <c r="C57" s="699" t="s">
        <v>558</v>
      </c>
      <c r="D57" s="720" t="s">
        <v>3001</v>
      </c>
      <c r="E57" s="699" t="s">
        <v>5723</v>
      </c>
      <c r="F57" s="720" t="s">
        <v>5724</v>
      </c>
      <c r="G57" s="699" t="s">
        <v>4853</v>
      </c>
      <c r="H57" s="699" t="s">
        <v>4854</v>
      </c>
      <c r="I57" s="711">
        <v>12.585000000000001</v>
      </c>
      <c r="J57" s="711">
        <v>400</v>
      </c>
      <c r="K57" s="712">
        <v>5034</v>
      </c>
    </row>
    <row r="58" spans="1:11" ht="14.4" customHeight="1" x14ac:dyDescent="0.3">
      <c r="A58" s="695" t="s">
        <v>553</v>
      </c>
      <c r="B58" s="696" t="s">
        <v>554</v>
      </c>
      <c r="C58" s="699" t="s">
        <v>558</v>
      </c>
      <c r="D58" s="720" t="s">
        <v>3001</v>
      </c>
      <c r="E58" s="699" t="s">
        <v>5723</v>
      </c>
      <c r="F58" s="720" t="s">
        <v>5724</v>
      </c>
      <c r="G58" s="699" t="s">
        <v>4855</v>
      </c>
      <c r="H58" s="699" t="s">
        <v>4856</v>
      </c>
      <c r="I58" s="711">
        <v>17.982499999999998</v>
      </c>
      <c r="J58" s="711">
        <v>350</v>
      </c>
      <c r="K58" s="712">
        <v>6293.5</v>
      </c>
    </row>
    <row r="59" spans="1:11" ht="14.4" customHeight="1" x14ac:dyDescent="0.3">
      <c r="A59" s="695" t="s">
        <v>553</v>
      </c>
      <c r="B59" s="696" t="s">
        <v>554</v>
      </c>
      <c r="C59" s="699" t="s">
        <v>558</v>
      </c>
      <c r="D59" s="720" t="s">
        <v>3001</v>
      </c>
      <c r="E59" s="699" t="s">
        <v>5723</v>
      </c>
      <c r="F59" s="720" t="s">
        <v>5724</v>
      </c>
      <c r="G59" s="699" t="s">
        <v>4857</v>
      </c>
      <c r="H59" s="699" t="s">
        <v>4858</v>
      </c>
      <c r="I59" s="711">
        <v>1.68</v>
      </c>
      <c r="J59" s="711">
        <v>50</v>
      </c>
      <c r="K59" s="712">
        <v>84</v>
      </c>
    </row>
    <row r="60" spans="1:11" ht="14.4" customHeight="1" x14ac:dyDescent="0.3">
      <c r="A60" s="695" t="s">
        <v>553</v>
      </c>
      <c r="B60" s="696" t="s">
        <v>554</v>
      </c>
      <c r="C60" s="699" t="s">
        <v>558</v>
      </c>
      <c r="D60" s="720" t="s">
        <v>3001</v>
      </c>
      <c r="E60" s="699" t="s">
        <v>5723</v>
      </c>
      <c r="F60" s="720" t="s">
        <v>5724</v>
      </c>
      <c r="G60" s="699" t="s">
        <v>4859</v>
      </c>
      <c r="H60" s="699" t="s">
        <v>4860</v>
      </c>
      <c r="I60" s="711">
        <v>15.001999999999999</v>
      </c>
      <c r="J60" s="711">
        <v>110</v>
      </c>
      <c r="K60" s="712">
        <v>1650.2</v>
      </c>
    </row>
    <row r="61" spans="1:11" ht="14.4" customHeight="1" x14ac:dyDescent="0.3">
      <c r="A61" s="695" t="s">
        <v>553</v>
      </c>
      <c r="B61" s="696" t="s">
        <v>554</v>
      </c>
      <c r="C61" s="699" t="s">
        <v>558</v>
      </c>
      <c r="D61" s="720" t="s">
        <v>3001</v>
      </c>
      <c r="E61" s="699" t="s">
        <v>5723</v>
      </c>
      <c r="F61" s="720" t="s">
        <v>5724</v>
      </c>
      <c r="G61" s="699" t="s">
        <v>4861</v>
      </c>
      <c r="H61" s="699" t="s">
        <v>4862</v>
      </c>
      <c r="I61" s="711">
        <v>12.104000000000001</v>
      </c>
      <c r="J61" s="711">
        <v>100</v>
      </c>
      <c r="K61" s="712">
        <v>1210.3</v>
      </c>
    </row>
    <row r="62" spans="1:11" ht="14.4" customHeight="1" x14ac:dyDescent="0.3">
      <c r="A62" s="695" t="s">
        <v>553</v>
      </c>
      <c r="B62" s="696" t="s">
        <v>554</v>
      </c>
      <c r="C62" s="699" t="s">
        <v>558</v>
      </c>
      <c r="D62" s="720" t="s">
        <v>3001</v>
      </c>
      <c r="E62" s="699" t="s">
        <v>5723</v>
      </c>
      <c r="F62" s="720" t="s">
        <v>5724</v>
      </c>
      <c r="G62" s="699" t="s">
        <v>4863</v>
      </c>
      <c r="H62" s="699" t="s">
        <v>4864</v>
      </c>
      <c r="I62" s="711">
        <v>25.520000000000003</v>
      </c>
      <c r="J62" s="711">
        <v>8</v>
      </c>
      <c r="K62" s="712">
        <v>204.14</v>
      </c>
    </row>
    <row r="63" spans="1:11" ht="14.4" customHeight="1" x14ac:dyDescent="0.3">
      <c r="A63" s="695" t="s">
        <v>553</v>
      </c>
      <c r="B63" s="696" t="s">
        <v>554</v>
      </c>
      <c r="C63" s="699" t="s">
        <v>558</v>
      </c>
      <c r="D63" s="720" t="s">
        <v>3001</v>
      </c>
      <c r="E63" s="699" t="s">
        <v>5723</v>
      </c>
      <c r="F63" s="720" t="s">
        <v>5724</v>
      </c>
      <c r="G63" s="699" t="s">
        <v>4865</v>
      </c>
      <c r="H63" s="699" t="s">
        <v>4866</v>
      </c>
      <c r="I63" s="711">
        <v>2.8633333333333333</v>
      </c>
      <c r="J63" s="711">
        <v>200</v>
      </c>
      <c r="K63" s="712">
        <v>575</v>
      </c>
    </row>
    <row r="64" spans="1:11" ht="14.4" customHeight="1" x14ac:dyDescent="0.3">
      <c r="A64" s="695" t="s">
        <v>553</v>
      </c>
      <c r="B64" s="696" t="s">
        <v>554</v>
      </c>
      <c r="C64" s="699" t="s">
        <v>558</v>
      </c>
      <c r="D64" s="720" t="s">
        <v>3001</v>
      </c>
      <c r="E64" s="699" t="s">
        <v>5723</v>
      </c>
      <c r="F64" s="720" t="s">
        <v>5724</v>
      </c>
      <c r="G64" s="699" t="s">
        <v>4867</v>
      </c>
      <c r="H64" s="699" t="s">
        <v>4868</v>
      </c>
      <c r="I64" s="711">
        <v>21.236666666666665</v>
      </c>
      <c r="J64" s="711">
        <v>300</v>
      </c>
      <c r="K64" s="712">
        <v>6371</v>
      </c>
    </row>
    <row r="65" spans="1:11" ht="14.4" customHeight="1" x14ac:dyDescent="0.3">
      <c r="A65" s="695" t="s">
        <v>553</v>
      </c>
      <c r="B65" s="696" t="s">
        <v>554</v>
      </c>
      <c r="C65" s="699" t="s">
        <v>558</v>
      </c>
      <c r="D65" s="720" t="s">
        <v>3001</v>
      </c>
      <c r="E65" s="699" t="s">
        <v>5723</v>
      </c>
      <c r="F65" s="720" t="s">
        <v>5724</v>
      </c>
      <c r="G65" s="699" t="s">
        <v>4869</v>
      </c>
      <c r="H65" s="699" t="s">
        <v>4870</v>
      </c>
      <c r="I65" s="711">
        <v>21.23</v>
      </c>
      <c r="J65" s="711">
        <v>200</v>
      </c>
      <c r="K65" s="712">
        <v>4246</v>
      </c>
    </row>
    <row r="66" spans="1:11" ht="14.4" customHeight="1" x14ac:dyDescent="0.3">
      <c r="A66" s="695" t="s">
        <v>553</v>
      </c>
      <c r="B66" s="696" t="s">
        <v>554</v>
      </c>
      <c r="C66" s="699" t="s">
        <v>558</v>
      </c>
      <c r="D66" s="720" t="s">
        <v>3001</v>
      </c>
      <c r="E66" s="699" t="s">
        <v>5723</v>
      </c>
      <c r="F66" s="720" t="s">
        <v>5724</v>
      </c>
      <c r="G66" s="699" t="s">
        <v>4871</v>
      </c>
      <c r="H66" s="699" t="s">
        <v>4872</v>
      </c>
      <c r="I66" s="711">
        <v>10.199999999999999</v>
      </c>
      <c r="J66" s="711">
        <v>17</v>
      </c>
      <c r="K66" s="712">
        <v>173.4</v>
      </c>
    </row>
    <row r="67" spans="1:11" ht="14.4" customHeight="1" x14ac:dyDescent="0.3">
      <c r="A67" s="695" t="s">
        <v>553</v>
      </c>
      <c r="B67" s="696" t="s">
        <v>554</v>
      </c>
      <c r="C67" s="699" t="s">
        <v>558</v>
      </c>
      <c r="D67" s="720" t="s">
        <v>3001</v>
      </c>
      <c r="E67" s="699" t="s">
        <v>5723</v>
      </c>
      <c r="F67" s="720" t="s">
        <v>5724</v>
      </c>
      <c r="G67" s="699" t="s">
        <v>4873</v>
      </c>
      <c r="H67" s="699" t="s">
        <v>4874</v>
      </c>
      <c r="I67" s="711">
        <v>0.48</v>
      </c>
      <c r="J67" s="711">
        <v>100</v>
      </c>
      <c r="K67" s="712">
        <v>48</v>
      </c>
    </row>
    <row r="68" spans="1:11" ht="14.4" customHeight="1" x14ac:dyDescent="0.3">
      <c r="A68" s="695" t="s">
        <v>553</v>
      </c>
      <c r="B68" s="696" t="s">
        <v>554</v>
      </c>
      <c r="C68" s="699" t="s">
        <v>558</v>
      </c>
      <c r="D68" s="720" t="s">
        <v>3001</v>
      </c>
      <c r="E68" s="699" t="s">
        <v>5723</v>
      </c>
      <c r="F68" s="720" t="s">
        <v>5724</v>
      </c>
      <c r="G68" s="699" t="s">
        <v>4875</v>
      </c>
      <c r="H68" s="699" t="s">
        <v>4876</v>
      </c>
      <c r="I68" s="711">
        <v>4.03</v>
      </c>
      <c r="J68" s="711">
        <v>50</v>
      </c>
      <c r="K68" s="712">
        <v>201.5</v>
      </c>
    </row>
    <row r="69" spans="1:11" ht="14.4" customHeight="1" x14ac:dyDescent="0.3">
      <c r="A69" s="695" t="s">
        <v>553</v>
      </c>
      <c r="B69" s="696" t="s">
        <v>554</v>
      </c>
      <c r="C69" s="699" t="s">
        <v>558</v>
      </c>
      <c r="D69" s="720" t="s">
        <v>3001</v>
      </c>
      <c r="E69" s="699" t="s">
        <v>5723</v>
      </c>
      <c r="F69" s="720" t="s">
        <v>5724</v>
      </c>
      <c r="G69" s="699" t="s">
        <v>4877</v>
      </c>
      <c r="H69" s="699" t="s">
        <v>4878</v>
      </c>
      <c r="I69" s="711">
        <v>9.1999999999999993</v>
      </c>
      <c r="J69" s="711">
        <v>900</v>
      </c>
      <c r="K69" s="712">
        <v>8280</v>
      </c>
    </row>
    <row r="70" spans="1:11" ht="14.4" customHeight="1" x14ac:dyDescent="0.3">
      <c r="A70" s="695" t="s">
        <v>553</v>
      </c>
      <c r="B70" s="696" t="s">
        <v>554</v>
      </c>
      <c r="C70" s="699" t="s">
        <v>558</v>
      </c>
      <c r="D70" s="720" t="s">
        <v>3001</v>
      </c>
      <c r="E70" s="699" t="s">
        <v>5723</v>
      </c>
      <c r="F70" s="720" t="s">
        <v>5724</v>
      </c>
      <c r="G70" s="699" t="s">
        <v>4879</v>
      </c>
      <c r="H70" s="699" t="s">
        <v>4880</v>
      </c>
      <c r="I70" s="711">
        <v>9.68</v>
      </c>
      <c r="J70" s="711">
        <v>300</v>
      </c>
      <c r="K70" s="712">
        <v>2904</v>
      </c>
    </row>
    <row r="71" spans="1:11" ht="14.4" customHeight="1" x14ac:dyDescent="0.3">
      <c r="A71" s="695" t="s">
        <v>553</v>
      </c>
      <c r="B71" s="696" t="s">
        <v>554</v>
      </c>
      <c r="C71" s="699" t="s">
        <v>558</v>
      </c>
      <c r="D71" s="720" t="s">
        <v>3001</v>
      </c>
      <c r="E71" s="699" t="s">
        <v>5725</v>
      </c>
      <c r="F71" s="720" t="s">
        <v>5726</v>
      </c>
      <c r="G71" s="699" t="s">
        <v>4881</v>
      </c>
      <c r="H71" s="699" t="s">
        <v>4882</v>
      </c>
      <c r="I71" s="711">
        <v>1523.45</v>
      </c>
      <c r="J71" s="711">
        <v>10</v>
      </c>
      <c r="K71" s="712">
        <v>15234.5</v>
      </c>
    </row>
    <row r="72" spans="1:11" ht="14.4" customHeight="1" x14ac:dyDescent="0.3">
      <c r="A72" s="695" t="s">
        <v>553</v>
      </c>
      <c r="B72" s="696" t="s">
        <v>554</v>
      </c>
      <c r="C72" s="699" t="s">
        <v>558</v>
      </c>
      <c r="D72" s="720" t="s">
        <v>3001</v>
      </c>
      <c r="E72" s="699" t="s">
        <v>5725</v>
      </c>
      <c r="F72" s="720" t="s">
        <v>5726</v>
      </c>
      <c r="G72" s="699" t="s">
        <v>4883</v>
      </c>
      <c r="H72" s="699" t="s">
        <v>4884</v>
      </c>
      <c r="I72" s="711">
        <v>442.39000000000004</v>
      </c>
      <c r="J72" s="711">
        <v>30</v>
      </c>
      <c r="K72" s="712">
        <v>13271.599999999999</v>
      </c>
    </row>
    <row r="73" spans="1:11" ht="14.4" customHeight="1" x14ac:dyDescent="0.3">
      <c r="A73" s="695" t="s">
        <v>553</v>
      </c>
      <c r="B73" s="696" t="s">
        <v>554</v>
      </c>
      <c r="C73" s="699" t="s">
        <v>558</v>
      </c>
      <c r="D73" s="720" t="s">
        <v>3001</v>
      </c>
      <c r="E73" s="699" t="s">
        <v>5725</v>
      </c>
      <c r="F73" s="720" t="s">
        <v>5726</v>
      </c>
      <c r="G73" s="699" t="s">
        <v>4885</v>
      </c>
      <c r="H73" s="699" t="s">
        <v>4886</v>
      </c>
      <c r="I73" s="711">
        <v>10200.5</v>
      </c>
      <c r="J73" s="711">
        <v>1</v>
      </c>
      <c r="K73" s="712">
        <v>10200.5</v>
      </c>
    </row>
    <row r="74" spans="1:11" ht="14.4" customHeight="1" x14ac:dyDescent="0.3">
      <c r="A74" s="695" t="s">
        <v>553</v>
      </c>
      <c r="B74" s="696" t="s">
        <v>554</v>
      </c>
      <c r="C74" s="699" t="s">
        <v>558</v>
      </c>
      <c r="D74" s="720" t="s">
        <v>3001</v>
      </c>
      <c r="E74" s="699" t="s">
        <v>5727</v>
      </c>
      <c r="F74" s="720" t="s">
        <v>5728</v>
      </c>
      <c r="G74" s="699" t="s">
        <v>4887</v>
      </c>
      <c r="H74" s="699" t="s">
        <v>4888</v>
      </c>
      <c r="I74" s="711">
        <v>8.1650000000000009</v>
      </c>
      <c r="J74" s="711">
        <v>4665</v>
      </c>
      <c r="K74" s="712">
        <v>38089.050000000003</v>
      </c>
    </row>
    <row r="75" spans="1:11" ht="14.4" customHeight="1" x14ac:dyDescent="0.3">
      <c r="A75" s="695" t="s">
        <v>553</v>
      </c>
      <c r="B75" s="696" t="s">
        <v>554</v>
      </c>
      <c r="C75" s="699" t="s">
        <v>558</v>
      </c>
      <c r="D75" s="720" t="s">
        <v>3001</v>
      </c>
      <c r="E75" s="699" t="s">
        <v>5727</v>
      </c>
      <c r="F75" s="720" t="s">
        <v>5728</v>
      </c>
      <c r="G75" s="699" t="s">
        <v>4889</v>
      </c>
      <c r="H75" s="699" t="s">
        <v>4890</v>
      </c>
      <c r="I75" s="711">
        <v>7.0266666666666664</v>
      </c>
      <c r="J75" s="711">
        <v>400</v>
      </c>
      <c r="K75" s="712">
        <v>2808</v>
      </c>
    </row>
    <row r="76" spans="1:11" ht="14.4" customHeight="1" x14ac:dyDescent="0.3">
      <c r="A76" s="695" t="s">
        <v>553</v>
      </c>
      <c r="B76" s="696" t="s">
        <v>554</v>
      </c>
      <c r="C76" s="699" t="s">
        <v>558</v>
      </c>
      <c r="D76" s="720" t="s">
        <v>3001</v>
      </c>
      <c r="E76" s="699" t="s">
        <v>5729</v>
      </c>
      <c r="F76" s="720" t="s">
        <v>5730</v>
      </c>
      <c r="G76" s="699" t="s">
        <v>4891</v>
      </c>
      <c r="H76" s="699" t="s">
        <v>4892</v>
      </c>
      <c r="I76" s="711">
        <v>27.49</v>
      </c>
      <c r="J76" s="711">
        <v>72</v>
      </c>
      <c r="K76" s="712">
        <v>1979.6</v>
      </c>
    </row>
    <row r="77" spans="1:11" ht="14.4" customHeight="1" x14ac:dyDescent="0.3">
      <c r="A77" s="695" t="s">
        <v>553</v>
      </c>
      <c r="B77" s="696" t="s">
        <v>554</v>
      </c>
      <c r="C77" s="699" t="s">
        <v>558</v>
      </c>
      <c r="D77" s="720" t="s">
        <v>3001</v>
      </c>
      <c r="E77" s="699" t="s">
        <v>5731</v>
      </c>
      <c r="F77" s="720" t="s">
        <v>5732</v>
      </c>
      <c r="G77" s="699" t="s">
        <v>4893</v>
      </c>
      <c r="H77" s="699" t="s">
        <v>4894</v>
      </c>
      <c r="I77" s="711">
        <v>399.3</v>
      </c>
      <c r="J77" s="711">
        <v>40</v>
      </c>
      <c r="K77" s="712">
        <v>15972</v>
      </c>
    </row>
    <row r="78" spans="1:11" ht="14.4" customHeight="1" x14ac:dyDescent="0.3">
      <c r="A78" s="695" t="s">
        <v>553</v>
      </c>
      <c r="B78" s="696" t="s">
        <v>554</v>
      </c>
      <c r="C78" s="699" t="s">
        <v>558</v>
      </c>
      <c r="D78" s="720" t="s">
        <v>3001</v>
      </c>
      <c r="E78" s="699" t="s">
        <v>5731</v>
      </c>
      <c r="F78" s="720" t="s">
        <v>5732</v>
      </c>
      <c r="G78" s="699" t="s">
        <v>4895</v>
      </c>
      <c r="H78" s="699" t="s">
        <v>4896</v>
      </c>
      <c r="I78" s="711">
        <v>0.3</v>
      </c>
      <c r="J78" s="711">
        <v>300</v>
      </c>
      <c r="K78" s="712">
        <v>90</v>
      </c>
    </row>
    <row r="79" spans="1:11" ht="14.4" customHeight="1" x14ac:dyDescent="0.3">
      <c r="A79" s="695" t="s">
        <v>553</v>
      </c>
      <c r="B79" s="696" t="s">
        <v>554</v>
      </c>
      <c r="C79" s="699" t="s">
        <v>558</v>
      </c>
      <c r="D79" s="720" t="s">
        <v>3001</v>
      </c>
      <c r="E79" s="699" t="s">
        <v>5731</v>
      </c>
      <c r="F79" s="720" t="s">
        <v>5732</v>
      </c>
      <c r="G79" s="699" t="s">
        <v>4897</v>
      </c>
      <c r="H79" s="699" t="s">
        <v>4898</v>
      </c>
      <c r="I79" s="711">
        <v>0.31</v>
      </c>
      <c r="J79" s="711">
        <v>200</v>
      </c>
      <c r="K79" s="712">
        <v>62</v>
      </c>
    </row>
    <row r="80" spans="1:11" ht="14.4" customHeight="1" x14ac:dyDescent="0.3">
      <c r="A80" s="695" t="s">
        <v>553</v>
      </c>
      <c r="B80" s="696" t="s">
        <v>554</v>
      </c>
      <c r="C80" s="699" t="s">
        <v>558</v>
      </c>
      <c r="D80" s="720" t="s">
        <v>3001</v>
      </c>
      <c r="E80" s="699" t="s">
        <v>5731</v>
      </c>
      <c r="F80" s="720" t="s">
        <v>5732</v>
      </c>
      <c r="G80" s="699" t="s">
        <v>4899</v>
      </c>
      <c r="H80" s="699" t="s">
        <v>4900</v>
      </c>
      <c r="I80" s="711">
        <v>0.3</v>
      </c>
      <c r="J80" s="711">
        <v>500</v>
      </c>
      <c r="K80" s="712">
        <v>150</v>
      </c>
    </row>
    <row r="81" spans="1:11" ht="14.4" customHeight="1" x14ac:dyDescent="0.3">
      <c r="A81" s="695" t="s">
        <v>553</v>
      </c>
      <c r="B81" s="696" t="s">
        <v>554</v>
      </c>
      <c r="C81" s="699" t="s">
        <v>558</v>
      </c>
      <c r="D81" s="720" t="s">
        <v>3001</v>
      </c>
      <c r="E81" s="699" t="s">
        <v>5731</v>
      </c>
      <c r="F81" s="720" t="s">
        <v>5732</v>
      </c>
      <c r="G81" s="699" t="s">
        <v>4901</v>
      </c>
      <c r="H81" s="699" t="s">
        <v>4902</v>
      </c>
      <c r="I81" s="711">
        <v>0.31</v>
      </c>
      <c r="J81" s="711">
        <v>500</v>
      </c>
      <c r="K81" s="712">
        <v>155</v>
      </c>
    </row>
    <row r="82" spans="1:11" ht="14.4" customHeight="1" x14ac:dyDescent="0.3">
      <c r="A82" s="695" t="s">
        <v>553</v>
      </c>
      <c r="B82" s="696" t="s">
        <v>554</v>
      </c>
      <c r="C82" s="699" t="s">
        <v>558</v>
      </c>
      <c r="D82" s="720" t="s">
        <v>3001</v>
      </c>
      <c r="E82" s="699" t="s">
        <v>5731</v>
      </c>
      <c r="F82" s="720" t="s">
        <v>5732</v>
      </c>
      <c r="G82" s="699" t="s">
        <v>4903</v>
      </c>
      <c r="H82" s="699" t="s">
        <v>4904</v>
      </c>
      <c r="I82" s="711">
        <v>10.16</v>
      </c>
      <c r="J82" s="711">
        <v>30</v>
      </c>
      <c r="K82" s="712">
        <v>304.92</v>
      </c>
    </row>
    <row r="83" spans="1:11" ht="14.4" customHeight="1" x14ac:dyDescent="0.3">
      <c r="A83" s="695" t="s">
        <v>553</v>
      </c>
      <c r="B83" s="696" t="s">
        <v>554</v>
      </c>
      <c r="C83" s="699" t="s">
        <v>558</v>
      </c>
      <c r="D83" s="720" t="s">
        <v>3001</v>
      </c>
      <c r="E83" s="699" t="s">
        <v>5731</v>
      </c>
      <c r="F83" s="720" t="s">
        <v>5732</v>
      </c>
      <c r="G83" s="699" t="s">
        <v>4905</v>
      </c>
      <c r="H83" s="699" t="s">
        <v>4906</v>
      </c>
      <c r="I83" s="711">
        <v>10.16</v>
      </c>
      <c r="J83" s="711">
        <v>20</v>
      </c>
      <c r="K83" s="712">
        <v>203.28</v>
      </c>
    </row>
    <row r="84" spans="1:11" ht="14.4" customHeight="1" x14ac:dyDescent="0.3">
      <c r="A84" s="695" t="s">
        <v>553</v>
      </c>
      <c r="B84" s="696" t="s">
        <v>554</v>
      </c>
      <c r="C84" s="699" t="s">
        <v>558</v>
      </c>
      <c r="D84" s="720" t="s">
        <v>3001</v>
      </c>
      <c r="E84" s="699" t="s">
        <v>5731</v>
      </c>
      <c r="F84" s="720" t="s">
        <v>5732</v>
      </c>
      <c r="G84" s="699" t="s">
        <v>4907</v>
      </c>
      <c r="H84" s="699" t="s">
        <v>4908</v>
      </c>
      <c r="I84" s="711">
        <v>907.5</v>
      </c>
      <c r="J84" s="711">
        <v>10</v>
      </c>
      <c r="K84" s="712">
        <v>9075</v>
      </c>
    </row>
    <row r="85" spans="1:11" ht="14.4" customHeight="1" x14ac:dyDescent="0.3">
      <c r="A85" s="695" t="s">
        <v>553</v>
      </c>
      <c r="B85" s="696" t="s">
        <v>554</v>
      </c>
      <c r="C85" s="699" t="s">
        <v>558</v>
      </c>
      <c r="D85" s="720" t="s">
        <v>3001</v>
      </c>
      <c r="E85" s="699" t="s">
        <v>5731</v>
      </c>
      <c r="F85" s="720" t="s">
        <v>5732</v>
      </c>
      <c r="G85" s="699" t="s">
        <v>4909</v>
      </c>
      <c r="H85" s="699" t="s">
        <v>4910</v>
      </c>
      <c r="I85" s="711">
        <v>0.3075</v>
      </c>
      <c r="J85" s="711">
        <v>7000</v>
      </c>
      <c r="K85" s="712">
        <v>2140</v>
      </c>
    </row>
    <row r="86" spans="1:11" ht="14.4" customHeight="1" x14ac:dyDescent="0.3">
      <c r="A86" s="695" t="s">
        <v>553</v>
      </c>
      <c r="B86" s="696" t="s">
        <v>554</v>
      </c>
      <c r="C86" s="699" t="s">
        <v>558</v>
      </c>
      <c r="D86" s="720" t="s">
        <v>3001</v>
      </c>
      <c r="E86" s="699" t="s">
        <v>5731</v>
      </c>
      <c r="F86" s="720" t="s">
        <v>5732</v>
      </c>
      <c r="G86" s="699" t="s">
        <v>4911</v>
      </c>
      <c r="H86" s="699" t="s">
        <v>4912</v>
      </c>
      <c r="I86" s="711">
        <v>132.68</v>
      </c>
      <c r="J86" s="711">
        <v>50</v>
      </c>
      <c r="K86" s="712">
        <v>6633.82</v>
      </c>
    </row>
    <row r="87" spans="1:11" ht="14.4" customHeight="1" x14ac:dyDescent="0.3">
      <c r="A87" s="695" t="s">
        <v>553</v>
      </c>
      <c r="B87" s="696" t="s">
        <v>554</v>
      </c>
      <c r="C87" s="699" t="s">
        <v>558</v>
      </c>
      <c r="D87" s="720" t="s">
        <v>3001</v>
      </c>
      <c r="E87" s="699" t="s">
        <v>5733</v>
      </c>
      <c r="F87" s="720" t="s">
        <v>5734</v>
      </c>
      <c r="G87" s="699" t="s">
        <v>4913</v>
      </c>
      <c r="H87" s="699" t="s">
        <v>4914</v>
      </c>
      <c r="I87" s="711">
        <v>7.5</v>
      </c>
      <c r="J87" s="711">
        <v>50</v>
      </c>
      <c r="K87" s="712">
        <v>375</v>
      </c>
    </row>
    <row r="88" spans="1:11" ht="14.4" customHeight="1" x14ac:dyDescent="0.3">
      <c r="A88" s="695" t="s">
        <v>553</v>
      </c>
      <c r="B88" s="696" t="s">
        <v>554</v>
      </c>
      <c r="C88" s="699" t="s">
        <v>558</v>
      </c>
      <c r="D88" s="720" t="s">
        <v>3001</v>
      </c>
      <c r="E88" s="699" t="s">
        <v>5733</v>
      </c>
      <c r="F88" s="720" t="s">
        <v>5734</v>
      </c>
      <c r="G88" s="699" t="s">
        <v>4915</v>
      </c>
      <c r="H88" s="699" t="s">
        <v>4916</v>
      </c>
      <c r="I88" s="711">
        <v>7.5</v>
      </c>
      <c r="J88" s="711">
        <v>150</v>
      </c>
      <c r="K88" s="712">
        <v>1125</v>
      </c>
    </row>
    <row r="89" spans="1:11" ht="14.4" customHeight="1" x14ac:dyDescent="0.3">
      <c r="A89" s="695" t="s">
        <v>553</v>
      </c>
      <c r="B89" s="696" t="s">
        <v>554</v>
      </c>
      <c r="C89" s="699" t="s">
        <v>558</v>
      </c>
      <c r="D89" s="720" t="s">
        <v>3001</v>
      </c>
      <c r="E89" s="699" t="s">
        <v>5733</v>
      </c>
      <c r="F89" s="720" t="s">
        <v>5734</v>
      </c>
      <c r="G89" s="699" t="s">
        <v>4917</v>
      </c>
      <c r="H89" s="699" t="s">
        <v>4918</v>
      </c>
      <c r="I89" s="711">
        <v>7.5</v>
      </c>
      <c r="J89" s="711">
        <v>150</v>
      </c>
      <c r="K89" s="712">
        <v>1125</v>
      </c>
    </row>
    <row r="90" spans="1:11" ht="14.4" customHeight="1" x14ac:dyDescent="0.3">
      <c r="A90" s="695" t="s">
        <v>553</v>
      </c>
      <c r="B90" s="696" t="s">
        <v>554</v>
      </c>
      <c r="C90" s="699" t="s">
        <v>558</v>
      </c>
      <c r="D90" s="720" t="s">
        <v>3001</v>
      </c>
      <c r="E90" s="699" t="s">
        <v>5733</v>
      </c>
      <c r="F90" s="720" t="s">
        <v>5734</v>
      </c>
      <c r="G90" s="699" t="s">
        <v>4919</v>
      </c>
      <c r="H90" s="699" t="s">
        <v>4920</v>
      </c>
      <c r="I90" s="711">
        <v>7.503333333333333</v>
      </c>
      <c r="J90" s="711">
        <v>150</v>
      </c>
      <c r="K90" s="712">
        <v>1125.5</v>
      </c>
    </row>
    <row r="91" spans="1:11" ht="14.4" customHeight="1" x14ac:dyDescent="0.3">
      <c r="A91" s="695" t="s">
        <v>553</v>
      </c>
      <c r="B91" s="696" t="s">
        <v>554</v>
      </c>
      <c r="C91" s="699" t="s">
        <v>558</v>
      </c>
      <c r="D91" s="720" t="s">
        <v>3001</v>
      </c>
      <c r="E91" s="699" t="s">
        <v>5733</v>
      </c>
      <c r="F91" s="720" t="s">
        <v>5734</v>
      </c>
      <c r="G91" s="699" t="s">
        <v>4921</v>
      </c>
      <c r="H91" s="699" t="s">
        <v>4922</v>
      </c>
      <c r="I91" s="711">
        <v>7.5</v>
      </c>
      <c r="J91" s="711">
        <v>50</v>
      </c>
      <c r="K91" s="712">
        <v>375</v>
      </c>
    </row>
    <row r="92" spans="1:11" ht="14.4" customHeight="1" x14ac:dyDescent="0.3">
      <c r="A92" s="695" t="s">
        <v>553</v>
      </c>
      <c r="B92" s="696" t="s">
        <v>554</v>
      </c>
      <c r="C92" s="699" t="s">
        <v>558</v>
      </c>
      <c r="D92" s="720" t="s">
        <v>3001</v>
      </c>
      <c r="E92" s="699" t="s">
        <v>5733</v>
      </c>
      <c r="F92" s="720" t="s">
        <v>5734</v>
      </c>
      <c r="G92" s="699" t="s">
        <v>4923</v>
      </c>
      <c r="H92" s="699" t="s">
        <v>4924</v>
      </c>
      <c r="I92" s="711">
        <v>0.77500000000000002</v>
      </c>
      <c r="J92" s="711">
        <v>2100</v>
      </c>
      <c r="K92" s="712">
        <v>1618</v>
      </c>
    </row>
    <row r="93" spans="1:11" ht="14.4" customHeight="1" x14ac:dyDescent="0.3">
      <c r="A93" s="695" t="s">
        <v>553</v>
      </c>
      <c r="B93" s="696" t="s">
        <v>554</v>
      </c>
      <c r="C93" s="699" t="s">
        <v>558</v>
      </c>
      <c r="D93" s="720" t="s">
        <v>3001</v>
      </c>
      <c r="E93" s="699" t="s">
        <v>5733</v>
      </c>
      <c r="F93" s="720" t="s">
        <v>5734</v>
      </c>
      <c r="G93" s="699" t="s">
        <v>4925</v>
      </c>
      <c r="H93" s="699" t="s">
        <v>4926</v>
      </c>
      <c r="I93" s="711">
        <v>0.77</v>
      </c>
      <c r="J93" s="711">
        <v>17200</v>
      </c>
      <c r="K93" s="712">
        <v>13244</v>
      </c>
    </row>
    <row r="94" spans="1:11" ht="14.4" customHeight="1" x14ac:dyDescent="0.3">
      <c r="A94" s="695" t="s">
        <v>553</v>
      </c>
      <c r="B94" s="696" t="s">
        <v>554</v>
      </c>
      <c r="C94" s="699" t="s">
        <v>558</v>
      </c>
      <c r="D94" s="720" t="s">
        <v>3001</v>
      </c>
      <c r="E94" s="699" t="s">
        <v>5733</v>
      </c>
      <c r="F94" s="720" t="s">
        <v>5734</v>
      </c>
      <c r="G94" s="699" t="s">
        <v>4927</v>
      </c>
      <c r="H94" s="699" t="s">
        <v>4928</v>
      </c>
      <c r="I94" s="711">
        <v>0.77666666666666673</v>
      </c>
      <c r="J94" s="711">
        <v>4300</v>
      </c>
      <c r="K94" s="712">
        <v>3344</v>
      </c>
    </row>
    <row r="95" spans="1:11" ht="14.4" customHeight="1" x14ac:dyDescent="0.3">
      <c r="A95" s="695" t="s">
        <v>553</v>
      </c>
      <c r="B95" s="696" t="s">
        <v>554</v>
      </c>
      <c r="C95" s="699" t="s">
        <v>558</v>
      </c>
      <c r="D95" s="720" t="s">
        <v>3001</v>
      </c>
      <c r="E95" s="699" t="s">
        <v>5735</v>
      </c>
      <c r="F95" s="720" t="s">
        <v>5736</v>
      </c>
      <c r="G95" s="699" t="s">
        <v>4929</v>
      </c>
      <c r="H95" s="699" t="s">
        <v>4930</v>
      </c>
      <c r="I95" s="711">
        <v>238.1668037280252</v>
      </c>
      <c r="J95" s="711">
        <v>3</v>
      </c>
      <c r="K95" s="712">
        <v>714.50041118407557</v>
      </c>
    </row>
    <row r="96" spans="1:11" ht="14.4" customHeight="1" x14ac:dyDescent="0.3">
      <c r="A96" s="695" t="s">
        <v>553</v>
      </c>
      <c r="B96" s="696" t="s">
        <v>554</v>
      </c>
      <c r="C96" s="699" t="s">
        <v>558</v>
      </c>
      <c r="D96" s="720" t="s">
        <v>3001</v>
      </c>
      <c r="E96" s="699" t="s">
        <v>5735</v>
      </c>
      <c r="F96" s="720" t="s">
        <v>5736</v>
      </c>
      <c r="G96" s="699" t="s">
        <v>4931</v>
      </c>
      <c r="H96" s="699" t="s">
        <v>4932</v>
      </c>
      <c r="I96" s="711">
        <v>139.44000000000003</v>
      </c>
      <c r="J96" s="711">
        <v>100</v>
      </c>
      <c r="K96" s="712">
        <v>13943.98</v>
      </c>
    </row>
    <row r="97" spans="1:11" ht="14.4" customHeight="1" x14ac:dyDescent="0.3">
      <c r="A97" s="695" t="s">
        <v>553</v>
      </c>
      <c r="B97" s="696" t="s">
        <v>554</v>
      </c>
      <c r="C97" s="699" t="s">
        <v>558</v>
      </c>
      <c r="D97" s="720" t="s">
        <v>3001</v>
      </c>
      <c r="E97" s="699" t="s">
        <v>5735</v>
      </c>
      <c r="F97" s="720" t="s">
        <v>5736</v>
      </c>
      <c r="G97" s="699" t="s">
        <v>4933</v>
      </c>
      <c r="H97" s="699" t="s">
        <v>4934</v>
      </c>
      <c r="I97" s="711">
        <v>139.43625000000003</v>
      </c>
      <c r="J97" s="711">
        <v>100</v>
      </c>
      <c r="K97" s="712">
        <v>13943.5</v>
      </c>
    </row>
    <row r="98" spans="1:11" ht="14.4" customHeight="1" x14ac:dyDescent="0.3">
      <c r="A98" s="695" t="s">
        <v>553</v>
      </c>
      <c r="B98" s="696" t="s">
        <v>554</v>
      </c>
      <c r="C98" s="699" t="s">
        <v>558</v>
      </c>
      <c r="D98" s="720" t="s">
        <v>3001</v>
      </c>
      <c r="E98" s="699" t="s">
        <v>5735</v>
      </c>
      <c r="F98" s="720" t="s">
        <v>5736</v>
      </c>
      <c r="G98" s="699" t="s">
        <v>4935</v>
      </c>
      <c r="H98" s="699" t="s">
        <v>4936</v>
      </c>
      <c r="I98" s="711">
        <v>152.46</v>
      </c>
      <c r="J98" s="711">
        <v>14</v>
      </c>
      <c r="K98" s="712">
        <v>2134.44</v>
      </c>
    </row>
    <row r="99" spans="1:11" ht="14.4" customHeight="1" x14ac:dyDescent="0.3">
      <c r="A99" s="695" t="s">
        <v>553</v>
      </c>
      <c r="B99" s="696" t="s">
        <v>554</v>
      </c>
      <c r="C99" s="699" t="s">
        <v>558</v>
      </c>
      <c r="D99" s="720" t="s">
        <v>3001</v>
      </c>
      <c r="E99" s="699" t="s">
        <v>5735</v>
      </c>
      <c r="F99" s="720" t="s">
        <v>5736</v>
      </c>
      <c r="G99" s="699" t="s">
        <v>4937</v>
      </c>
      <c r="H99" s="699" t="s">
        <v>4938</v>
      </c>
      <c r="I99" s="711">
        <v>254.82400000000001</v>
      </c>
      <c r="J99" s="711">
        <v>70</v>
      </c>
      <c r="K99" s="712">
        <v>17837.72</v>
      </c>
    </row>
    <row r="100" spans="1:11" ht="14.4" customHeight="1" x14ac:dyDescent="0.3">
      <c r="A100" s="695" t="s">
        <v>553</v>
      </c>
      <c r="B100" s="696" t="s">
        <v>554</v>
      </c>
      <c r="C100" s="699" t="s">
        <v>563</v>
      </c>
      <c r="D100" s="720" t="s">
        <v>3002</v>
      </c>
      <c r="E100" s="699" t="s">
        <v>5721</v>
      </c>
      <c r="F100" s="720" t="s">
        <v>5722</v>
      </c>
      <c r="G100" s="699" t="s">
        <v>4939</v>
      </c>
      <c r="H100" s="699" t="s">
        <v>4940</v>
      </c>
      <c r="I100" s="711">
        <v>99.05</v>
      </c>
      <c r="J100" s="711">
        <v>2</v>
      </c>
      <c r="K100" s="712">
        <v>198.1</v>
      </c>
    </row>
    <row r="101" spans="1:11" ht="14.4" customHeight="1" x14ac:dyDescent="0.3">
      <c r="A101" s="695" t="s">
        <v>553</v>
      </c>
      <c r="B101" s="696" t="s">
        <v>554</v>
      </c>
      <c r="C101" s="699" t="s">
        <v>563</v>
      </c>
      <c r="D101" s="720" t="s">
        <v>3002</v>
      </c>
      <c r="E101" s="699" t="s">
        <v>5721</v>
      </c>
      <c r="F101" s="720" t="s">
        <v>5722</v>
      </c>
      <c r="G101" s="699" t="s">
        <v>4751</v>
      </c>
      <c r="H101" s="699" t="s">
        <v>4752</v>
      </c>
      <c r="I101" s="711">
        <v>42.445</v>
      </c>
      <c r="J101" s="711">
        <v>35</v>
      </c>
      <c r="K101" s="712">
        <v>1485.55</v>
      </c>
    </row>
    <row r="102" spans="1:11" ht="14.4" customHeight="1" x14ac:dyDescent="0.3">
      <c r="A102" s="695" t="s">
        <v>553</v>
      </c>
      <c r="B102" s="696" t="s">
        <v>554</v>
      </c>
      <c r="C102" s="699" t="s">
        <v>563</v>
      </c>
      <c r="D102" s="720" t="s">
        <v>3002</v>
      </c>
      <c r="E102" s="699" t="s">
        <v>5721</v>
      </c>
      <c r="F102" s="720" t="s">
        <v>5722</v>
      </c>
      <c r="G102" s="699" t="s">
        <v>4941</v>
      </c>
      <c r="H102" s="699" t="s">
        <v>4942</v>
      </c>
      <c r="I102" s="711">
        <v>2.39</v>
      </c>
      <c r="J102" s="711">
        <v>10</v>
      </c>
      <c r="K102" s="712">
        <v>23.9</v>
      </c>
    </row>
    <row r="103" spans="1:11" ht="14.4" customHeight="1" x14ac:dyDescent="0.3">
      <c r="A103" s="695" t="s">
        <v>553</v>
      </c>
      <c r="B103" s="696" t="s">
        <v>554</v>
      </c>
      <c r="C103" s="699" t="s">
        <v>563</v>
      </c>
      <c r="D103" s="720" t="s">
        <v>3002</v>
      </c>
      <c r="E103" s="699" t="s">
        <v>5721</v>
      </c>
      <c r="F103" s="720" t="s">
        <v>5722</v>
      </c>
      <c r="G103" s="699" t="s">
        <v>4755</v>
      </c>
      <c r="H103" s="699" t="s">
        <v>4756</v>
      </c>
      <c r="I103" s="711">
        <v>0.50750000000000006</v>
      </c>
      <c r="J103" s="711">
        <v>3000</v>
      </c>
      <c r="K103" s="712">
        <v>1525</v>
      </c>
    </row>
    <row r="104" spans="1:11" ht="14.4" customHeight="1" x14ac:dyDescent="0.3">
      <c r="A104" s="695" t="s">
        <v>553</v>
      </c>
      <c r="B104" s="696" t="s">
        <v>554</v>
      </c>
      <c r="C104" s="699" t="s">
        <v>563</v>
      </c>
      <c r="D104" s="720" t="s">
        <v>3002</v>
      </c>
      <c r="E104" s="699" t="s">
        <v>5721</v>
      </c>
      <c r="F104" s="720" t="s">
        <v>5722</v>
      </c>
      <c r="G104" s="699" t="s">
        <v>4943</v>
      </c>
      <c r="H104" s="699" t="s">
        <v>4944</v>
      </c>
      <c r="I104" s="711">
        <v>2.96</v>
      </c>
      <c r="J104" s="711">
        <v>10</v>
      </c>
      <c r="K104" s="712">
        <v>29.6</v>
      </c>
    </row>
    <row r="105" spans="1:11" ht="14.4" customHeight="1" x14ac:dyDescent="0.3">
      <c r="A105" s="695" t="s">
        <v>553</v>
      </c>
      <c r="B105" s="696" t="s">
        <v>554</v>
      </c>
      <c r="C105" s="699" t="s">
        <v>563</v>
      </c>
      <c r="D105" s="720" t="s">
        <v>3002</v>
      </c>
      <c r="E105" s="699" t="s">
        <v>5721</v>
      </c>
      <c r="F105" s="720" t="s">
        <v>5722</v>
      </c>
      <c r="G105" s="699" t="s">
        <v>4759</v>
      </c>
      <c r="H105" s="699" t="s">
        <v>4760</v>
      </c>
      <c r="I105" s="711">
        <v>8.56</v>
      </c>
      <c r="J105" s="711">
        <v>5</v>
      </c>
      <c r="K105" s="712">
        <v>42.8</v>
      </c>
    </row>
    <row r="106" spans="1:11" ht="14.4" customHeight="1" x14ac:dyDescent="0.3">
      <c r="A106" s="695" t="s">
        <v>553</v>
      </c>
      <c r="B106" s="696" t="s">
        <v>554</v>
      </c>
      <c r="C106" s="699" t="s">
        <v>563</v>
      </c>
      <c r="D106" s="720" t="s">
        <v>3002</v>
      </c>
      <c r="E106" s="699" t="s">
        <v>5721</v>
      </c>
      <c r="F106" s="720" t="s">
        <v>5722</v>
      </c>
      <c r="G106" s="699" t="s">
        <v>4765</v>
      </c>
      <c r="H106" s="699" t="s">
        <v>4766</v>
      </c>
      <c r="I106" s="711">
        <v>27.682500000000001</v>
      </c>
      <c r="J106" s="711">
        <v>75</v>
      </c>
      <c r="K106" s="712">
        <v>2077.75</v>
      </c>
    </row>
    <row r="107" spans="1:11" ht="14.4" customHeight="1" x14ac:dyDescent="0.3">
      <c r="A107" s="695" t="s">
        <v>553</v>
      </c>
      <c r="B107" s="696" t="s">
        <v>554</v>
      </c>
      <c r="C107" s="699" t="s">
        <v>563</v>
      </c>
      <c r="D107" s="720" t="s">
        <v>3002</v>
      </c>
      <c r="E107" s="699" t="s">
        <v>5721</v>
      </c>
      <c r="F107" s="720" t="s">
        <v>5722</v>
      </c>
      <c r="G107" s="699" t="s">
        <v>4771</v>
      </c>
      <c r="H107" s="699" t="s">
        <v>4772</v>
      </c>
      <c r="I107" s="711">
        <v>0.6</v>
      </c>
      <c r="J107" s="711">
        <v>10000</v>
      </c>
      <c r="K107" s="712">
        <v>6000</v>
      </c>
    </row>
    <row r="108" spans="1:11" ht="14.4" customHeight="1" x14ac:dyDescent="0.3">
      <c r="A108" s="695" t="s">
        <v>553</v>
      </c>
      <c r="B108" s="696" t="s">
        <v>554</v>
      </c>
      <c r="C108" s="699" t="s">
        <v>563</v>
      </c>
      <c r="D108" s="720" t="s">
        <v>3002</v>
      </c>
      <c r="E108" s="699" t="s">
        <v>5721</v>
      </c>
      <c r="F108" s="720" t="s">
        <v>5722</v>
      </c>
      <c r="G108" s="699" t="s">
        <v>4773</v>
      </c>
      <c r="H108" s="699" t="s">
        <v>4774</v>
      </c>
      <c r="I108" s="711">
        <v>8.58</v>
      </c>
      <c r="J108" s="711">
        <v>120</v>
      </c>
      <c r="K108" s="712">
        <v>1029.5999999999999</v>
      </c>
    </row>
    <row r="109" spans="1:11" ht="14.4" customHeight="1" x14ac:dyDescent="0.3">
      <c r="A109" s="695" t="s">
        <v>553</v>
      </c>
      <c r="B109" s="696" t="s">
        <v>554</v>
      </c>
      <c r="C109" s="699" t="s">
        <v>563</v>
      </c>
      <c r="D109" s="720" t="s">
        <v>3002</v>
      </c>
      <c r="E109" s="699" t="s">
        <v>5721</v>
      </c>
      <c r="F109" s="720" t="s">
        <v>5722</v>
      </c>
      <c r="G109" s="699" t="s">
        <v>4945</v>
      </c>
      <c r="H109" s="699" t="s">
        <v>4946</v>
      </c>
      <c r="I109" s="711">
        <v>13.02</v>
      </c>
      <c r="J109" s="711">
        <v>105</v>
      </c>
      <c r="K109" s="712">
        <v>1367.1</v>
      </c>
    </row>
    <row r="110" spans="1:11" ht="14.4" customHeight="1" x14ac:dyDescent="0.3">
      <c r="A110" s="695" t="s">
        <v>553</v>
      </c>
      <c r="B110" s="696" t="s">
        <v>554</v>
      </c>
      <c r="C110" s="699" t="s">
        <v>563</v>
      </c>
      <c r="D110" s="720" t="s">
        <v>3002</v>
      </c>
      <c r="E110" s="699" t="s">
        <v>5721</v>
      </c>
      <c r="F110" s="720" t="s">
        <v>5722</v>
      </c>
      <c r="G110" s="699" t="s">
        <v>4947</v>
      </c>
      <c r="H110" s="699" t="s">
        <v>4948</v>
      </c>
      <c r="I110" s="711">
        <v>0.56499999999999995</v>
      </c>
      <c r="J110" s="711">
        <v>6000</v>
      </c>
      <c r="K110" s="712">
        <v>3395</v>
      </c>
    </row>
    <row r="111" spans="1:11" ht="14.4" customHeight="1" x14ac:dyDescent="0.3">
      <c r="A111" s="695" t="s">
        <v>553</v>
      </c>
      <c r="B111" s="696" t="s">
        <v>554</v>
      </c>
      <c r="C111" s="699" t="s">
        <v>563</v>
      </c>
      <c r="D111" s="720" t="s">
        <v>3002</v>
      </c>
      <c r="E111" s="699" t="s">
        <v>5721</v>
      </c>
      <c r="F111" s="720" t="s">
        <v>5722</v>
      </c>
      <c r="G111" s="699" t="s">
        <v>4781</v>
      </c>
      <c r="H111" s="699" t="s">
        <v>4782</v>
      </c>
      <c r="I111" s="711">
        <v>9.5449999999999999</v>
      </c>
      <c r="J111" s="711">
        <v>200</v>
      </c>
      <c r="K111" s="712">
        <v>1909</v>
      </c>
    </row>
    <row r="112" spans="1:11" ht="14.4" customHeight="1" x14ac:dyDescent="0.3">
      <c r="A112" s="695" t="s">
        <v>553</v>
      </c>
      <c r="B112" s="696" t="s">
        <v>554</v>
      </c>
      <c r="C112" s="699" t="s">
        <v>563</v>
      </c>
      <c r="D112" s="720" t="s">
        <v>3002</v>
      </c>
      <c r="E112" s="699" t="s">
        <v>5721</v>
      </c>
      <c r="F112" s="720" t="s">
        <v>5722</v>
      </c>
      <c r="G112" s="699" t="s">
        <v>4949</v>
      </c>
      <c r="H112" s="699" t="s">
        <v>4950</v>
      </c>
      <c r="I112" s="711">
        <v>7.5</v>
      </c>
      <c r="J112" s="711">
        <v>12</v>
      </c>
      <c r="K112" s="712">
        <v>90</v>
      </c>
    </row>
    <row r="113" spans="1:11" ht="14.4" customHeight="1" x14ac:dyDescent="0.3">
      <c r="A113" s="695" t="s">
        <v>553</v>
      </c>
      <c r="B113" s="696" t="s">
        <v>554</v>
      </c>
      <c r="C113" s="699" t="s">
        <v>563</v>
      </c>
      <c r="D113" s="720" t="s">
        <v>3002</v>
      </c>
      <c r="E113" s="699" t="s">
        <v>5721</v>
      </c>
      <c r="F113" s="720" t="s">
        <v>5722</v>
      </c>
      <c r="G113" s="699" t="s">
        <v>4789</v>
      </c>
      <c r="H113" s="699" t="s">
        <v>4790</v>
      </c>
      <c r="I113" s="711">
        <v>63.92</v>
      </c>
      <c r="J113" s="711">
        <v>50</v>
      </c>
      <c r="K113" s="712">
        <v>3196</v>
      </c>
    </row>
    <row r="114" spans="1:11" ht="14.4" customHeight="1" x14ac:dyDescent="0.3">
      <c r="A114" s="695" t="s">
        <v>553</v>
      </c>
      <c r="B114" s="696" t="s">
        <v>554</v>
      </c>
      <c r="C114" s="699" t="s">
        <v>563</v>
      </c>
      <c r="D114" s="720" t="s">
        <v>3002</v>
      </c>
      <c r="E114" s="699" t="s">
        <v>5721</v>
      </c>
      <c r="F114" s="720" t="s">
        <v>5722</v>
      </c>
      <c r="G114" s="699" t="s">
        <v>4791</v>
      </c>
      <c r="H114" s="699" t="s">
        <v>4792</v>
      </c>
      <c r="I114" s="711">
        <v>12</v>
      </c>
      <c r="J114" s="711">
        <v>400</v>
      </c>
      <c r="K114" s="712">
        <v>4800</v>
      </c>
    </row>
    <row r="115" spans="1:11" ht="14.4" customHeight="1" x14ac:dyDescent="0.3">
      <c r="A115" s="695" t="s">
        <v>553</v>
      </c>
      <c r="B115" s="696" t="s">
        <v>554</v>
      </c>
      <c r="C115" s="699" t="s">
        <v>563</v>
      </c>
      <c r="D115" s="720" t="s">
        <v>3002</v>
      </c>
      <c r="E115" s="699" t="s">
        <v>5723</v>
      </c>
      <c r="F115" s="720" t="s">
        <v>5724</v>
      </c>
      <c r="G115" s="699" t="s">
        <v>4799</v>
      </c>
      <c r="H115" s="699" t="s">
        <v>4800</v>
      </c>
      <c r="I115" s="711">
        <v>3.51</v>
      </c>
      <c r="J115" s="711">
        <v>50</v>
      </c>
      <c r="K115" s="712">
        <v>175.5</v>
      </c>
    </row>
    <row r="116" spans="1:11" ht="14.4" customHeight="1" x14ac:dyDescent="0.3">
      <c r="A116" s="695" t="s">
        <v>553</v>
      </c>
      <c r="B116" s="696" t="s">
        <v>554</v>
      </c>
      <c r="C116" s="699" t="s">
        <v>563</v>
      </c>
      <c r="D116" s="720" t="s">
        <v>3002</v>
      </c>
      <c r="E116" s="699" t="s">
        <v>5723</v>
      </c>
      <c r="F116" s="720" t="s">
        <v>5724</v>
      </c>
      <c r="G116" s="699" t="s">
        <v>4951</v>
      </c>
      <c r="H116" s="699" t="s">
        <v>4952</v>
      </c>
      <c r="I116" s="711">
        <v>15.29</v>
      </c>
      <c r="J116" s="711">
        <v>100</v>
      </c>
      <c r="K116" s="712">
        <v>1529.44</v>
      </c>
    </row>
    <row r="117" spans="1:11" ht="14.4" customHeight="1" x14ac:dyDescent="0.3">
      <c r="A117" s="695" t="s">
        <v>553</v>
      </c>
      <c r="B117" s="696" t="s">
        <v>554</v>
      </c>
      <c r="C117" s="699" t="s">
        <v>563</v>
      </c>
      <c r="D117" s="720" t="s">
        <v>3002</v>
      </c>
      <c r="E117" s="699" t="s">
        <v>5723</v>
      </c>
      <c r="F117" s="720" t="s">
        <v>5724</v>
      </c>
      <c r="G117" s="699" t="s">
        <v>4803</v>
      </c>
      <c r="H117" s="699" t="s">
        <v>4804</v>
      </c>
      <c r="I117" s="711">
        <v>0.93399999999999994</v>
      </c>
      <c r="J117" s="711">
        <v>2000</v>
      </c>
      <c r="K117" s="712">
        <v>1868</v>
      </c>
    </row>
    <row r="118" spans="1:11" ht="14.4" customHeight="1" x14ac:dyDescent="0.3">
      <c r="A118" s="695" t="s">
        <v>553</v>
      </c>
      <c r="B118" s="696" t="s">
        <v>554</v>
      </c>
      <c r="C118" s="699" t="s">
        <v>563</v>
      </c>
      <c r="D118" s="720" t="s">
        <v>3002</v>
      </c>
      <c r="E118" s="699" t="s">
        <v>5723</v>
      </c>
      <c r="F118" s="720" t="s">
        <v>5724</v>
      </c>
      <c r="G118" s="699" t="s">
        <v>4805</v>
      </c>
      <c r="H118" s="699" t="s">
        <v>4806</v>
      </c>
      <c r="I118" s="711">
        <v>1.4359999999999999</v>
      </c>
      <c r="J118" s="711">
        <v>900</v>
      </c>
      <c r="K118" s="712">
        <v>1293</v>
      </c>
    </row>
    <row r="119" spans="1:11" ht="14.4" customHeight="1" x14ac:dyDescent="0.3">
      <c r="A119" s="695" t="s">
        <v>553</v>
      </c>
      <c r="B119" s="696" t="s">
        <v>554</v>
      </c>
      <c r="C119" s="699" t="s">
        <v>563</v>
      </c>
      <c r="D119" s="720" t="s">
        <v>3002</v>
      </c>
      <c r="E119" s="699" t="s">
        <v>5723</v>
      </c>
      <c r="F119" s="720" t="s">
        <v>5724</v>
      </c>
      <c r="G119" s="699" t="s">
        <v>4807</v>
      </c>
      <c r="H119" s="699" t="s">
        <v>4808</v>
      </c>
      <c r="I119" s="711">
        <v>0.42</v>
      </c>
      <c r="J119" s="711">
        <v>200</v>
      </c>
      <c r="K119" s="712">
        <v>84</v>
      </c>
    </row>
    <row r="120" spans="1:11" ht="14.4" customHeight="1" x14ac:dyDescent="0.3">
      <c r="A120" s="695" t="s">
        <v>553</v>
      </c>
      <c r="B120" s="696" t="s">
        <v>554</v>
      </c>
      <c r="C120" s="699" t="s">
        <v>563</v>
      </c>
      <c r="D120" s="720" t="s">
        <v>3002</v>
      </c>
      <c r="E120" s="699" t="s">
        <v>5723</v>
      </c>
      <c r="F120" s="720" t="s">
        <v>5724</v>
      </c>
      <c r="G120" s="699" t="s">
        <v>4953</v>
      </c>
      <c r="H120" s="699" t="s">
        <v>4954</v>
      </c>
      <c r="I120" s="711">
        <v>15.3</v>
      </c>
      <c r="J120" s="711">
        <v>50</v>
      </c>
      <c r="K120" s="712">
        <v>765</v>
      </c>
    </row>
    <row r="121" spans="1:11" ht="14.4" customHeight="1" x14ac:dyDescent="0.3">
      <c r="A121" s="695" t="s">
        <v>553</v>
      </c>
      <c r="B121" s="696" t="s">
        <v>554</v>
      </c>
      <c r="C121" s="699" t="s">
        <v>563</v>
      </c>
      <c r="D121" s="720" t="s">
        <v>3002</v>
      </c>
      <c r="E121" s="699" t="s">
        <v>5723</v>
      </c>
      <c r="F121" s="720" t="s">
        <v>5724</v>
      </c>
      <c r="G121" s="699" t="s">
        <v>4815</v>
      </c>
      <c r="H121" s="699" t="s">
        <v>4816</v>
      </c>
      <c r="I121" s="711">
        <v>94.38</v>
      </c>
      <c r="J121" s="711">
        <v>1</v>
      </c>
      <c r="K121" s="712">
        <v>94.38</v>
      </c>
    </row>
    <row r="122" spans="1:11" ht="14.4" customHeight="1" x14ac:dyDescent="0.3">
      <c r="A122" s="695" t="s">
        <v>553</v>
      </c>
      <c r="B122" s="696" t="s">
        <v>554</v>
      </c>
      <c r="C122" s="699" t="s">
        <v>563</v>
      </c>
      <c r="D122" s="720" t="s">
        <v>3002</v>
      </c>
      <c r="E122" s="699" t="s">
        <v>5723</v>
      </c>
      <c r="F122" s="720" t="s">
        <v>5724</v>
      </c>
      <c r="G122" s="699" t="s">
        <v>4955</v>
      </c>
      <c r="H122" s="699" t="s">
        <v>4956</v>
      </c>
      <c r="I122" s="711">
        <v>1.8325</v>
      </c>
      <c r="J122" s="711">
        <v>100</v>
      </c>
      <c r="K122" s="712">
        <v>183.29000000000002</v>
      </c>
    </row>
    <row r="123" spans="1:11" ht="14.4" customHeight="1" x14ac:dyDescent="0.3">
      <c r="A123" s="695" t="s">
        <v>553</v>
      </c>
      <c r="B123" s="696" t="s">
        <v>554</v>
      </c>
      <c r="C123" s="699" t="s">
        <v>563</v>
      </c>
      <c r="D123" s="720" t="s">
        <v>3002</v>
      </c>
      <c r="E123" s="699" t="s">
        <v>5723</v>
      </c>
      <c r="F123" s="720" t="s">
        <v>5724</v>
      </c>
      <c r="G123" s="699" t="s">
        <v>4819</v>
      </c>
      <c r="H123" s="699" t="s">
        <v>4820</v>
      </c>
      <c r="I123" s="711">
        <v>2.34</v>
      </c>
      <c r="J123" s="711">
        <v>100</v>
      </c>
      <c r="K123" s="712">
        <v>234</v>
      </c>
    </row>
    <row r="124" spans="1:11" ht="14.4" customHeight="1" x14ac:dyDescent="0.3">
      <c r="A124" s="695" t="s">
        <v>553</v>
      </c>
      <c r="B124" s="696" t="s">
        <v>554</v>
      </c>
      <c r="C124" s="699" t="s">
        <v>563</v>
      </c>
      <c r="D124" s="720" t="s">
        <v>3002</v>
      </c>
      <c r="E124" s="699" t="s">
        <v>5723</v>
      </c>
      <c r="F124" s="720" t="s">
        <v>5724</v>
      </c>
      <c r="G124" s="699" t="s">
        <v>4957</v>
      </c>
      <c r="H124" s="699" t="s">
        <v>4958</v>
      </c>
      <c r="I124" s="711">
        <v>75.02</v>
      </c>
      <c r="J124" s="711">
        <v>1</v>
      </c>
      <c r="K124" s="712">
        <v>75.02</v>
      </c>
    </row>
    <row r="125" spans="1:11" ht="14.4" customHeight="1" x14ac:dyDescent="0.3">
      <c r="A125" s="695" t="s">
        <v>553</v>
      </c>
      <c r="B125" s="696" t="s">
        <v>554</v>
      </c>
      <c r="C125" s="699" t="s">
        <v>563</v>
      </c>
      <c r="D125" s="720" t="s">
        <v>3002</v>
      </c>
      <c r="E125" s="699" t="s">
        <v>5723</v>
      </c>
      <c r="F125" s="720" t="s">
        <v>5724</v>
      </c>
      <c r="G125" s="699" t="s">
        <v>4959</v>
      </c>
      <c r="H125" s="699" t="s">
        <v>4960</v>
      </c>
      <c r="I125" s="711">
        <v>75.02</v>
      </c>
      <c r="J125" s="711">
        <v>1</v>
      </c>
      <c r="K125" s="712">
        <v>75.02</v>
      </c>
    </row>
    <row r="126" spans="1:11" ht="14.4" customHeight="1" x14ac:dyDescent="0.3">
      <c r="A126" s="695" t="s">
        <v>553</v>
      </c>
      <c r="B126" s="696" t="s">
        <v>554</v>
      </c>
      <c r="C126" s="699" t="s">
        <v>563</v>
      </c>
      <c r="D126" s="720" t="s">
        <v>3002</v>
      </c>
      <c r="E126" s="699" t="s">
        <v>5723</v>
      </c>
      <c r="F126" s="720" t="s">
        <v>5724</v>
      </c>
      <c r="G126" s="699" t="s">
        <v>4961</v>
      </c>
      <c r="H126" s="699" t="s">
        <v>4962</v>
      </c>
      <c r="I126" s="711">
        <v>1.8</v>
      </c>
      <c r="J126" s="711">
        <v>400</v>
      </c>
      <c r="K126" s="712">
        <v>720</v>
      </c>
    </row>
    <row r="127" spans="1:11" ht="14.4" customHeight="1" x14ac:dyDescent="0.3">
      <c r="A127" s="695" t="s">
        <v>553</v>
      </c>
      <c r="B127" s="696" t="s">
        <v>554</v>
      </c>
      <c r="C127" s="699" t="s">
        <v>563</v>
      </c>
      <c r="D127" s="720" t="s">
        <v>3002</v>
      </c>
      <c r="E127" s="699" t="s">
        <v>5723</v>
      </c>
      <c r="F127" s="720" t="s">
        <v>5724</v>
      </c>
      <c r="G127" s="699" t="s">
        <v>4821</v>
      </c>
      <c r="H127" s="699" t="s">
        <v>4822</v>
      </c>
      <c r="I127" s="711">
        <v>1.8033333333333335</v>
      </c>
      <c r="J127" s="711">
        <v>400</v>
      </c>
      <c r="K127" s="712">
        <v>721</v>
      </c>
    </row>
    <row r="128" spans="1:11" ht="14.4" customHeight="1" x14ac:dyDescent="0.3">
      <c r="A128" s="695" t="s">
        <v>553</v>
      </c>
      <c r="B128" s="696" t="s">
        <v>554</v>
      </c>
      <c r="C128" s="699" t="s">
        <v>563</v>
      </c>
      <c r="D128" s="720" t="s">
        <v>3002</v>
      </c>
      <c r="E128" s="699" t="s">
        <v>5723</v>
      </c>
      <c r="F128" s="720" t="s">
        <v>5724</v>
      </c>
      <c r="G128" s="699" t="s">
        <v>4963</v>
      </c>
      <c r="H128" s="699" t="s">
        <v>4964</v>
      </c>
      <c r="I128" s="711">
        <v>2.375</v>
      </c>
      <c r="J128" s="711">
        <v>400</v>
      </c>
      <c r="K128" s="712">
        <v>950</v>
      </c>
    </row>
    <row r="129" spans="1:11" ht="14.4" customHeight="1" x14ac:dyDescent="0.3">
      <c r="A129" s="695" t="s">
        <v>553</v>
      </c>
      <c r="B129" s="696" t="s">
        <v>554</v>
      </c>
      <c r="C129" s="699" t="s">
        <v>563</v>
      </c>
      <c r="D129" s="720" t="s">
        <v>3002</v>
      </c>
      <c r="E129" s="699" t="s">
        <v>5723</v>
      </c>
      <c r="F129" s="720" t="s">
        <v>5724</v>
      </c>
      <c r="G129" s="699" t="s">
        <v>4823</v>
      </c>
      <c r="H129" s="699" t="s">
        <v>4824</v>
      </c>
      <c r="I129" s="711">
        <v>1.7919999999999998</v>
      </c>
      <c r="J129" s="711">
        <v>5400</v>
      </c>
      <c r="K129" s="712">
        <v>9684</v>
      </c>
    </row>
    <row r="130" spans="1:11" ht="14.4" customHeight="1" x14ac:dyDescent="0.3">
      <c r="A130" s="695" t="s">
        <v>553</v>
      </c>
      <c r="B130" s="696" t="s">
        <v>554</v>
      </c>
      <c r="C130" s="699" t="s">
        <v>563</v>
      </c>
      <c r="D130" s="720" t="s">
        <v>3002</v>
      </c>
      <c r="E130" s="699" t="s">
        <v>5723</v>
      </c>
      <c r="F130" s="720" t="s">
        <v>5724</v>
      </c>
      <c r="G130" s="699" t="s">
        <v>4825</v>
      </c>
      <c r="H130" s="699" t="s">
        <v>4826</v>
      </c>
      <c r="I130" s="711">
        <v>1.79</v>
      </c>
      <c r="J130" s="711">
        <v>1200</v>
      </c>
      <c r="K130" s="712">
        <v>2152</v>
      </c>
    </row>
    <row r="131" spans="1:11" ht="14.4" customHeight="1" x14ac:dyDescent="0.3">
      <c r="A131" s="695" t="s">
        <v>553</v>
      </c>
      <c r="B131" s="696" t="s">
        <v>554</v>
      </c>
      <c r="C131" s="699" t="s">
        <v>563</v>
      </c>
      <c r="D131" s="720" t="s">
        <v>3002</v>
      </c>
      <c r="E131" s="699" t="s">
        <v>5723</v>
      </c>
      <c r="F131" s="720" t="s">
        <v>5724</v>
      </c>
      <c r="G131" s="699" t="s">
        <v>4965</v>
      </c>
      <c r="H131" s="699" t="s">
        <v>4966</v>
      </c>
      <c r="I131" s="711">
        <v>1.91</v>
      </c>
      <c r="J131" s="711">
        <v>1200</v>
      </c>
      <c r="K131" s="712">
        <v>2292</v>
      </c>
    </row>
    <row r="132" spans="1:11" ht="14.4" customHeight="1" x14ac:dyDescent="0.3">
      <c r="A132" s="695" t="s">
        <v>553</v>
      </c>
      <c r="B132" s="696" t="s">
        <v>554</v>
      </c>
      <c r="C132" s="699" t="s">
        <v>563</v>
      </c>
      <c r="D132" s="720" t="s">
        <v>3002</v>
      </c>
      <c r="E132" s="699" t="s">
        <v>5723</v>
      </c>
      <c r="F132" s="720" t="s">
        <v>5724</v>
      </c>
      <c r="G132" s="699" t="s">
        <v>4827</v>
      </c>
      <c r="H132" s="699" t="s">
        <v>4828</v>
      </c>
      <c r="I132" s="711">
        <v>2.8525</v>
      </c>
      <c r="J132" s="711">
        <v>2600</v>
      </c>
      <c r="K132" s="712">
        <v>7436</v>
      </c>
    </row>
    <row r="133" spans="1:11" ht="14.4" customHeight="1" x14ac:dyDescent="0.3">
      <c r="A133" s="695" t="s">
        <v>553</v>
      </c>
      <c r="B133" s="696" t="s">
        <v>554</v>
      </c>
      <c r="C133" s="699" t="s">
        <v>563</v>
      </c>
      <c r="D133" s="720" t="s">
        <v>3002</v>
      </c>
      <c r="E133" s="699" t="s">
        <v>5723</v>
      </c>
      <c r="F133" s="720" t="s">
        <v>5724</v>
      </c>
      <c r="G133" s="699" t="s">
        <v>4967</v>
      </c>
      <c r="H133" s="699" t="s">
        <v>4968</v>
      </c>
      <c r="I133" s="711">
        <v>1.7650000000000001</v>
      </c>
      <c r="J133" s="711">
        <v>400</v>
      </c>
      <c r="K133" s="712">
        <v>706</v>
      </c>
    </row>
    <row r="134" spans="1:11" ht="14.4" customHeight="1" x14ac:dyDescent="0.3">
      <c r="A134" s="695" t="s">
        <v>553</v>
      </c>
      <c r="B134" s="696" t="s">
        <v>554</v>
      </c>
      <c r="C134" s="699" t="s">
        <v>563</v>
      </c>
      <c r="D134" s="720" t="s">
        <v>3002</v>
      </c>
      <c r="E134" s="699" t="s">
        <v>5723</v>
      </c>
      <c r="F134" s="720" t="s">
        <v>5724</v>
      </c>
      <c r="G134" s="699" t="s">
        <v>4969</v>
      </c>
      <c r="H134" s="699" t="s">
        <v>4970</v>
      </c>
      <c r="I134" s="711">
        <v>1.77</v>
      </c>
      <c r="J134" s="711">
        <v>200</v>
      </c>
      <c r="K134" s="712">
        <v>354</v>
      </c>
    </row>
    <row r="135" spans="1:11" ht="14.4" customHeight="1" x14ac:dyDescent="0.3">
      <c r="A135" s="695" t="s">
        <v>553</v>
      </c>
      <c r="B135" s="696" t="s">
        <v>554</v>
      </c>
      <c r="C135" s="699" t="s">
        <v>563</v>
      </c>
      <c r="D135" s="720" t="s">
        <v>3002</v>
      </c>
      <c r="E135" s="699" t="s">
        <v>5723</v>
      </c>
      <c r="F135" s="720" t="s">
        <v>5724</v>
      </c>
      <c r="G135" s="699" t="s">
        <v>4971</v>
      </c>
      <c r="H135" s="699" t="s">
        <v>4972</v>
      </c>
      <c r="I135" s="711">
        <v>2.82</v>
      </c>
      <c r="J135" s="711">
        <v>225</v>
      </c>
      <c r="K135" s="712">
        <v>634.5</v>
      </c>
    </row>
    <row r="136" spans="1:11" ht="14.4" customHeight="1" x14ac:dyDescent="0.3">
      <c r="A136" s="695" t="s">
        <v>553</v>
      </c>
      <c r="B136" s="696" t="s">
        <v>554</v>
      </c>
      <c r="C136" s="699" t="s">
        <v>563</v>
      </c>
      <c r="D136" s="720" t="s">
        <v>3002</v>
      </c>
      <c r="E136" s="699" t="s">
        <v>5723</v>
      </c>
      <c r="F136" s="720" t="s">
        <v>5724</v>
      </c>
      <c r="G136" s="699" t="s">
        <v>4973</v>
      </c>
      <c r="H136" s="699" t="s">
        <v>4974</v>
      </c>
      <c r="I136" s="711">
        <v>1.7524999999999999</v>
      </c>
      <c r="J136" s="711">
        <v>700</v>
      </c>
      <c r="K136" s="712">
        <v>1228</v>
      </c>
    </row>
    <row r="137" spans="1:11" ht="14.4" customHeight="1" x14ac:dyDescent="0.3">
      <c r="A137" s="695" t="s">
        <v>553</v>
      </c>
      <c r="B137" s="696" t="s">
        <v>554</v>
      </c>
      <c r="C137" s="699" t="s">
        <v>563</v>
      </c>
      <c r="D137" s="720" t="s">
        <v>3002</v>
      </c>
      <c r="E137" s="699" t="s">
        <v>5723</v>
      </c>
      <c r="F137" s="720" t="s">
        <v>5724</v>
      </c>
      <c r="G137" s="699" t="s">
        <v>4831</v>
      </c>
      <c r="H137" s="699" t="s">
        <v>4832</v>
      </c>
      <c r="I137" s="711">
        <v>4.8174999999999999</v>
      </c>
      <c r="J137" s="711">
        <v>300</v>
      </c>
      <c r="K137" s="712">
        <v>1445</v>
      </c>
    </row>
    <row r="138" spans="1:11" ht="14.4" customHeight="1" x14ac:dyDescent="0.3">
      <c r="A138" s="695" t="s">
        <v>553</v>
      </c>
      <c r="B138" s="696" t="s">
        <v>554</v>
      </c>
      <c r="C138" s="699" t="s">
        <v>563</v>
      </c>
      <c r="D138" s="720" t="s">
        <v>3002</v>
      </c>
      <c r="E138" s="699" t="s">
        <v>5723</v>
      </c>
      <c r="F138" s="720" t="s">
        <v>5724</v>
      </c>
      <c r="G138" s="699" t="s">
        <v>4975</v>
      </c>
      <c r="H138" s="699" t="s">
        <v>4976</v>
      </c>
      <c r="I138" s="711">
        <v>1.2500000000000001E-2</v>
      </c>
      <c r="J138" s="711">
        <v>4800</v>
      </c>
      <c r="K138" s="712">
        <v>60</v>
      </c>
    </row>
    <row r="139" spans="1:11" ht="14.4" customHeight="1" x14ac:dyDescent="0.3">
      <c r="A139" s="695" t="s">
        <v>553</v>
      </c>
      <c r="B139" s="696" t="s">
        <v>554</v>
      </c>
      <c r="C139" s="699" t="s">
        <v>563</v>
      </c>
      <c r="D139" s="720" t="s">
        <v>3002</v>
      </c>
      <c r="E139" s="699" t="s">
        <v>5723</v>
      </c>
      <c r="F139" s="720" t="s">
        <v>5724</v>
      </c>
      <c r="G139" s="699" t="s">
        <v>4833</v>
      </c>
      <c r="H139" s="699" t="s">
        <v>4834</v>
      </c>
      <c r="I139" s="711">
        <v>2.8166666666666664</v>
      </c>
      <c r="J139" s="711">
        <v>800</v>
      </c>
      <c r="K139" s="712">
        <v>2256</v>
      </c>
    </row>
    <row r="140" spans="1:11" ht="14.4" customHeight="1" x14ac:dyDescent="0.3">
      <c r="A140" s="695" t="s">
        <v>553</v>
      </c>
      <c r="B140" s="696" t="s">
        <v>554</v>
      </c>
      <c r="C140" s="699" t="s">
        <v>563</v>
      </c>
      <c r="D140" s="720" t="s">
        <v>3002</v>
      </c>
      <c r="E140" s="699" t="s">
        <v>5723</v>
      </c>
      <c r="F140" s="720" t="s">
        <v>5724</v>
      </c>
      <c r="G140" s="699" t="s">
        <v>4835</v>
      </c>
      <c r="H140" s="699" t="s">
        <v>4836</v>
      </c>
      <c r="I140" s="711">
        <v>2.0150000000000001</v>
      </c>
      <c r="J140" s="711">
        <v>1300</v>
      </c>
      <c r="K140" s="712">
        <v>2616</v>
      </c>
    </row>
    <row r="141" spans="1:11" ht="14.4" customHeight="1" x14ac:dyDescent="0.3">
      <c r="A141" s="695" t="s">
        <v>553</v>
      </c>
      <c r="B141" s="696" t="s">
        <v>554</v>
      </c>
      <c r="C141" s="699" t="s">
        <v>563</v>
      </c>
      <c r="D141" s="720" t="s">
        <v>3002</v>
      </c>
      <c r="E141" s="699" t="s">
        <v>5723</v>
      </c>
      <c r="F141" s="720" t="s">
        <v>5724</v>
      </c>
      <c r="G141" s="699" t="s">
        <v>4837</v>
      </c>
      <c r="H141" s="699" t="s">
        <v>4838</v>
      </c>
      <c r="I141" s="711">
        <v>3.15</v>
      </c>
      <c r="J141" s="711">
        <v>300</v>
      </c>
      <c r="K141" s="712">
        <v>945</v>
      </c>
    </row>
    <row r="142" spans="1:11" ht="14.4" customHeight="1" x14ac:dyDescent="0.3">
      <c r="A142" s="695" t="s">
        <v>553</v>
      </c>
      <c r="B142" s="696" t="s">
        <v>554</v>
      </c>
      <c r="C142" s="699" t="s">
        <v>563</v>
      </c>
      <c r="D142" s="720" t="s">
        <v>3002</v>
      </c>
      <c r="E142" s="699" t="s">
        <v>5723</v>
      </c>
      <c r="F142" s="720" t="s">
        <v>5724</v>
      </c>
      <c r="G142" s="699" t="s">
        <v>4977</v>
      </c>
      <c r="H142" s="699" t="s">
        <v>4978</v>
      </c>
      <c r="I142" s="711">
        <v>2.4075000000000002</v>
      </c>
      <c r="J142" s="711">
        <v>800</v>
      </c>
      <c r="K142" s="712">
        <v>1926</v>
      </c>
    </row>
    <row r="143" spans="1:11" ht="14.4" customHeight="1" x14ac:dyDescent="0.3">
      <c r="A143" s="695" t="s">
        <v>553</v>
      </c>
      <c r="B143" s="696" t="s">
        <v>554</v>
      </c>
      <c r="C143" s="699" t="s">
        <v>563</v>
      </c>
      <c r="D143" s="720" t="s">
        <v>3002</v>
      </c>
      <c r="E143" s="699" t="s">
        <v>5723</v>
      </c>
      <c r="F143" s="720" t="s">
        <v>5724</v>
      </c>
      <c r="G143" s="699" t="s">
        <v>4979</v>
      </c>
      <c r="H143" s="699" t="s">
        <v>4980</v>
      </c>
      <c r="I143" s="711">
        <v>33.880000000000003</v>
      </c>
      <c r="J143" s="711">
        <v>140</v>
      </c>
      <c r="K143" s="712">
        <v>4743.2</v>
      </c>
    </row>
    <row r="144" spans="1:11" ht="14.4" customHeight="1" x14ac:dyDescent="0.3">
      <c r="A144" s="695" t="s">
        <v>553</v>
      </c>
      <c r="B144" s="696" t="s">
        <v>554</v>
      </c>
      <c r="C144" s="699" t="s">
        <v>563</v>
      </c>
      <c r="D144" s="720" t="s">
        <v>3002</v>
      </c>
      <c r="E144" s="699" t="s">
        <v>5723</v>
      </c>
      <c r="F144" s="720" t="s">
        <v>5724</v>
      </c>
      <c r="G144" s="699" t="s">
        <v>4981</v>
      </c>
      <c r="H144" s="699" t="s">
        <v>4982</v>
      </c>
      <c r="I144" s="711">
        <v>0.55000000000000004</v>
      </c>
      <c r="J144" s="711">
        <v>150</v>
      </c>
      <c r="K144" s="712">
        <v>82.5</v>
      </c>
    </row>
    <row r="145" spans="1:11" ht="14.4" customHeight="1" x14ac:dyDescent="0.3">
      <c r="A145" s="695" t="s">
        <v>553</v>
      </c>
      <c r="B145" s="696" t="s">
        <v>554</v>
      </c>
      <c r="C145" s="699" t="s">
        <v>563</v>
      </c>
      <c r="D145" s="720" t="s">
        <v>3002</v>
      </c>
      <c r="E145" s="699" t="s">
        <v>5723</v>
      </c>
      <c r="F145" s="720" t="s">
        <v>5724</v>
      </c>
      <c r="G145" s="699" t="s">
        <v>4851</v>
      </c>
      <c r="H145" s="699" t="s">
        <v>4852</v>
      </c>
      <c r="I145" s="711">
        <v>13.55</v>
      </c>
      <c r="J145" s="711">
        <v>200</v>
      </c>
      <c r="K145" s="712">
        <v>2710</v>
      </c>
    </row>
    <row r="146" spans="1:11" ht="14.4" customHeight="1" x14ac:dyDescent="0.3">
      <c r="A146" s="695" t="s">
        <v>553</v>
      </c>
      <c r="B146" s="696" t="s">
        <v>554</v>
      </c>
      <c r="C146" s="699" t="s">
        <v>563</v>
      </c>
      <c r="D146" s="720" t="s">
        <v>3002</v>
      </c>
      <c r="E146" s="699" t="s">
        <v>5723</v>
      </c>
      <c r="F146" s="720" t="s">
        <v>5724</v>
      </c>
      <c r="G146" s="699" t="s">
        <v>4853</v>
      </c>
      <c r="H146" s="699" t="s">
        <v>4854</v>
      </c>
      <c r="I146" s="711">
        <v>12.5825</v>
      </c>
      <c r="J146" s="711">
        <v>800</v>
      </c>
      <c r="K146" s="712">
        <v>10066</v>
      </c>
    </row>
    <row r="147" spans="1:11" ht="14.4" customHeight="1" x14ac:dyDescent="0.3">
      <c r="A147" s="695" t="s">
        <v>553</v>
      </c>
      <c r="B147" s="696" t="s">
        <v>554</v>
      </c>
      <c r="C147" s="699" t="s">
        <v>563</v>
      </c>
      <c r="D147" s="720" t="s">
        <v>3002</v>
      </c>
      <c r="E147" s="699" t="s">
        <v>5723</v>
      </c>
      <c r="F147" s="720" t="s">
        <v>5724</v>
      </c>
      <c r="G147" s="699" t="s">
        <v>4983</v>
      </c>
      <c r="H147" s="699" t="s">
        <v>4984</v>
      </c>
      <c r="I147" s="711">
        <v>86.575000000000003</v>
      </c>
      <c r="J147" s="711">
        <v>100</v>
      </c>
      <c r="K147" s="712">
        <v>8657.5499999999993</v>
      </c>
    </row>
    <row r="148" spans="1:11" ht="14.4" customHeight="1" x14ac:dyDescent="0.3">
      <c r="A148" s="695" t="s">
        <v>553</v>
      </c>
      <c r="B148" s="696" t="s">
        <v>554</v>
      </c>
      <c r="C148" s="699" t="s">
        <v>563</v>
      </c>
      <c r="D148" s="720" t="s">
        <v>3002</v>
      </c>
      <c r="E148" s="699" t="s">
        <v>5723</v>
      </c>
      <c r="F148" s="720" t="s">
        <v>5724</v>
      </c>
      <c r="G148" s="699" t="s">
        <v>4855</v>
      </c>
      <c r="H148" s="699" t="s">
        <v>4856</v>
      </c>
      <c r="I148" s="711">
        <v>17.98</v>
      </c>
      <c r="J148" s="711">
        <v>1000</v>
      </c>
      <c r="K148" s="712">
        <v>17980</v>
      </c>
    </row>
    <row r="149" spans="1:11" ht="14.4" customHeight="1" x14ac:dyDescent="0.3">
      <c r="A149" s="695" t="s">
        <v>553</v>
      </c>
      <c r="B149" s="696" t="s">
        <v>554</v>
      </c>
      <c r="C149" s="699" t="s">
        <v>563</v>
      </c>
      <c r="D149" s="720" t="s">
        <v>3002</v>
      </c>
      <c r="E149" s="699" t="s">
        <v>5723</v>
      </c>
      <c r="F149" s="720" t="s">
        <v>5724</v>
      </c>
      <c r="G149" s="699" t="s">
        <v>4859</v>
      </c>
      <c r="H149" s="699" t="s">
        <v>4860</v>
      </c>
      <c r="I149" s="711">
        <v>15.0075</v>
      </c>
      <c r="J149" s="711">
        <v>70</v>
      </c>
      <c r="K149" s="712">
        <v>1050.4000000000001</v>
      </c>
    </row>
    <row r="150" spans="1:11" ht="14.4" customHeight="1" x14ac:dyDescent="0.3">
      <c r="A150" s="695" t="s">
        <v>553</v>
      </c>
      <c r="B150" s="696" t="s">
        <v>554</v>
      </c>
      <c r="C150" s="699" t="s">
        <v>563</v>
      </c>
      <c r="D150" s="720" t="s">
        <v>3002</v>
      </c>
      <c r="E150" s="699" t="s">
        <v>5723</v>
      </c>
      <c r="F150" s="720" t="s">
        <v>5724</v>
      </c>
      <c r="G150" s="699" t="s">
        <v>4863</v>
      </c>
      <c r="H150" s="699" t="s">
        <v>4864</v>
      </c>
      <c r="I150" s="711">
        <v>25.515000000000001</v>
      </c>
      <c r="J150" s="711">
        <v>105</v>
      </c>
      <c r="K150" s="712">
        <v>2678.8499999999995</v>
      </c>
    </row>
    <row r="151" spans="1:11" ht="14.4" customHeight="1" x14ac:dyDescent="0.3">
      <c r="A151" s="695" t="s">
        <v>553</v>
      </c>
      <c r="B151" s="696" t="s">
        <v>554</v>
      </c>
      <c r="C151" s="699" t="s">
        <v>563</v>
      </c>
      <c r="D151" s="720" t="s">
        <v>3002</v>
      </c>
      <c r="E151" s="699" t="s">
        <v>5723</v>
      </c>
      <c r="F151" s="720" t="s">
        <v>5724</v>
      </c>
      <c r="G151" s="699" t="s">
        <v>4865</v>
      </c>
      <c r="H151" s="699" t="s">
        <v>4866</v>
      </c>
      <c r="I151" s="711">
        <v>2.8666666666666667</v>
      </c>
      <c r="J151" s="711">
        <v>150</v>
      </c>
      <c r="K151" s="712">
        <v>430</v>
      </c>
    </row>
    <row r="152" spans="1:11" ht="14.4" customHeight="1" x14ac:dyDescent="0.3">
      <c r="A152" s="695" t="s">
        <v>553</v>
      </c>
      <c r="B152" s="696" t="s">
        <v>554</v>
      </c>
      <c r="C152" s="699" t="s">
        <v>563</v>
      </c>
      <c r="D152" s="720" t="s">
        <v>3002</v>
      </c>
      <c r="E152" s="699" t="s">
        <v>5723</v>
      </c>
      <c r="F152" s="720" t="s">
        <v>5724</v>
      </c>
      <c r="G152" s="699" t="s">
        <v>4867</v>
      </c>
      <c r="H152" s="699" t="s">
        <v>4868</v>
      </c>
      <c r="I152" s="711">
        <v>21.234999999999999</v>
      </c>
      <c r="J152" s="711">
        <v>100</v>
      </c>
      <c r="K152" s="712">
        <v>2123.5</v>
      </c>
    </row>
    <row r="153" spans="1:11" ht="14.4" customHeight="1" x14ac:dyDescent="0.3">
      <c r="A153" s="695" t="s">
        <v>553</v>
      </c>
      <c r="B153" s="696" t="s">
        <v>554</v>
      </c>
      <c r="C153" s="699" t="s">
        <v>563</v>
      </c>
      <c r="D153" s="720" t="s">
        <v>3002</v>
      </c>
      <c r="E153" s="699" t="s">
        <v>5723</v>
      </c>
      <c r="F153" s="720" t="s">
        <v>5724</v>
      </c>
      <c r="G153" s="699" t="s">
        <v>4869</v>
      </c>
      <c r="H153" s="699" t="s">
        <v>4870</v>
      </c>
      <c r="I153" s="711">
        <v>21.24</v>
      </c>
      <c r="J153" s="711">
        <v>50</v>
      </c>
      <c r="K153" s="712">
        <v>1062</v>
      </c>
    </row>
    <row r="154" spans="1:11" ht="14.4" customHeight="1" x14ac:dyDescent="0.3">
      <c r="A154" s="695" t="s">
        <v>553</v>
      </c>
      <c r="B154" s="696" t="s">
        <v>554</v>
      </c>
      <c r="C154" s="699" t="s">
        <v>563</v>
      </c>
      <c r="D154" s="720" t="s">
        <v>3002</v>
      </c>
      <c r="E154" s="699" t="s">
        <v>5723</v>
      </c>
      <c r="F154" s="720" t="s">
        <v>5724</v>
      </c>
      <c r="G154" s="699" t="s">
        <v>4873</v>
      </c>
      <c r="H154" s="699" t="s">
        <v>4874</v>
      </c>
      <c r="I154" s="711">
        <v>0.47</v>
      </c>
      <c r="J154" s="711">
        <v>400</v>
      </c>
      <c r="K154" s="712">
        <v>188</v>
      </c>
    </row>
    <row r="155" spans="1:11" ht="14.4" customHeight="1" x14ac:dyDescent="0.3">
      <c r="A155" s="695" t="s">
        <v>553</v>
      </c>
      <c r="B155" s="696" t="s">
        <v>554</v>
      </c>
      <c r="C155" s="699" t="s">
        <v>563</v>
      </c>
      <c r="D155" s="720" t="s">
        <v>3002</v>
      </c>
      <c r="E155" s="699" t="s">
        <v>5723</v>
      </c>
      <c r="F155" s="720" t="s">
        <v>5724</v>
      </c>
      <c r="G155" s="699" t="s">
        <v>4985</v>
      </c>
      <c r="H155" s="699" t="s">
        <v>4986</v>
      </c>
      <c r="I155" s="711">
        <v>214.17</v>
      </c>
      <c r="J155" s="711">
        <v>1</v>
      </c>
      <c r="K155" s="712">
        <v>214.17</v>
      </c>
    </row>
    <row r="156" spans="1:11" ht="14.4" customHeight="1" x14ac:dyDescent="0.3">
      <c r="A156" s="695" t="s">
        <v>553</v>
      </c>
      <c r="B156" s="696" t="s">
        <v>554</v>
      </c>
      <c r="C156" s="699" t="s">
        <v>563</v>
      </c>
      <c r="D156" s="720" t="s">
        <v>3002</v>
      </c>
      <c r="E156" s="699" t="s">
        <v>5723</v>
      </c>
      <c r="F156" s="720" t="s">
        <v>5724</v>
      </c>
      <c r="G156" s="699" t="s">
        <v>4987</v>
      </c>
      <c r="H156" s="699" t="s">
        <v>4988</v>
      </c>
      <c r="I156" s="711">
        <v>53.24</v>
      </c>
      <c r="J156" s="711">
        <v>1</v>
      </c>
      <c r="K156" s="712">
        <v>53.24</v>
      </c>
    </row>
    <row r="157" spans="1:11" ht="14.4" customHeight="1" x14ac:dyDescent="0.3">
      <c r="A157" s="695" t="s">
        <v>553</v>
      </c>
      <c r="B157" s="696" t="s">
        <v>554</v>
      </c>
      <c r="C157" s="699" t="s">
        <v>563</v>
      </c>
      <c r="D157" s="720" t="s">
        <v>3002</v>
      </c>
      <c r="E157" s="699" t="s">
        <v>5723</v>
      </c>
      <c r="F157" s="720" t="s">
        <v>5724</v>
      </c>
      <c r="G157" s="699" t="s">
        <v>4989</v>
      </c>
      <c r="H157" s="699" t="s">
        <v>4990</v>
      </c>
      <c r="I157" s="711">
        <v>75.02</v>
      </c>
      <c r="J157" s="711">
        <v>1</v>
      </c>
      <c r="K157" s="712">
        <v>75.02</v>
      </c>
    </row>
    <row r="158" spans="1:11" ht="14.4" customHeight="1" x14ac:dyDescent="0.3">
      <c r="A158" s="695" t="s">
        <v>553</v>
      </c>
      <c r="B158" s="696" t="s">
        <v>554</v>
      </c>
      <c r="C158" s="699" t="s">
        <v>563</v>
      </c>
      <c r="D158" s="720" t="s">
        <v>3002</v>
      </c>
      <c r="E158" s="699" t="s">
        <v>5737</v>
      </c>
      <c r="F158" s="720" t="s">
        <v>5738</v>
      </c>
      <c r="G158" s="699" t="s">
        <v>4991</v>
      </c>
      <c r="H158" s="699" t="s">
        <v>4992</v>
      </c>
      <c r="I158" s="711">
        <v>3.14</v>
      </c>
      <c r="J158" s="711">
        <v>75</v>
      </c>
      <c r="K158" s="712">
        <v>235.5</v>
      </c>
    </row>
    <row r="159" spans="1:11" ht="14.4" customHeight="1" x14ac:dyDescent="0.3">
      <c r="A159" s="695" t="s">
        <v>553</v>
      </c>
      <c r="B159" s="696" t="s">
        <v>554</v>
      </c>
      <c r="C159" s="699" t="s">
        <v>563</v>
      </c>
      <c r="D159" s="720" t="s">
        <v>3002</v>
      </c>
      <c r="E159" s="699" t="s">
        <v>5737</v>
      </c>
      <c r="F159" s="720" t="s">
        <v>5738</v>
      </c>
      <c r="G159" s="699" t="s">
        <v>4993</v>
      </c>
      <c r="H159" s="699" t="s">
        <v>4994</v>
      </c>
      <c r="I159" s="711">
        <v>0.435</v>
      </c>
      <c r="J159" s="711">
        <v>1400</v>
      </c>
      <c r="K159" s="712">
        <v>608</v>
      </c>
    </row>
    <row r="160" spans="1:11" ht="14.4" customHeight="1" x14ac:dyDescent="0.3">
      <c r="A160" s="695" t="s">
        <v>553</v>
      </c>
      <c r="B160" s="696" t="s">
        <v>554</v>
      </c>
      <c r="C160" s="699" t="s">
        <v>563</v>
      </c>
      <c r="D160" s="720" t="s">
        <v>3002</v>
      </c>
      <c r="E160" s="699" t="s">
        <v>5727</v>
      </c>
      <c r="F160" s="720" t="s">
        <v>5728</v>
      </c>
      <c r="G160" s="699" t="s">
        <v>4887</v>
      </c>
      <c r="H160" s="699" t="s">
        <v>4888</v>
      </c>
      <c r="I160" s="711">
        <v>8.1666666666666661</v>
      </c>
      <c r="J160" s="711">
        <v>400</v>
      </c>
      <c r="K160" s="712">
        <v>3267</v>
      </c>
    </row>
    <row r="161" spans="1:11" ht="14.4" customHeight="1" x14ac:dyDescent="0.3">
      <c r="A161" s="695" t="s">
        <v>553</v>
      </c>
      <c r="B161" s="696" t="s">
        <v>554</v>
      </c>
      <c r="C161" s="699" t="s">
        <v>563</v>
      </c>
      <c r="D161" s="720" t="s">
        <v>3002</v>
      </c>
      <c r="E161" s="699" t="s">
        <v>5727</v>
      </c>
      <c r="F161" s="720" t="s">
        <v>5728</v>
      </c>
      <c r="G161" s="699" t="s">
        <v>4889</v>
      </c>
      <c r="H161" s="699" t="s">
        <v>4890</v>
      </c>
      <c r="I161" s="711">
        <v>7.0225</v>
      </c>
      <c r="J161" s="711">
        <v>500</v>
      </c>
      <c r="K161" s="712">
        <v>3511</v>
      </c>
    </row>
    <row r="162" spans="1:11" ht="14.4" customHeight="1" x14ac:dyDescent="0.3">
      <c r="A162" s="695" t="s">
        <v>553</v>
      </c>
      <c r="B162" s="696" t="s">
        <v>554</v>
      </c>
      <c r="C162" s="699" t="s">
        <v>563</v>
      </c>
      <c r="D162" s="720" t="s">
        <v>3002</v>
      </c>
      <c r="E162" s="699" t="s">
        <v>5731</v>
      </c>
      <c r="F162" s="720" t="s">
        <v>5732</v>
      </c>
      <c r="G162" s="699" t="s">
        <v>4893</v>
      </c>
      <c r="H162" s="699" t="s">
        <v>4894</v>
      </c>
      <c r="I162" s="711">
        <v>399.3</v>
      </c>
      <c r="J162" s="711">
        <v>189</v>
      </c>
      <c r="K162" s="712">
        <v>75467.7</v>
      </c>
    </row>
    <row r="163" spans="1:11" ht="14.4" customHeight="1" x14ac:dyDescent="0.3">
      <c r="A163" s="695" t="s">
        <v>553</v>
      </c>
      <c r="B163" s="696" t="s">
        <v>554</v>
      </c>
      <c r="C163" s="699" t="s">
        <v>563</v>
      </c>
      <c r="D163" s="720" t="s">
        <v>3002</v>
      </c>
      <c r="E163" s="699" t="s">
        <v>5731</v>
      </c>
      <c r="F163" s="720" t="s">
        <v>5732</v>
      </c>
      <c r="G163" s="699" t="s">
        <v>4901</v>
      </c>
      <c r="H163" s="699" t="s">
        <v>4902</v>
      </c>
      <c r="I163" s="711">
        <v>0.30499999999999999</v>
      </c>
      <c r="J163" s="711">
        <v>300</v>
      </c>
      <c r="K163" s="712">
        <v>91</v>
      </c>
    </row>
    <row r="164" spans="1:11" ht="14.4" customHeight="1" x14ac:dyDescent="0.3">
      <c r="A164" s="695" t="s">
        <v>553</v>
      </c>
      <c r="B164" s="696" t="s">
        <v>554</v>
      </c>
      <c r="C164" s="699" t="s">
        <v>563</v>
      </c>
      <c r="D164" s="720" t="s">
        <v>3002</v>
      </c>
      <c r="E164" s="699" t="s">
        <v>5731</v>
      </c>
      <c r="F164" s="720" t="s">
        <v>5732</v>
      </c>
      <c r="G164" s="699" t="s">
        <v>4995</v>
      </c>
      <c r="H164" s="699" t="s">
        <v>4996</v>
      </c>
      <c r="I164" s="711">
        <v>0.47</v>
      </c>
      <c r="J164" s="711">
        <v>200</v>
      </c>
      <c r="K164" s="712">
        <v>94</v>
      </c>
    </row>
    <row r="165" spans="1:11" ht="14.4" customHeight="1" x14ac:dyDescent="0.3">
      <c r="A165" s="695" t="s">
        <v>553</v>
      </c>
      <c r="B165" s="696" t="s">
        <v>554</v>
      </c>
      <c r="C165" s="699" t="s">
        <v>563</v>
      </c>
      <c r="D165" s="720" t="s">
        <v>3002</v>
      </c>
      <c r="E165" s="699" t="s">
        <v>5731</v>
      </c>
      <c r="F165" s="720" t="s">
        <v>5732</v>
      </c>
      <c r="G165" s="699" t="s">
        <v>4907</v>
      </c>
      <c r="H165" s="699" t="s">
        <v>4908</v>
      </c>
      <c r="I165" s="711">
        <v>907.5</v>
      </c>
      <c r="J165" s="711">
        <v>70</v>
      </c>
      <c r="K165" s="712">
        <v>63525</v>
      </c>
    </row>
    <row r="166" spans="1:11" ht="14.4" customHeight="1" x14ac:dyDescent="0.3">
      <c r="A166" s="695" t="s">
        <v>553</v>
      </c>
      <c r="B166" s="696" t="s">
        <v>554</v>
      </c>
      <c r="C166" s="699" t="s">
        <v>563</v>
      </c>
      <c r="D166" s="720" t="s">
        <v>3002</v>
      </c>
      <c r="E166" s="699" t="s">
        <v>5731</v>
      </c>
      <c r="F166" s="720" t="s">
        <v>5732</v>
      </c>
      <c r="G166" s="699" t="s">
        <v>4909</v>
      </c>
      <c r="H166" s="699" t="s">
        <v>4910</v>
      </c>
      <c r="I166" s="711">
        <v>0.30499999999999999</v>
      </c>
      <c r="J166" s="711">
        <v>2500</v>
      </c>
      <c r="K166" s="712">
        <v>761</v>
      </c>
    </row>
    <row r="167" spans="1:11" ht="14.4" customHeight="1" x14ac:dyDescent="0.3">
      <c r="A167" s="695" t="s">
        <v>553</v>
      </c>
      <c r="B167" s="696" t="s">
        <v>554</v>
      </c>
      <c r="C167" s="699" t="s">
        <v>563</v>
      </c>
      <c r="D167" s="720" t="s">
        <v>3002</v>
      </c>
      <c r="E167" s="699" t="s">
        <v>5731</v>
      </c>
      <c r="F167" s="720" t="s">
        <v>5732</v>
      </c>
      <c r="G167" s="699" t="s">
        <v>4997</v>
      </c>
      <c r="H167" s="699" t="s">
        <v>4998</v>
      </c>
      <c r="I167" s="711">
        <v>31.46</v>
      </c>
      <c r="J167" s="711">
        <v>100</v>
      </c>
      <c r="K167" s="712">
        <v>3146</v>
      </c>
    </row>
    <row r="168" spans="1:11" ht="14.4" customHeight="1" x14ac:dyDescent="0.3">
      <c r="A168" s="695" t="s">
        <v>553</v>
      </c>
      <c r="B168" s="696" t="s">
        <v>554</v>
      </c>
      <c r="C168" s="699" t="s">
        <v>563</v>
      </c>
      <c r="D168" s="720" t="s">
        <v>3002</v>
      </c>
      <c r="E168" s="699" t="s">
        <v>5731</v>
      </c>
      <c r="F168" s="720" t="s">
        <v>5732</v>
      </c>
      <c r="G168" s="699" t="s">
        <v>4999</v>
      </c>
      <c r="H168" s="699" t="s">
        <v>5000</v>
      </c>
      <c r="I168" s="711">
        <v>1.7600000000000002</v>
      </c>
      <c r="J168" s="711">
        <v>5300</v>
      </c>
      <c r="K168" s="712">
        <v>9328</v>
      </c>
    </row>
    <row r="169" spans="1:11" ht="14.4" customHeight="1" x14ac:dyDescent="0.3">
      <c r="A169" s="695" t="s">
        <v>553</v>
      </c>
      <c r="B169" s="696" t="s">
        <v>554</v>
      </c>
      <c r="C169" s="699" t="s">
        <v>563</v>
      </c>
      <c r="D169" s="720" t="s">
        <v>3002</v>
      </c>
      <c r="E169" s="699" t="s">
        <v>5733</v>
      </c>
      <c r="F169" s="720" t="s">
        <v>5734</v>
      </c>
      <c r="G169" s="699" t="s">
        <v>4923</v>
      </c>
      <c r="H169" s="699" t="s">
        <v>4924</v>
      </c>
      <c r="I169" s="711">
        <v>0.77500000000000002</v>
      </c>
      <c r="J169" s="711">
        <v>1100</v>
      </c>
      <c r="K169" s="712">
        <v>852</v>
      </c>
    </row>
    <row r="170" spans="1:11" ht="14.4" customHeight="1" x14ac:dyDescent="0.3">
      <c r="A170" s="695" t="s">
        <v>553</v>
      </c>
      <c r="B170" s="696" t="s">
        <v>554</v>
      </c>
      <c r="C170" s="699" t="s">
        <v>563</v>
      </c>
      <c r="D170" s="720" t="s">
        <v>3002</v>
      </c>
      <c r="E170" s="699" t="s">
        <v>5733</v>
      </c>
      <c r="F170" s="720" t="s">
        <v>5734</v>
      </c>
      <c r="G170" s="699" t="s">
        <v>4925</v>
      </c>
      <c r="H170" s="699" t="s">
        <v>4926</v>
      </c>
      <c r="I170" s="711">
        <v>0.77200000000000002</v>
      </c>
      <c r="J170" s="711">
        <v>9000</v>
      </c>
      <c r="K170" s="712">
        <v>6960</v>
      </c>
    </row>
    <row r="171" spans="1:11" ht="14.4" customHeight="1" x14ac:dyDescent="0.3">
      <c r="A171" s="695" t="s">
        <v>553</v>
      </c>
      <c r="B171" s="696" t="s">
        <v>554</v>
      </c>
      <c r="C171" s="699" t="s">
        <v>563</v>
      </c>
      <c r="D171" s="720" t="s">
        <v>3002</v>
      </c>
      <c r="E171" s="699" t="s">
        <v>5733</v>
      </c>
      <c r="F171" s="720" t="s">
        <v>5734</v>
      </c>
      <c r="G171" s="699" t="s">
        <v>4927</v>
      </c>
      <c r="H171" s="699" t="s">
        <v>4928</v>
      </c>
      <c r="I171" s="711">
        <v>0.77500000000000002</v>
      </c>
      <c r="J171" s="711">
        <v>2000</v>
      </c>
      <c r="K171" s="712">
        <v>1550</v>
      </c>
    </row>
    <row r="172" spans="1:11" ht="14.4" customHeight="1" x14ac:dyDescent="0.3">
      <c r="A172" s="695" t="s">
        <v>553</v>
      </c>
      <c r="B172" s="696" t="s">
        <v>554</v>
      </c>
      <c r="C172" s="699" t="s">
        <v>563</v>
      </c>
      <c r="D172" s="720" t="s">
        <v>3002</v>
      </c>
      <c r="E172" s="699" t="s">
        <v>5735</v>
      </c>
      <c r="F172" s="720" t="s">
        <v>5736</v>
      </c>
      <c r="G172" s="699" t="s">
        <v>5001</v>
      </c>
      <c r="H172" s="699" t="s">
        <v>5002</v>
      </c>
      <c r="I172" s="711">
        <v>276.96331988503198</v>
      </c>
      <c r="J172" s="711">
        <v>1</v>
      </c>
      <c r="K172" s="712">
        <v>276.96331988503198</v>
      </c>
    </row>
    <row r="173" spans="1:11" ht="14.4" customHeight="1" x14ac:dyDescent="0.3">
      <c r="A173" s="695" t="s">
        <v>553</v>
      </c>
      <c r="B173" s="696" t="s">
        <v>554</v>
      </c>
      <c r="C173" s="699" t="s">
        <v>563</v>
      </c>
      <c r="D173" s="720" t="s">
        <v>3002</v>
      </c>
      <c r="E173" s="699" t="s">
        <v>5735</v>
      </c>
      <c r="F173" s="720" t="s">
        <v>5736</v>
      </c>
      <c r="G173" s="699" t="s">
        <v>4929</v>
      </c>
      <c r="H173" s="699" t="s">
        <v>4930</v>
      </c>
      <c r="I173" s="711">
        <v>213.74280372802519</v>
      </c>
      <c r="J173" s="711">
        <v>2</v>
      </c>
      <c r="K173" s="712">
        <v>427.48560745605039</v>
      </c>
    </row>
    <row r="174" spans="1:11" ht="14.4" customHeight="1" x14ac:dyDescent="0.3">
      <c r="A174" s="695" t="s">
        <v>553</v>
      </c>
      <c r="B174" s="696" t="s">
        <v>554</v>
      </c>
      <c r="C174" s="699" t="s">
        <v>563</v>
      </c>
      <c r="D174" s="720" t="s">
        <v>3002</v>
      </c>
      <c r="E174" s="699" t="s">
        <v>5735</v>
      </c>
      <c r="F174" s="720" t="s">
        <v>5736</v>
      </c>
      <c r="G174" s="699" t="s">
        <v>4931</v>
      </c>
      <c r="H174" s="699" t="s">
        <v>4932</v>
      </c>
      <c r="I174" s="711">
        <v>139.44</v>
      </c>
      <c r="J174" s="711">
        <v>9</v>
      </c>
      <c r="K174" s="712">
        <v>1254.96</v>
      </c>
    </row>
    <row r="175" spans="1:11" ht="14.4" customHeight="1" x14ac:dyDescent="0.3">
      <c r="A175" s="695" t="s">
        <v>553</v>
      </c>
      <c r="B175" s="696" t="s">
        <v>554</v>
      </c>
      <c r="C175" s="699" t="s">
        <v>563</v>
      </c>
      <c r="D175" s="720" t="s">
        <v>3002</v>
      </c>
      <c r="E175" s="699" t="s">
        <v>5735</v>
      </c>
      <c r="F175" s="720" t="s">
        <v>5736</v>
      </c>
      <c r="G175" s="699" t="s">
        <v>5003</v>
      </c>
      <c r="H175" s="699" t="s">
        <v>5004</v>
      </c>
      <c r="I175" s="711">
        <v>139.44</v>
      </c>
      <c r="J175" s="711">
        <v>20</v>
      </c>
      <c r="K175" s="712">
        <v>2788.76</v>
      </c>
    </row>
    <row r="176" spans="1:11" ht="14.4" customHeight="1" x14ac:dyDescent="0.3">
      <c r="A176" s="695" t="s">
        <v>553</v>
      </c>
      <c r="B176" s="696" t="s">
        <v>554</v>
      </c>
      <c r="C176" s="699" t="s">
        <v>563</v>
      </c>
      <c r="D176" s="720" t="s">
        <v>3002</v>
      </c>
      <c r="E176" s="699" t="s">
        <v>5735</v>
      </c>
      <c r="F176" s="720" t="s">
        <v>5736</v>
      </c>
      <c r="G176" s="699" t="s">
        <v>4933</v>
      </c>
      <c r="H176" s="699" t="s">
        <v>4934</v>
      </c>
      <c r="I176" s="711">
        <v>139.43666666666667</v>
      </c>
      <c r="J176" s="711">
        <v>9</v>
      </c>
      <c r="K176" s="712">
        <v>1254.9199999999998</v>
      </c>
    </row>
    <row r="177" spans="1:11" ht="14.4" customHeight="1" x14ac:dyDescent="0.3">
      <c r="A177" s="695" t="s">
        <v>553</v>
      </c>
      <c r="B177" s="696" t="s">
        <v>554</v>
      </c>
      <c r="C177" s="699" t="s">
        <v>563</v>
      </c>
      <c r="D177" s="720" t="s">
        <v>3002</v>
      </c>
      <c r="E177" s="699" t="s">
        <v>5735</v>
      </c>
      <c r="F177" s="720" t="s">
        <v>5736</v>
      </c>
      <c r="G177" s="699" t="s">
        <v>4935</v>
      </c>
      <c r="H177" s="699" t="s">
        <v>4936</v>
      </c>
      <c r="I177" s="711">
        <v>152.46</v>
      </c>
      <c r="J177" s="711">
        <v>24</v>
      </c>
      <c r="K177" s="712">
        <v>3659.04</v>
      </c>
    </row>
    <row r="178" spans="1:11" ht="14.4" customHeight="1" x14ac:dyDescent="0.3">
      <c r="A178" s="695" t="s">
        <v>553</v>
      </c>
      <c r="B178" s="696" t="s">
        <v>554</v>
      </c>
      <c r="C178" s="699" t="s">
        <v>566</v>
      </c>
      <c r="D178" s="720" t="s">
        <v>3003</v>
      </c>
      <c r="E178" s="699" t="s">
        <v>5721</v>
      </c>
      <c r="F178" s="720" t="s">
        <v>5722</v>
      </c>
      <c r="G178" s="699" t="s">
        <v>5005</v>
      </c>
      <c r="H178" s="699" t="s">
        <v>5006</v>
      </c>
      <c r="I178" s="711">
        <v>2.39</v>
      </c>
      <c r="J178" s="711">
        <v>40</v>
      </c>
      <c r="K178" s="712">
        <v>95.6</v>
      </c>
    </row>
    <row r="179" spans="1:11" ht="14.4" customHeight="1" x14ac:dyDescent="0.3">
      <c r="A179" s="695" t="s">
        <v>553</v>
      </c>
      <c r="B179" s="696" t="s">
        <v>554</v>
      </c>
      <c r="C179" s="699" t="s">
        <v>566</v>
      </c>
      <c r="D179" s="720" t="s">
        <v>3003</v>
      </c>
      <c r="E179" s="699" t="s">
        <v>5721</v>
      </c>
      <c r="F179" s="720" t="s">
        <v>5722</v>
      </c>
      <c r="G179" s="699" t="s">
        <v>5007</v>
      </c>
      <c r="H179" s="699" t="s">
        <v>5008</v>
      </c>
      <c r="I179" s="711">
        <v>3.1</v>
      </c>
      <c r="J179" s="711">
        <v>40</v>
      </c>
      <c r="K179" s="712">
        <v>124</v>
      </c>
    </row>
    <row r="180" spans="1:11" ht="14.4" customHeight="1" x14ac:dyDescent="0.3">
      <c r="A180" s="695" t="s">
        <v>553</v>
      </c>
      <c r="B180" s="696" t="s">
        <v>554</v>
      </c>
      <c r="C180" s="699" t="s">
        <v>566</v>
      </c>
      <c r="D180" s="720" t="s">
        <v>3003</v>
      </c>
      <c r="E180" s="699" t="s">
        <v>5721</v>
      </c>
      <c r="F180" s="720" t="s">
        <v>5722</v>
      </c>
      <c r="G180" s="699" t="s">
        <v>4755</v>
      </c>
      <c r="H180" s="699" t="s">
        <v>4756</v>
      </c>
      <c r="I180" s="711">
        <v>0.51</v>
      </c>
      <c r="J180" s="711">
        <v>3000</v>
      </c>
      <c r="K180" s="712">
        <v>1530</v>
      </c>
    </row>
    <row r="181" spans="1:11" ht="14.4" customHeight="1" x14ac:dyDescent="0.3">
      <c r="A181" s="695" t="s">
        <v>553</v>
      </c>
      <c r="B181" s="696" t="s">
        <v>554</v>
      </c>
      <c r="C181" s="699" t="s">
        <v>566</v>
      </c>
      <c r="D181" s="720" t="s">
        <v>3003</v>
      </c>
      <c r="E181" s="699" t="s">
        <v>5721</v>
      </c>
      <c r="F181" s="720" t="s">
        <v>5722</v>
      </c>
      <c r="G181" s="699" t="s">
        <v>4761</v>
      </c>
      <c r="H181" s="699" t="s">
        <v>4762</v>
      </c>
      <c r="I181" s="711">
        <v>124.44</v>
      </c>
      <c r="J181" s="711">
        <v>1</v>
      </c>
      <c r="K181" s="712">
        <v>124.44</v>
      </c>
    </row>
    <row r="182" spans="1:11" ht="14.4" customHeight="1" x14ac:dyDescent="0.3">
      <c r="A182" s="695" t="s">
        <v>553</v>
      </c>
      <c r="B182" s="696" t="s">
        <v>554</v>
      </c>
      <c r="C182" s="699" t="s">
        <v>566</v>
      </c>
      <c r="D182" s="720" t="s">
        <v>3003</v>
      </c>
      <c r="E182" s="699" t="s">
        <v>5721</v>
      </c>
      <c r="F182" s="720" t="s">
        <v>5722</v>
      </c>
      <c r="G182" s="699" t="s">
        <v>4763</v>
      </c>
      <c r="H182" s="699" t="s">
        <v>4764</v>
      </c>
      <c r="I182" s="711">
        <v>0.40250000000000002</v>
      </c>
      <c r="J182" s="711">
        <v>6000</v>
      </c>
      <c r="K182" s="712">
        <v>2410</v>
      </c>
    </row>
    <row r="183" spans="1:11" ht="14.4" customHeight="1" x14ac:dyDescent="0.3">
      <c r="A183" s="695" t="s">
        <v>553</v>
      </c>
      <c r="B183" s="696" t="s">
        <v>554</v>
      </c>
      <c r="C183" s="699" t="s">
        <v>566</v>
      </c>
      <c r="D183" s="720" t="s">
        <v>3003</v>
      </c>
      <c r="E183" s="699" t="s">
        <v>5721</v>
      </c>
      <c r="F183" s="720" t="s">
        <v>5722</v>
      </c>
      <c r="G183" s="699" t="s">
        <v>4765</v>
      </c>
      <c r="H183" s="699" t="s">
        <v>4766</v>
      </c>
      <c r="I183" s="711">
        <v>27.793333333333333</v>
      </c>
      <c r="J183" s="711">
        <v>100</v>
      </c>
      <c r="K183" s="712">
        <v>2775.1</v>
      </c>
    </row>
    <row r="184" spans="1:11" ht="14.4" customHeight="1" x14ac:dyDescent="0.3">
      <c r="A184" s="695" t="s">
        <v>553</v>
      </c>
      <c r="B184" s="696" t="s">
        <v>554</v>
      </c>
      <c r="C184" s="699" t="s">
        <v>566</v>
      </c>
      <c r="D184" s="720" t="s">
        <v>3003</v>
      </c>
      <c r="E184" s="699" t="s">
        <v>5721</v>
      </c>
      <c r="F184" s="720" t="s">
        <v>5722</v>
      </c>
      <c r="G184" s="699" t="s">
        <v>5009</v>
      </c>
      <c r="H184" s="699" t="s">
        <v>5010</v>
      </c>
      <c r="I184" s="711">
        <v>6.2</v>
      </c>
      <c r="J184" s="711">
        <v>50</v>
      </c>
      <c r="K184" s="712">
        <v>310</v>
      </c>
    </row>
    <row r="185" spans="1:11" ht="14.4" customHeight="1" x14ac:dyDescent="0.3">
      <c r="A185" s="695" t="s">
        <v>553</v>
      </c>
      <c r="B185" s="696" t="s">
        <v>554</v>
      </c>
      <c r="C185" s="699" t="s">
        <v>566</v>
      </c>
      <c r="D185" s="720" t="s">
        <v>3003</v>
      </c>
      <c r="E185" s="699" t="s">
        <v>5721</v>
      </c>
      <c r="F185" s="720" t="s">
        <v>5722</v>
      </c>
      <c r="G185" s="699" t="s">
        <v>5011</v>
      </c>
      <c r="H185" s="699" t="s">
        <v>5012</v>
      </c>
      <c r="I185" s="711">
        <v>1.42</v>
      </c>
      <c r="J185" s="711">
        <v>200</v>
      </c>
      <c r="K185" s="712">
        <v>284</v>
      </c>
    </row>
    <row r="186" spans="1:11" ht="14.4" customHeight="1" x14ac:dyDescent="0.3">
      <c r="A186" s="695" t="s">
        <v>553</v>
      </c>
      <c r="B186" s="696" t="s">
        <v>554</v>
      </c>
      <c r="C186" s="699" t="s">
        <v>566</v>
      </c>
      <c r="D186" s="720" t="s">
        <v>3003</v>
      </c>
      <c r="E186" s="699" t="s">
        <v>5721</v>
      </c>
      <c r="F186" s="720" t="s">
        <v>5722</v>
      </c>
      <c r="G186" s="699" t="s">
        <v>5013</v>
      </c>
      <c r="H186" s="699" t="s">
        <v>5014</v>
      </c>
      <c r="I186" s="711">
        <v>129.26</v>
      </c>
      <c r="J186" s="711">
        <v>5</v>
      </c>
      <c r="K186" s="712">
        <v>646.29999999999995</v>
      </c>
    </row>
    <row r="187" spans="1:11" ht="14.4" customHeight="1" x14ac:dyDescent="0.3">
      <c r="A187" s="695" t="s">
        <v>553</v>
      </c>
      <c r="B187" s="696" t="s">
        <v>554</v>
      </c>
      <c r="C187" s="699" t="s">
        <v>566</v>
      </c>
      <c r="D187" s="720" t="s">
        <v>3003</v>
      </c>
      <c r="E187" s="699" t="s">
        <v>5721</v>
      </c>
      <c r="F187" s="720" t="s">
        <v>5722</v>
      </c>
      <c r="G187" s="699" t="s">
        <v>5015</v>
      </c>
      <c r="H187" s="699" t="s">
        <v>5016</v>
      </c>
      <c r="I187" s="711">
        <v>0.99</v>
      </c>
      <c r="J187" s="711">
        <v>200</v>
      </c>
      <c r="K187" s="712">
        <v>198</v>
      </c>
    </row>
    <row r="188" spans="1:11" ht="14.4" customHeight="1" x14ac:dyDescent="0.3">
      <c r="A188" s="695" t="s">
        <v>553</v>
      </c>
      <c r="B188" s="696" t="s">
        <v>554</v>
      </c>
      <c r="C188" s="699" t="s">
        <v>566</v>
      </c>
      <c r="D188" s="720" t="s">
        <v>3003</v>
      </c>
      <c r="E188" s="699" t="s">
        <v>5721</v>
      </c>
      <c r="F188" s="720" t="s">
        <v>5722</v>
      </c>
      <c r="G188" s="699" t="s">
        <v>5017</v>
      </c>
      <c r="H188" s="699" t="s">
        <v>5018</v>
      </c>
      <c r="I188" s="711">
        <v>233.8</v>
      </c>
      <c r="J188" s="711">
        <v>10</v>
      </c>
      <c r="K188" s="712">
        <v>2338</v>
      </c>
    </row>
    <row r="189" spans="1:11" ht="14.4" customHeight="1" x14ac:dyDescent="0.3">
      <c r="A189" s="695" t="s">
        <v>553</v>
      </c>
      <c r="B189" s="696" t="s">
        <v>554</v>
      </c>
      <c r="C189" s="699" t="s">
        <v>566</v>
      </c>
      <c r="D189" s="720" t="s">
        <v>3003</v>
      </c>
      <c r="E189" s="699" t="s">
        <v>5721</v>
      </c>
      <c r="F189" s="720" t="s">
        <v>5722</v>
      </c>
      <c r="G189" s="699" t="s">
        <v>5019</v>
      </c>
      <c r="H189" s="699" t="s">
        <v>5020</v>
      </c>
      <c r="I189" s="711">
        <v>0.36749999999999999</v>
      </c>
      <c r="J189" s="711">
        <v>30000</v>
      </c>
      <c r="K189" s="712">
        <v>10550</v>
      </c>
    </row>
    <row r="190" spans="1:11" ht="14.4" customHeight="1" x14ac:dyDescent="0.3">
      <c r="A190" s="695" t="s">
        <v>553</v>
      </c>
      <c r="B190" s="696" t="s">
        <v>554</v>
      </c>
      <c r="C190" s="699" t="s">
        <v>566</v>
      </c>
      <c r="D190" s="720" t="s">
        <v>3003</v>
      </c>
      <c r="E190" s="699" t="s">
        <v>5721</v>
      </c>
      <c r="F190" s="720" t="s">
        <v>5722</v>
      </c>
      <c r="G190" s="699" t="s">
        <v>5021</v>
      </c>
      <c r="H190" s="699" t="s">
        <v>5022</v>
      </c>
      <c r="I190" s="711">
        <v>22.15</v>
      </c>
      <c r="J190" s="711">
        <v>125</v>
      </c>
      <c r="K190" s="712">
        <v>2768.75</v>
      </c>
    </row>
    <row r="191" spans="1:11" ht="14.4" customHeight="1" x14ac:dyDescent="0.3">
      <c r="A191" s="695" t="s">
        <v>553</v>
      </c>
      <c r="B191" s="696" t="s">
        <v>554</v>
      </c>
      <c r="C191" s="699" t="s">
        <v>566</v>
      </c>
      <c r="D191" s="720" t="s">
        <v>3003</v>
      </c>
      <c r="E191" s="699" t="s">
        <v>5721</v>
      </c>
      <c r="F191" s="720" t="s">
        <v>5722</v>
      </c>
      <c r="G191" s="699" t="s">
        <v>5023</v>
      </c>
      <c r="H191" s="699" t="s">
        <v>5024</v>
      </c>
      <c r="I191" s="711">
        <v>12</v>
      </c>
      <c r="J191" s="711">
        <v>10</v>
      </c>
      <c r="K191" s="712">
        <v>120</v>
      </c>
    </row>
    <row r="192" spans="1:11" ht="14.4" customHeight="1" x14ac:dyDescent="0.3">
      <c r="A192" s="695" t="s">
        <v>553</v>
      </c>
      <c r="B192" s="696" t="s">
        <v>554</v>
      </c>
      <c r="C192" s="699" t="s">
        <v>566</v>
      </c>
      <c r="D192" s="720" t="s">
        <v>3003</v>
      </c>
      <c r="E192" s="699" t="s">
        <v>5721</v>
      </c>
      <c r="F192" s="720" t="s">
        <v>5722</v>
      </c>
      <c r="G192" s="699" t="s">
        <v>4771</v>
      </c>
      <c r="H192" s="699" t="s">
        <v>4772</v>
      </c>
      <c r="I192" s="711">
        <v>0.6</v>
      </c>
      <c r="J192" s="711">
        <v>3000</v>
      </c>
      <c r="K192" s="712">
        <v>1800</v>
      </c>
    </row>
    <row r="193" spans="1:11" ht="14.4" customHeight="1" x14ac:dyDescent="0.3">
      <c r="A193" s="695" t="s">
        <v>553</v>
      </c>
      <c r="B193" s="696" t="s">
        <v>554</v>
      </c>
      <c r="C193" s="699" t="s">
        <v>566</v>
      </c>
      <c r="D193" s="720" t="s">
        <v>3003</v>
      </c>
      <c r="E193" s="699" t="s">
        <v>5721</v>
      </c>
      <c r="F193" s="720" t="s">
        <v>5722</v>
      </c>
      <c r="G193" s="699" t="s">
        <v>5025</v>
      </c>
      <c r="H193" s="699" t="s">
        <v>5026</v>
      </c>
      <c r="I193" s="711">
        <v>4.2699999999999996</v>
      </c>
      <c r="J193" s="711">
        <v>20</v>
      </c>
      <c r="K193" s="712">
        <v>85.4</v>
      </c>
    </row>
    <row r="194" spans="1:11" ht="14.4" customHeight="1" x14ac:dyDescent="0.3">
      <c r="A194" s="695" t="s">
        <v>553</v>
      </c>
      <c r="B194" s="696" t="s">
        <v>554</v>
      </c>
      <c r="C194" s="699" t="s">
        <v>566</v>
      </c>
      <c r="D194" s="720" t="s">
        <v>3003</v>
      </c>
      <c r="E194" s="699" t="s">
        <v>5721</v>
      </c>
      <c r="F194" s="720" t="s">
        <v>5722</v>
      </c>
      <c r="G194" s="699" t="s">
        <v>5027</v>
      </c>
      <c r="H194" s="699" t="s">
        <v>5028</v>
      </c>
      <c r="I194" s="711">
        <v>1.33</v>
      </c>
      <c r="J194" s="711">
        <v>1000</v>
      </c>
      <c r="K194" s="712">
        <v>1332</v>
      </c>
    </row>
    <row r="195" spans="1:11" ht="14.4" customHeight="1" x14ac:dyDescent="0.3">
      <c r="A195" s="695" t="s">
        <v>553</v>
      </c>
      <c r="B195" s="696" t="s">
        <v>554</v>
      </c>
      <c r="C195" s="699" t="s">
        <v>566</v>
      </c>
      <c r="D195" s="720" t="s">
        <v>3003</v>
      </c>
      <c r="E195" s="699" t="s">
        <v>5721</v>
      </c>
      <c r="F195" s="720" t="s">
        <v>5722</v>
      </c>
      <c r="G195" s="699" t="s">
        <v>5029</v>
      </c>
      <c r="H195" s="699" t="s">
        <v>5030</v>
      </c>
      <c r="I195" s="711">
        <v>52.84</v>
      </c>
      <c r="J195" s="711">
        <v>10</v>
      </c>
      <c r="K195" s="712">
        <v>528.4</v>
      </c>
    </row>
    <row r="196" spans="1:11" ht="14.4" customHeight="1" x14ac:dyDescent="0.3">
      <c r="A196" s="695" t="s">
        <v>553</v>
      </c>
      <c r="B196" s="696" t="s">
        <v>554</v>
      </c>
      <c r="C196" s="699" t="s">
        <v>566</v>
      </c>
      <c r="D196" s="720" t="s">
        <v>3003</v>
      </c>
      <c r="E196" s="699" t="s">
        <v>5721</v>
      </c>
      <c r="F196" s="720" t="s">
        <v>5722</v>
      </c>
      <c r="G196" s="699" t="s">
        <v>5031</v>
      </c>
      <c r="H196" s="699" t="s">
        <v>5032</v>
      </c>
      <c r="I196" s="711">
        <v>450</v>
      </c>
      <c r="J196" s="711">
        <v>1</v>
      </c>
      <c r="K196" s="712">
        <v>450</v>
      </c>
    </row>
    <row r="197" spans="1:11" ht="14.4" customHeight="1" x14ac:dyDescent="0.3">
      <c r="A197" s="695" t="s">
        <v>553</v>
      </c>
      <c r="B197" s="696" t="s">
        <v>554</v>
      </c>
      <c r="C197" s="699" t="s">
        <v>566</v>
      </c>
      <c r="D197" s="720" t="s">
        <v>3003</v>
      </c>
      <c r="E197" s="699" t="s">
        <v>5721</v>
      </c>
      <c r="F197" s="720" t="s">
        <v>5722</v>
      </c>
      <c r="G197" s="699" t="s">
        <v>4773</v>
      </c>
      <c r="H197" s="699" t="s">
        <v>4774</v>
      </c>
      <c r="I197" s="711">
        <v>8.58</v>
      </c>
      <c r="J197" s="711">
        <v>96</v>
      </c>
      <c r="K197" s="712">
        <v>823.68</v>
      </c>
    </row>
    <row r="198" spans="1:11" ht="14.4" customHeight="1" x14ac:dyDescent="0.3">
      <c r="A198" s="695" t="s">
        <v>553</v>
      </c>
      <c r="B198" s="696" t="s">
        <v>554</v>
      </c>
      <c r="C198" s="699" t="s">
        <v>566</v>
      </c>
      <c r="D198" s="720" t="s">
        <v>3003</v>
      </c>
      <c r="E198" s="699" t="s">
        <v>5721</v>
      </c>
      <c r="F198" s="720" t="s">
        <v>5722</v>
      </c>
      <c r="G198" s="699" t="s">
        <v>5033</v>
      </c>
      <c r="H198" s="699" t="s">
        <v>5034</v>
      </c>
      <c r="I198" s="711">
        <v>159.55000000000001</v>
      </c>
      <c r="J198" s="711">
        <v>15</v>
      </c>
      <c r="K198" s="712">
        <v>2393.27</v>
      </c>
    </row>
    <row r="199" spans="1:11" ht="14.4" customHeight="1" x14ac:dyDescent="0.3">
      <c r="A199" s="695" t="s">
        <v>553</v>
      </c>
      <c r="B199" s="696" t="s">
        <v>554</v>
      </c>
      <c r="C199" s="699" t="s">
        <v>566</v>
      </c>
      <c r="D199" s="720" t="s">
        <v>3003</v>
      </c>
      <c r="E199" s="699" t="s">
        <v>5721</v>
      </c>
      <c r="F199" s="720" t="s">
        <v>5722</v>
      </c>
      <c r="G199" s="699" t="s">
        <v>4779</v>
      </c>
      <c r="H199" s="699" t="s">
        <v>4780</v>
      </c>
      <c r="I199" s="711">
        <v>0.93</v>
      </c>
      <c r="J199" s="711">
        <v>500</v>
      </c>
      <c r="K199" s="712">
        <v>465</v>
      </c>
    </row>
    <row r="200" spans="1:11" ht="14.4" customHeight="1" x14ac:dyDescent="0.3">
      <c r="A200" s="695" t="s">
        <v>553</v>
      </c>
      <c r="B200" s="696" t="s">
        <v>554</v>
      </c>
      <c r="C200" s="699" t="s">
        <v>566</v>
      </c>
      <c r="D200" s="720" t="s">
        <v>3003</v>
      </c>
      <c r="E200" s="699" t="s">
        <v>5721</v>
      </c>
      <c r="F200" s="720" t="s">
        <v>5722</v>
      </c>
      <c r="G200" s="699" t="s">
        <v>5035</v>
      </c>
      <c r="H200" s="699" t="s">
        <v>5036</v>
      </c>
      <c r="I200" s="711">
        <v>9.0799999999999983</v>
      </c>
      <c r="J200" s="711">
        <v>20</v>
      </c>
      <c r="K200" s="712">
        <v>182.13</v>
      </c>
    </row>
    <row r="201" spans="1:11" ht="14.4" customHeight="1" x14ac:dyDescent="0.3">
      <c r="A201" s="695" t="s">
        <v>553</v>
      </c>
      <c r="B201" s="696" t="s">
        <v>554</v>
      </c>
      <c r="C201" s="699" t="s">
        <v>566</v>
      </c>
      <c r="D201" s="720" t="s">
        <v>3003</v>
      </c>
      <c r="E201" s="699" t="s">
        <v>5721</v>
      </c>
      <c r="F201" s="720" t="s">
        <v>5722</v>
      </c>
      <c r="G201" s="699" t="s">
        <v>4781</v>
      </c>
      <c r="H201" s="699" t="s">
        <v>4782</v>
      </c>
      <c r="I201" s="711">
        <v>9.543333333333333</v>
      </c>
      <c r="J201" s="711">
        <v>400</v>
      </c>
      <c r="K201" s="712">
        <v>3817</v>
      </c>
    </row>
    <row r="202" spans="1:11" ht="14.4" customHeight="1" x14ac:dyDescent="0.3">
      <c r="A202" s="695" t="s">
        <v>553</v>
      </c>
      <c r="B202" s="696" t="s">
        <v>554</v>
      </c>
      <c r="C202" s="699" t="s">
        <v>566</v>
      </c>
      <c r="D202" s="720" t="s">
        <v>3003</v>
      </c>
      <c r="E202" s="699" t="s">
        <v>5721</v>
      </c>
      <c r="F202" s="720" t="s">
        <v>5722</v>
      </c>
      <c r="G202" s="699" t="s">
        <v>4783</v>
      </c>
      <c r="H202" s="699" t="s">
        <v>4784</v>
      </c>
      <c r="I202" s="711">
        <v>2.66</v>
      </c>
      <c r="J202" s="711">
        <v>630</v>
      </c>
      <c r="K202" s="712">
        <v>1676.36</v>
      </c>
    </row>
    <row r="203" spans="1:11" ht="14.4" customHeight="1" x14ac:dyDescent="0.3">
      <c r="A203" s="695" t="s">
        <v>553</v>
      </c>
      <c r="B203" s="696" t="s">
        <v>554</v>
      </c>
      <c r="C203" s="699" t="s">
        <v>566</v>
      </c>
      <c r="D203" s="720" t="s">
        <v>3003</v>
      </c>
      <c r="E203" s="699" t="s">
        <v>5721</v>
      </c>
      <c r="F203" s="720" t="s">
        <v>5722</v>
      </c>
      <c r="G203" s="699" t="s">
        <v>5037</v>
      </c>
      <c r="H203" s="699" t="s">
        <v>5038</v>
      </c>
      <c r="I203" s="711">
        <v>0.85</v>
      </c>
      <c r="J203" s="711">
        <v>100</v>
      </c>
      <c r="K203" s="712">
        <v>85</v>
      </c>
    </row>
    <row r="204" spans="1:11" ht="14.4" customHeight="1" x14ac:dyDescent="0.3">
      <c r="A204" s="695" t="s">
        <v>553</v>
      </c>
      <c r="B204" s="696" t="s">
        <v>554</v>
      </c>
      <c r="C204" s="699" t="s">
        <v>566</v>
      </c>
      <c r="D204" s="720" t="s">
        <v>3003</v>
      </c>
      <c r="E204" s="699" t="s">
        <v>5721</v>
      </c>
      <c r="F204" s="720" t="s">
        <v>5722</v>
      </c>
      <c r="G204" s="699" t="s">
        <v>4785</v>
      </c>
      <c r="H204" s="699" t="s">
        <v>4786</v>
      </c>
      <c r="I204" s="711">
        <v>1.5133333333333334</v>
      </c>
      <c r="J204" s="711">
        <v>250</v>
      </c>
      <c r="K204" s="712">
        <v>378</v>
      </c>
    </row>
    <row r="205" spans="1:11" ht="14.4" customHeight="1" x14ac:dyDescent="0.3">
      <c r="A205" s="695" t="s">
        <v>553</v>
      </c>
      <c r="B205" s="696" t="s">
        <v>554</v>
      </c>
      <c r="C205" s="699" t="s">
        <v>566</v>
      </c>
      <c r="D205" s="720" t="s">
        <v>3003</v>
      </c>
      <c r="E205" s="699" t="s">
        <v>5721</v>
      </c>
      <c r="F205" s="720" t="s">
        <v>5722</v>
      </c>
      <c r="G205" s="699" t="s">
        <v>4787</v>
      </c>
      <c r="H205" s="699" t="s">
        <v>4788</v>
      </c>
      <c r="I205" s="711">
        <v>2.0649999999999999</v>
      </c>
      <c r="J205" s="711">
        <v>150</v>
      </c>
      <c r="K205" s="712">
        <v>309.5</v>
      </c>
    </row>
    <row r="206" spans="1:11" ht="14.4" customHeight="1" x14ac:dyDescent="0.3">
      <c r="A206" s="695" t="s">
        <v>553</v>
      </c>
      <c r="B206" s="696" t="s">
        <v>554</v>
      </c>
      <c r="C206" s="699" t="s">
        <v>566</v>
      </c>
      <c r="D206" s="720" t="s">
        <v>3003</v>
      </c>
      <c r="E206" s="699" t="s">
        <v>5721</v>
      </c>
      <c r="F206" s="720" t="s">
        <v>5722</v>
      </c>
      <c r="G206" s="699" t="s">
        <v>4789</v>
      </c>
      <c r="H206" s="699" t="s">
        <v>4790</v>
      </c>
      <c r="I206" s="711">
        <v>64.102500000000006</v>
      </c>
      <c r="J206" s="711">
        <v>190</v>
      </c>
      <c r="K206" s="712">
        <v>12172.490000000002</v>
      </c>
    </row>
    <row r="207" spans="1:11" ht="14.4" customHeight="1" x14ac:dyDescent="0.3">
      <c r="A207" s="695" t="s">
        <v>553</v>
      </c>
      <c r="B207" s="696" t="s">
        <v>554</v>
      </c>
      <c r="C207" s="699" t="s">
        <v>566</v>
      </c>
      <c r="D207" s="720" t="s">
        <v>3003</v>
      </c>
      <c r="E207" s="699" t="s">
        <v>5721</v>
      </c>
      <c r="F207" s="720" t="s">
        <v>5722</v>
      </c>
      <c r="G207" s="699" t="s">
        <v>5039</v>
      </c>
      <c r="H207" s="699" t="s">
        <v>5040</v>
      </c>
      <c r="I207" s="711">
        <v>55.37</v>
      </c>
      <c r="J207" s="711">
        <v>10</v>
      </c>
      <c r="K207" s="712">
        <v>553.73</v>
      </c>
    </row>
    <row r="208" spans="1:11" ht="14.4" customHeight="1" x14ac:dyDescent="0.3">
      <c r="A208" s="695" t="s">
        <v>553</v>
      </c>
      <c r="B208" s="696" t="s">
        <v>554</v>
      </c>
      <c r="C208" s="699" t="s">
        <v>566</v>
      </c>
      <c r="D208" s="720" t="s">
        <v>3003</v>
      </c>
      <c r="E208" s="699" t="s">
        <v>5721</v>
      </c>
      <c r="F208" s="720" t="s">
        <v>5722</v>
      </c>
      <c r="G208" s="699" t="s">
        <v>5041</v>
      </c>
      <c r="H208" s="699" t="s">
        <v>5042</v>
      </c>
      <c r="I208" s="711">
        <v>878.8</v>
      </c>
      <c r="J208" s="711">
        <v>1</v>
      </c>
      <c r="K208" s="712">
        <v>878.8</v>
      </c>
    </row>
    <row r="209" spans="1:11" ht="14.4" customHeight="1" x14ac:dyDescent="0.3">
      <c r="A209" s="695" t="s">
        <v>553</v>
      </c>
      <c r="B209" s="696" t="s">
        <v>554</v>
      </c>
      <c r="C209" s="699" t="s">
        <v>566</v>
      </c>
      <c r="D209" s="720" t="s">
        <v>3003</v>
      </c>
      <c r="E209" s="699" t="s">
        <v>5721</v>
      </c>
      <c r="F209" s="720" t="s">
        <v>5722</v>
      </c>
      <c r="G209" s="699" t="s">
        <v>4791</v>
      </c>
      <c r="H209" s="699" t="s">
        <v>4792</v>
      </c>
      <c r="I209" s="711">
        <v>12</v>
      </c>
      <c r="J209" s="711">
        <v>100</v>
      </c>
      <c r="K209" s="712">
        <v>1200</v>
      </c>
    </row>
    <row r="210" spans="1:11" ht="14.4" customHeight="1" x14ac:dyDescent="0.3">
      <c r="A210" s="695" t="s">
        <v>553</v>
      </c>
      <c r="B210" s="696" t="s">
        <v>554</v>
      </c>
      <c r="C210" s="699" t="s">
        <v>566</v>
      </c>
      <c r="D210" s="720" t="s">
        <v>3003</v>
      </c>
      <c r="E210" s="699" t="s">
        <v>5721</v>
      </c>
      <c r="F210" s="720" t="s">
        <v>5722</v>
      </c>
      <c r="G210" s="699" t="s">
        <v>4793</v>
      </c>
      <c r="H210" s="699" t="s">
        <v>4794</v>
      </c>
      <c r="I210" s="711">
        <v>8.31</v>
      </c>
      <c r="J210" s="711">
        <v>100</v>
      </c>
      <c r="K210" s="712">
        <v>831</v>
      </c>
    </row>
    <row r="211" spans="1:11" ht="14.4" customHeight="1" x14ac:dyDescent="0.3">
      <c r="A211" s="695" t="s">
        <v>553</v>
      </c>
      <c r="B211" s="696" t="s">
        <v>554</v>
      </c>
      <c r="C211" s="699" t="s">
        <v>566</v>
      </c>
      <c r="D211" s="720" t="s">
        <v>3003</v>
      </c>
      <c r="E211" s="699" t="s">
        <v>5721</v>
      </c>
      <c r="F211" s="720" t="s">
        <v>5722</v>
      </c>
      <c r="G211" s="699" t="s">
        <v>5043</v>
      </c>
      <c r="H211" s="699" t="s">
        <v>5044</v>
      </c>
      <c r="I211" s="711">
        <v>154.97</v>
      </c>
      <c r="J211" s="711">
        <v>2</v>
      </c>
      <c r="K211" s="712">
        <v>309.95</v>
      </c>
    </row>
    <row r="212" spans="1:11" ht="14.4" customHeight="1" x14ac:dyDescent="0.3">
      <c r="A212" s="695" t="s">
        <v>553</v>
      </c>
      <c r="B212" s="696" t="s">
        <v>554</v>
      </c>
      <c r="C212" s="699" t="s">
        <v>566</v>
      </c>
      <c r="D212" s="720" t="s">
        <v>3003</v>
      </c>
      <c r="E212" s="699" t="s">
        <v>5721</v>
      </c>
      <c r="F212" s="720" t="s">
        <v>5722</v>
      </c>
      <c r="G212" s="699" t="s">
        <v>5045</v>
      </c>
      <c r="H212" s="699" t="s">
        <v>5046</v>
      </c>
      <c r="I212" s="711">
        <v>101.41</v>
      </c>
      <c r="J212" s="711">
        <v>10</v>
      </c>
      <c r="K212" s="712">
        <v>1014.1</v>
      </c>
    </row>
    <row r="213" spans="1:11" ht="14.4" customHeight="1" x14ac:dyDescent="0.3">
      <c r="A213" s="695" t="s">
        <v>553</v>
      </c>
      <c r="B213" s="696" t="s">
        <v>554</v>
      </c>
      <c r="C213" s="699" t="s">
        <v>566</v>
      </c>
      <c r="D213" s="720" t="s">
        <v>3003</v>
      </c>
      <c r="E213" s="699" t="s">
        <v>5721</v>
      </c>
      <c r="F213" s="720" t="s">
        <v>5722</v>
      </c>
      <c r="G213" s="699" t="s">
        <v>5047</v>
      </c>
      <c r="H213" s="699" t="s">
        <v>5048</v>
      </c>
      <c r="I213" s="711">
        <v>43</v>
      </c>
      <c r="J213" s="711">
        <v>20</v>
      </c>
      <c r="K213" s="712">
        <v>859.97</v>
      </c>
    </row>
    <row r="214" spans="1:11" ht="14.4" customHeight="1" x14ac:dyDescent="0.3">
      <c r="A214" s="695" t="s">
        <v>553</v>
      </c>
      <c r="B214" s="696" t="s">
        <v>554</v>
      </c>
      <c r="C214" s="699" t="s">
        <v>566</v>
      </c>
      <c r="D214" s="720" t="s">
        <v>3003</v>
      </c>
      <c r="E214" s="699" t="s">
        <v>5721</v>
      </c>
      <c r="F214" s="720" t="s">
        <v>5722</v>
      </c>
      <c r="G214" s="699" t="s">
        <v>5049</v>
      </c>
      <c r="H214" s="699" t="s">
        <v>5050</v>
      </c>
      <c r="I214" s="711">
        <v>129.94999999999999</v>
      </c>
      <c r="J214" s="711">
        <v>5</v>
      </c>
      <c r="K214" s="712">
        <v>649.75</v>
      </c>
    </row>
    <row r="215" spans="1:11" ht="14.4" customHeight="1" x14ac:dyDescent="0.3">
      <c r="A215" s="695" t="s">
        <v>553</v>
      </c>
      <c r="B215" s="696" t="s">
        <v>554</v>
      </c>
      <c r="C215" s="699" t="s">
        <v>566</v>
      </c>
      <c r="D215" s="720" t="s">
        <v>3003</v>
      </c>
      <c r="E215" s="699" t="s">
        <v>5721</v>
      </c>
      <c r="F215" s="720" t="s">
        <v>5722</v>
      </c>
      <c r="G215" s="699" t="s">
        <v>5051</v>
      </c>
      <c r="H215" s="699" t="s">
        <v>5052</v>
      </c>
      <c r="I215" s="711">
        <v>134.32</v>
      </c>
      <c r="J215" s="711">
        <v>5</v>
      </c>
      <c r="K215" s="712">
        <v>671.6</v>
      </c>
    </row>
    <row r="216" spans="1:11" ht="14.4" customHeight="1" x14ac:dyDescent="0.3">
      <c r="A216" s="695" t="s">
        <v>553</v>
      </c>
      <c r="B216" s="696" t="s">
        <v>554</v>
      </c>
      <c r="C216" s="699" t="s">
        <v>566</v>
      </c>
      <c r="D216" s="720" t="s">
        <v>3003</v>
      </c>
      <c r="E216" s="699" t="s">
        <v>5721</v>
      </c>
      <c r="F216" s="720" t="s">
        <v>5722</v>
      </c>
      <c r="G216" s="699" t="s">
        <v>5053</v>
      </c>
      <c r="H216" s="699" t="s">
        <v>5054</v>
      </c>
      <c r="I216" s="711">
        <v>168.73</v>
      </c>
      <c r="J216" s="711">
        <v>25</v>
      </c>
      <c r="K216" s="712">
        <v>4218.1499999999996</v>
      </c>
    </row>
    <row r="217" spans="1:11" ht="14.4" customHeight="1" x14ac:dyDescent="0.3">
      <c r="A217" s="695" t="s">
        <v>553</v>
      </c>
      <c r="B217" s="696" t="s">
        <v>554</v>
      </c>
      <c r="C217" s="699" t="s">
        <v>566</v>
      </c>
      <c r="D217" s="720" t="s">
        <v>3003</v>
      </c>
      <c r="E217" s="699" t="s">
        <v>5723</v>
      </c>
      <c r="F217" s="720" t="s">
        <v>5724</v>
      </c>
      <c r="G217" s="699" t="s">
        <v>5055</v>
      </c>
      <c r="H217" s="699" t="s">
        <v>5056</v>
      </c>
      <c r="I217" s="711">
        <v>268.62</v>
      </c>
      <c r="J217" s="711">
        <v>10</v>
      </c>
      <c r="K217" s="712">
        <v>2686.2</v>
      </c>
    </row>
    <row r="218" spans="1:11" ht="14.4" customHeight="1" x14ac:dyDescent="0.3">
      <c r="A218" s="695" t="s">
        <v>553</v>
      </c>
      <c r="B218" s="696" t="s">
        <v>554</v>
      </c>
      <c r="C218" s="699" t="s">
        <v>566</v>
      </c>
      <c r="D218" s="720" t="s">
        <v>3003</v>
      </c>
      <c r="E218" s="699" t="s">
        <v>5723</v>
      </c>
      <c r="F218" s="720" t="s">
        <v>5724</v>
      </c>
      <c r="G218" s="699" t="s">
        <v>4799</v>
      </c>
      <c r="H218" s="699" t="s">
        <v>4800</v>
      </c>
      <c r="I218" s="711">
        <v>2.88</v>
      </c>
      <c r="J218" s="711">
        <v>30</v>
      </c>
      <c r="K218" s="712">
        <v>86.4</v>
      </c>
    </row>
    <row r="219" spans="1:11" ht="14.4" customHeight="1" x14ac:dyDescent="0.3">
      <c r="A219" s="695" t="s">
        <v>553</v>
      </c>
      <c r="B219" s="696" t="s">
        <v>554</v>
      </c>
      <c r="C219" s="699" t="s">
        <v>566</v>
      </c>
      <c r="D219" s="720" t="s">
        <v>3003</v>
      </c>
      <c r="E219" s="699" t="s">
        <v>5723</v>
      </c>
      <c r="F219" s="720" t="s">
        <v>5724</v>
      </c>
      <c r="G219" s="699" t="s">
        <v>4801</v>
      </c>
      <c r="H219" s="699" t="s">
        <v>4802</v>
      </c>
      <c r="I219" s="711">
        <v>15.92</v>
      </c>
      <c r="J219" s="711">
        <v>100</v>
      </c>
      <c r="K219" s="712">
        <v>1592</v>
      </c>
    </row>
    <row r="220" spans="1:11" ht="14.4" customHeight="1" x14ac:dyDescent="0.3">
      <c r="A220" s="695" t="s">
        <v>553</v>
      </c>
      <c r="B220" s="696" t="s">
        <v>554</v>
      </c>
      <c r="C220" s="699" t="s">
        <v>566</v>
      </c>
      <c r="D220" s="720" t="s">
        <v>3003</v>
      </c>
      <c r="E220" s="699" t="s">
        <v>5723</v>
      </c>
      <c r="F220" s="720" t="s">
        <v>5724</v>
      </c>
      <c r="G220" s="699" t="s">
        <v>5057</v>
      </c>
      <c r="H220" s="699" t="s">
        <v>5058</v>
      </c>
      <c r="I220" s="711">
        <v>7.43</v>
      </c>
      <c r="J220" s="711">
        <v>150</v>
      </c>
      <c r="K220" s="712">
        <v>1114.5</v>
      </c>
    </row>
    <row r="221" spans="1:11" ht="14.4" customHeight="1" x14ac:dyDescent="0.3">
      <c r="A221" s="695" t="s">
        <v>553</v>
      </c>
      <c r="B221" s="696" t="s">
        <v>554</v>
      </c>
      <c r="C221" s="699" t="s">
        <v>566</v>
      </c>
      <c r="D221" s="720" t="s">
        <v>3003</v>
      </c>
      <c r="E221" s="699" t="s">
        <v>5723</v>
      </c>
      <c r="F221" s="720" t="s">
        <v>5724</v>
      </c>
      <c r="G221" s="699" t="s">
        <v>4803</v>
      </c>
      <c r="H221" s="699" t="s">
        <v>4804</v>
      </c>
      <c r="I221" s="711">
        <v>0.93</v>
      </c>
      <c r="J221" s="711">
        <v>4200</v>
      </c>
      <c r="K221" s="712">
        <v>3906</v>
      </c>
    </row>
    <row r="222" spans="1:11" ht="14.4" customHeight="1" x14ac:dyDescent="0.3">
      <c r="A222" s="695" t="s">
        <v>553</v>
      </c>
      <c r="B222" s="696" t="s">
        <v>554</v>
      </c>
      <c r="C222" s="699" t="s">
        <v>566</v>
      </c>
      <c r="D222" s="720" t="s">
        <v>3003</v>
      </c>
      <c r="E222" s="699" t="s">
        <v>5723</v>
      </c>
      <c r="F222" s="720" t="s">
        <v>5724</v>
      </c>
      <c r="G222" s="699" t="s">
        <v>4805</v>
      </c>
      <c r="H222" s="699" t="s">
        <v>4806</v>
      </c>
      <c r="I222" s="711">
        <v>1.4375</v>
      </c>
      <c r="J222" s="711">
        <v>4000</v>
      </c>
      <c r="K222" s="712">
        <v>5754</v>
      </c>
    </row>
    <row r="223" spans="1:11" ht="14.4" customHeight="1" x14ac:dyDescent="0.3">
      <c r="A223" s="695" t="s">
        <v>553</v>
      </c>
      <c r="B223" s="696" t="s">
        <v>554</v>
      </c>
      <c r="C223" s="699" t="s">
        <v>566</v>
      </c>
      <c r="D223" s="720" t="s">
        <v>3003</v>
      </c>
      <c r="E223" s="699" t="s">
        <v>5723</v>
      </c>
      <c r="F223" s="720" t="s">
        <v>5724</v>
      </c>
      <c r="G223" s="699" t="s">
        <v>4807</v>
      </c>
      <c r="H223" s="699" t="s">
        <v>4808</v>
      </c>
      <c r="I223" s="711">
        <v>0.41249999999999998</v>
      </c>
      <c r="J223" s="711">
        <v>8500</v>
      </c>
      <c r="K223" s="712">
        <v>3510</v>
      </c>
    </row>
    <row r="224" spans="1:11" ht="14.4" customHeight="1" x14ac:dyDescent="0.3">
      <c r="A224" s="695" t="s">
        <v>553</v>
      </c>
      <c r="B224" s="696" t="s">
        <v>554</v>
      </c>
      <c r="C224" s="699" t="s">
        <v>566</v>
      </c>
      <c r="D224" s="720" t="s">
        <v>3003</v>
      </c>
      <c r="E224" s="699" t="s">
        <v>5723</v>
      </c>
      <c r="F224" s="720" t="s">
        <v>5724</v>
      </c>
      <c r="G224" s="699" t="s">
        <v>4809</v>
      </c>
      <c r="H224" s="699" t="s">
        <v>4810</v>
      </c>
      <c r="I224" s="711">
        <v>0.57499999999999996</v>
      </c>
      <c r="J224" s="711">
        <v>3000</v>
      </c>
      <c r="K224" s="712">
        <v>1730</v>
      </c>
    </row>
    <row r="225" spans="1:11" ht="14.4" customHeight="1" x14ac:dyDescent="0.3">
      <c r="A225" s="695" t="s">
        <v>553</v>
      </c>
      <c r="B225" s="696" t="s">
        <v>554</v>
      </c>
      <c r="C225" s="699" t="s">
        <v>566</v>
      </c>
      <c r="D225" s="720" t="s">
        <v>3003</v>
      </c>
      <c r="E225" s="699" t="s">
        <v>5723</v>
      </c>
      <c r="F225" s="720" t="s">
        <v>5724</v>
      </c>
      <c r="G225" s="699" t="s">
        <v>5059</v>
      </c>
      <c r="H225" s="699" t="s">
        <v>5060</v>
      </c>
      <c r="I225" s="711">
        <v>3.13</v>
      </c>
      <c r="J225" s="711">
        <v>20</v>
      </c>
      <c r="K225" s="712">
        <v>62.6</v>
      </c>
    </row>
    <row r="226" spans="1:11" ht="14.4" customHeight="1" x14ac:dyDescent="0.3">
      <c r="A226" s="695" t="s">
        <v>553</v>
      </c>
      <c r="B226" s="696" t="s">
        <v>554</v>
      </c>
      <c r="C226" s="699" t="s">
        <v>566</v>
      </c>
      <c r="D226" s="720" t="s">
        <v>3003</v>
      </c>
      <c r="E226" s="699" t="s">
        <v>5723</v>
      </c>
      <c r="F226" s="720" t="s">
        <v>5724</v>
      </c>
      <c r="G226" s="699" t="s">
        <v>5061</v>
      </c>
      <c r="H226" s="699" t="s">
        <v>5062</v>
      </c>
      <c r="I226" s="711">
        <v>6.29</v>
      </c>
      <c r="J226" s="711">
        <v>10</v>
      </c>
      <c r="K226" s="712">
        <v>62.9</v>
      </c>
    </row>
    <row r="227" spans="1:11" ht="14.4" customHeight="1" x14ac:dyDescent="0.3">
      <c r="A227" s="695" t="s">
        <v>553</v>
      </c>
      <c r="B227" s="696" t="s">
        <v>554</v>
      </c>
      <c r="C227" s="699" t="s">
        <v>566</v>
      </c>
      <c r="D227" s="720" t="s">
        <v>3003</v>
      </c>
      <c r="E227" s="699" t="s">
        <v>5723</v>
      </c>
      <c r="F227" s="720" t="s">
        <v>5724</v>
      </c>
      <c r="G227" s="699" t="s">
        <v>5063</v>
      </c>
      <c r="H227" s="699" t="s">
        <v>5064</v>
      </c>
      <c r="I227" s="711">
        <v>5.95</v>
      </c>
      <c r="J227" s="711">
        <v>50</v>
      </c>
      <c r="K227" s="712">
        <v>297.5</v>
      </c>
    </row>
    <row r="228" spans="1:11" ht="14.4" customHeight="1" x14ac:dyDescent="0.3">
      <c r="A228" s="695" t="s">
        <v>553</v>
      </c>
      <c r="B228" s="696" t="s">
        <v>554</v>
      </c>
      <c r="C228" s="699" t="s">
        <v>566</v>
      </c>
      <c r="D228" s="720" t="s">
        <v>3003</v>
      </c>
      <c r="E228" s="699" t="s">
        <v>5723</v>
      </c>
      <c r="F228" s="720" t="s">
        <v>5724</v>
      </c>
      <c r="G228" s="699" t="s">
        <v>5065</v>
      </c>
      <c r="H228" s="699" t="s">
        <v>5066</v>
      </c>
      <c r="I228" s="711">
        <v>2.1800000000000002</v>
      </c>
      <c r="J228" s="711">
        <v>500</v>
      </c>
      <c r="K228" s="712">
        <v>1088.7</v>
      </c>
    </row>
    <row r="229" spans="1:11" ht="14.4" customHeight="1" x14ac:dyDescent="0.3">
      <c r="A229" s="695" t="s">
        <v>553</v>
      </c>
      <c r="B229" s="696" t="s">
        <v>554</v>
      </c>
      <c r="C229" s="699" t="s">
        <v>566</v>
      </c>
      <c r="D229" s="720" t="s">
        <v>3003</v>
      </c>
      <c r="E229" s="699" t="s">
        <v>5723</v>
      </c>
      <c r="F229" s="720" t="s">
        <v>5724</v>
      </c>
      <c r="G229" s="699" t="s">
        <v>5067</v>
      </c>
      <c r="H229" s="699" t="s">
        <v>5068</v>
      </c>
      <c r="I229" s="711">
        <v>80.56</v>
      </c>
      <c r="J229" s="711">
        <v>10</v>
      </c>
      <c r="K229" s="712">
        <v>805.6</v>
      </c>
    </row>
    <row r="230" spans="1:11" ht="14.4" customHeight="1" x14ac:dyDescent="0.3">
      <c r="A230" s="695" t="s">
        <v>553</v>
      </c>
      <c r="B230" s="696" t="s">
        <v>554</v>
      </c>
      <c r="C230" s="699" t="s">
        <v>566</v>
      </c>
      <c r="D230" s="720" t="s">
        <v>3003</v>
      </c>
      <c r="E230" s="699" t="s">
        <v>5723</v>
      </c>
      <c r="F230" s="720" t="s">
        <v>5724</v>
      </c>
      <c r="G230" s="699" t="s">
        <v>4813</v>
      </c>
      <c r="H230" s="699" t="s">
        <v>4814</v>
      </c>
      <c r="I230" s="711">
        <v>2.4050000000000002</v>
      </c>
      <c r="J230" s="711">
        <v>450</v>
      </c>
      <c r="K230" s="712">
        <v>1089</v>
      </c>
    </row>
    <row r="231" spans="1:11" ht="14.4" customHeight="1" x14ac:dyDescent="0.3">
      <c r="A231" s="695" t="s">
        <v>553</v>
      </c>
      <c r="B231" s="696" t="s">
        <v>554</v>
      </c>
      <c r="C231" s="699" t="s">
        <v>566</v>
      </c>
      <c r="D231" s="720" t="s">
        <v>3003</v>
      </c>
      <c r="E231" s="699" t="s">
        <v>5723</v>
      </c>
      <c r="F231" s="720" t="s">
        <v>5724</v>
      </c>
      <c r="G231" s="699" t="s">
        <v>4817</v>
      </c>
      <c r="H231" s="699" t="s">
        <v>4818</v>
      </c>
      <c r="I231" s="711">
        <v>5.56</v>
      </c>
      <c r="J231" s="711">
        <v>30</v>
      </c>
      <c r="K231" s="712">
        <v>166.8</v>
      </c>
    </row>
    <row r="232" spans="1:11" ht="14.4" customHeight="1" x14ac:dyDescent="0.3">
      <c r="A232" s="695" t="s">
        <v>553</v>
      </c>
      <c r="B232" s="696" t="s">
        <v>554</v>
      </c>
      <c r="C232" s="699" t="s">
        <v>566</v>
      </c>
      <c r="D232" s="720" t="s">
        <v>3003</v>
      </c>
      <c r="E232" s="699" t="s">
        <v>5723</v>
      </c>
      <c r="F232" s="720" t="s">
        <v>5724</v>
      </c>
      <c r="G232" s="699" t="s">
        <v>4955</v>
      </c>
      <c r="H232" s="699" t="s">
        <v>4956</v>
      </c>
      <c r="I232" s="711">
        <v>1.84</v>
      </c>
      <c r="J232" s="711">
        <v>40</v>
      </c>
      <c r="K232" s="712">
        <v>73.599999999999994</v>
      </c>
    </row>
    <row r="233" spans="1:11" ht="14.4" customHeight="1" x14ac:dyDescent="0.3">
      <c r="A233" s="695" t="s">
        <v>553</v>
      </c>
      <c r="B233" s="696" t="s">
        <v>554</v>
      </c>
      <c r="C233" s="699" t="s">
        <v>566</v>
      </c>
      <c r="D233" s="720" t="s">
        <v>3003</v>
      </c>
      <c r="E233" s="699" t="s">
        <v>5723</v>
      </c>
      <c r="F233" s="720" t="s">
        <v>5724</v>
      </c>
      <c r="G233" s="699" t="s">
        <v>5069</v>
      </c>
      <c r="H233" s="699" t="s">
        <v>5070</v>
      </c>
      <c r="I233" s="711">
        <v>16.239999999999998</v>
      </c>
      <c r="J233" s="711">
        <v>2</v>
      </c>
      <c r="K233" s="712">
        <v>32.479999999999997</v>
      </c>
    </row>
    <row r="234" spans="1:11" ht="14.4" customHeight="1" x14ac:dyDescent="0.3">
      <c r="A234" s="695" t="s">
        <v>553</v>
      </c>
      <c r="B234" s="696" t="s">
        <v>554</v>
      </c>
      <c r="C234" s="699" t="s">
        <v>566</v>
      </c>
      <c r="D234" s="720" t="s">
        <v>3003</v>
      </c>
      <c r="E234" s="699" t="s">
        <v>5723</v>
      </c>
      <c r="F234" s="720" t="s">
        <v>5724</v>
      </c>
      <c r="G234" s="699" t="s">
        <v>5071</v>
      </c>
      <c r="H234" s="699" t="s">
        <v>5072</v>
      </c>
      <c r="I234" s="711">
        <v>16.95</v>
      </c>
      <c r="J234" s="711">
        <v>2</v>
      </c>
      <c r="K234" s="712">
        <v>33.9</v>
      </c>
    </row>
    <row r="235" spans="1:11" ht="14.4" customHeight="1" x14ac:dyDescent="0.3">
      <c r="A235" s="695" t="s">
        <v>553</v>
      </c>
      <c r="B235" s="696" t="s">
        <v>554</v>
      </c>
      <c r="C235" s="699" t="s">
        <v>566</v>
      </c>
      <c r="D235" s="720" t="s">
        <v>3003</v>
      </c>
      <c r="E235" s="699" t="s">
        <v>5723</v>
      </c>
      <c r="F235" s="720" t="s">
        <v>5724</v>
      </c>
      <c r="G235" s="699" t="s">
        <v>5073</v>
      </c>
      <c r="H235" s="699" t="s">
        <v>5074</v>
      </c>
      <c r="I235" s="711">
        <v>175.56</v>
      </c>
      <c r="J235" s="711">
        <v>4</v>
      </c>
      <c r="K235" s="712">
        <v>702.24</v>
      </c>
    </row>
    <row r="236" spans="1:11" ht="14.4" customHeight="1" x14ac:dyDescent="0.3">
      <c r="A236" s="695" t="s">
        <v>553</v>
      </c>
      <c r="B236" s="696" t="s">
        <v>554</v>
      </c>
      <c r="C236" s="699" t="s">
        <v>566</v>
      </c>
      <c r="D236" s="720" t="s">
        <v>3003</v>
      </c>
      <c r="E236" s="699" t="s">
        <v>5723</v>
      </c>
      <c r="F236" s="720" t="s">
        <v>5724</v>
      </c>
      <c r="G236" s="699" t="s">
        <v>4957</v>
      </c>
      <c r="H236" s="699" t="s">
        <v>4958</v>
      </c>
      <c r="I236" s="711">
        <v>75</v>
      </c>
      <c r="J236" s="711">
        <v>1</v>
      </c>
      <c r="K236" s="712">
        <v>75</v>
      </c>
    </row>
    <row r="237" spans="1:11" ht="14.4" customHeight="1" x14ac:dyDescent="0.3">
      <c r="A237" s="695" t="s">
        <v>553</v>
      </c>
      <c r="B237" s="696" t="s">
        <v>554</v>
      </c>
      <c r="C237" s="699" t="s">
        <v>566</v>
      </c>
      <c r="D237" s="720" t="s">
        <v>3003</v>
      </c>
      <c r="E237" s="699" t="s">
        <v>5723</v>
      </c>
      <c r="F237" s="720" t="s">
        <v>5724</v>
      </c>
      <c r="G237" s="699" t="s">
        <v>4821</v>
      </c>
      <c r="H237" s="699" t="s">
        <v>4822</v>
      </c>
      <c r="I237" s="711">
        <v>1.8</v>
      </c>
      <c r="J237" s="711">
        <v>50</v>
      </c>
      <c r="K237" s="712">
        <v>90</v>
      </c>
    </row>
    <row r="238" spans="1:11" ht="14.4" customHeight="1" x14ac:dyDescent="0.3">
      <c r="A238" s="695" t="s">
        <v>553</v>
      </c>
      <c r="B238" s="696" t="s">
        <v>554</v>
      </c>
      <c r="C238" s="699" t="s">
        <v>566</v>
      </c>
      <c r="D238" s="720" t="s">
        <v>3003</v>
      </c>
      <c r="E238" s="699" t="s">
        <v>5723</v>
      </c>
      <c r="F238" s="720" t="s">
        <v>5724</v>
      </c>
      <c r="G238" s="699" t="s">
        <v>4823</v>
      </c>
      <c r="H238" s="699" t="s">
        <v>4824</v>
      </c>
      <c r="I238" s="711">
        <v>1.7950000000000002</v>
      </c>
      <c r="J238" s="711">
        <v>1800</v>
      </c>
      <c r="K238" s="712">
        <v>3226</v>
      </c>
    </row>
    <row r="239" spans="1:11" ht="14.4" customHeight="1" x14ac:dyDescent="0.3">
      <c r="A239" s="695" t="s">
        <v>553</v>
      </c>
      <c r="B239" s="696" t="s">
        <v>554</v>
      </c>
      <c r="C239" s="699" t="s">
        <v>566</v>
      </c>
      <c r="D239" s="720" t="s">
        <v>3003</v>
      </c>
      <c r="E239" s="699" t="s">
        <v>5723</v>
      </c>
      <c r="F239" s="720" t="s">
        <v>5724</v>
      </c>
      <c r="G239" s="699" t="s">
        <v>4825</v>
      </c>
      <c r="H239" s="699" t="s">
        <v>4826</v>
      </c>
      <c r="I239" s="711">
        <v>1.79</v>
      </c>
      <c r="J239" s="711">
        <v>500</v>
      </c>
      <c r="K239" s="712">
        <v>895</v>
      </c>
    </row>
    <row r="240" spans="1:11" ht="14.4" customHeight="1" x14ac:dyDescent="0.3">
      <c r="A240" s="695" t="s">
        <v>553</v>
      </c>
      <c r="B240" s="696" t="s">
        <v>554</v>
      </c>
      <c r="C240" s="699" t="s">
        <v>566</v>
      </c>
      <c r="D240" s="720" t="s">
        <v>3003</v>
      </c>
      <c r="E240" s="699" t="s">
        <v>5723</v>
      </c>
      <c r="F240" s="720" t="s">
        <v>5724</v>
      </c>
      <c r="G240" s="699" t="s">
        <v>4965</v>
      </c>
      <c r="H240" s="699" t="s">
        <v>4966</v>
      </c>
      <c r="I240" s="711">
        <v>1.91</v>
      </c>
      <c r="J240" s="711">
        <v>100</v>
      </c>
      <c r="K240" s="712">
        <v>191</v>
      </c>
    </row>
    <row r="241" spans="1:11" ht="14.4" customHeight="1" x14ac:dyDescent="0.3">
      <c r="A241" s="695" t="s">
        <v>553</v>
      </c>
      <c r="B241" s="696" t="s">
        <v>554</v>
      </c>
      <c r="C241" s="699" t="s">
        <v>566</v>
      </c>
      <c r="D241" s="720" t="s">
        <v>3003</v>
      </c>
      <c r="E241" s="699" t="s">
        <v>5723</v>
      </c>
      <c r="F241" s="720" t="s">
        <v>5724</v>
      </c>
      <c r="G241" s="699" t="s">
        <v>4827</v>
      </c>
      <c r="H241" s="699" t="s">
        <v>4828</v>
      </c>
      <c r="I241" s="711">
        <v>2.8533333333333331</v>
      </c>
      <c r="J241" s="711">
        <v>600</v>
      </c>
      <c r="K241" s="712">
        <v>1728</v>
      </c>
    </row>
    <row r="242" spans="1:11" ht="14.4" customHeight="1" x14ac:dyDescent="0.3">
      <c r="A242" s="695" t="s">
        <v>553</v>
      </c>
      <c r="B242" s="696" t="s">
        <v>554</v>
      </c>
      <c r="C242" s="699" t="s">
        <v>566</v>
      </c>
      <c r="D242" s="720" t="s">
        <v>3003</v>
      </c>
      <c r="E242" s="699" t="s">
        <v>5723</v>
      </c>
      <c r="F242" s="720" t="s">
        <v>5724</v>
      </c>
      <c r="G242" s="699" t="s">
        <v>4831</v>
      </c>
      <c r="H242" s="699" t="s">
        <v>4832</v>
      </c>
      <c r="I242" s="711">
        <v>4.8174999999999999</v>
      </c>
      <c r="J242" s="711">
        <v>3200</v>
      </c>
      <c r="K242" s="712">
        <v>15416</v>
      </c>
    </row>
    <row r="243" spans="1:11" ht="14.4" customHeight="1" x14ac:dyDescent="0.3">
      <c r="A243" s="695" t="s">
        <v>553</v>
      </c>
      <c r="B243" s="696" t="s">
        <v>554</v>
      </c>
      <c r="C243" s="699" t="s">
        <v>566</v>
      </c>
      <c r="D243" s="720" t="s">
        <v>3003</v>
      </c>
      <c r="E243" s="699" t="s">
        <v>5723</v>
      </c>
      <c r="F243" s="720" t="s">
        <v>5724</v>
      </c>
      <c r="G243" s="699" t="s">
        <v>4833</v>
      </c>
      <c r="H243" s="699" t="s">
        <v>4834</v>
      </c>
      <c r="I243" s="711">
        <v>2.813333333333333</v>
      </c>
      <c r="J243" s="711">
        <v>800</v>
      </c>
      <c r="K243" s="712">
        <v>2251</v>
      </c>
    </row>
    <row r="244" spans="1:11" ht="14.4" customHeight="1" x14ac:dyDescent="0.3">
      <c r="A244" s="695" t="s">
        <v>553</v>
      </c>
      <c r="B244" s="696" t="s">
        <v>554</v>
      </c>
      <c r="C244" s="699" t="s">
        <v>566</v>
      </c>
      <c r="D244" s="720" t="s">
        <v>3003</v>
      </c>
      <c r="E244" s="699" t="s">
        <v>5723</v>
      </c>
      <c r="F244" s="720" t="s">
        <v>5724</v>
      </c>
      <c r="G244" s="699" t="s">
        <v>4835</v>
      </c>
      <c r="H244" s="699" t="s">
        <v>4836</v>
      </c>
      <c r="I244" s="711">
        <v>2</v>
      </c>
      <c r="J244" s="711">
        <v>500</v>
      </c>
      <c r="K244" s="712">
        <v>1000</v>
      </c>
    </row>
    <row r="245" spans="1:11" ht="14.4" customHeight="1" x14ac:dyDescent="0.3">
      <c r="A245" s="695" t="s">
        <v>553</v>
      </c>
      <c r="B245" s="696" t="s">
        <v>554</v>
      </c>
      <c r="C245" s="699" t="s">
        <v>566</v>
      </c>
      <c r="D245" s="720" t="s">
        <v>3003</v>
      </c>
      <c r="E245" s="699" t="s">
        <v>5723</v>
      </c>
      <c r="F245" s="720" t="s">
        <v>5724</v>
      </c>
      <c r="G245" s="699" t="s">
        <v>5075</v>
      </c>
      <c r="H245" s="699" t="s">
        <v>5076</v>
      </c>
      <c r="I245" s="711">
        <v>4.24</v>
      </c>
      <c r="J245" s="711">
        <v>30</v>
      </c>
      <c r="K245" s="712">
        <v>127.2</v>
      </c>
    </row>
    <row r="246" spans="1:11" ht="14.4" customHeight="1" x14ac:dyDescent="0.3">
      <c r="A246" s="695" t="s">
        <v>553</v>
      </c>
      <c r="B246" s="696" t="s">
        <v>554</v>
      </c>
      <c r="C246" s="699" t="s">
        <v>566</v>
      </c>
      <c r="D246" s="720" t="s">
        <v>3003</v>
      </c>
      <c r="E246" s="699" t="s">
        <v>5723</v>
      </c>
      <c r="F246" s="720" t="s">
        <v>5724</v>
      </c>
      <c r="G246" s="699" t="s">
        <v>5077</v>
      </c>
      <c r="H246" s="699" t="s">
        <v>5078</v>
      </c>
      <c r="I246" s="711">
        <v>133.1</v>
      </c>
      <c r="J246" s="711">
        <v>10</v>
      </c>
      <c r="K246" s="712">
        <v>1331</v>
      </c>
    </row>
    <row r="247" spans="1:11" ht="14.4" customHeight="1" x14ac:dyDescent="0.3">
      <c r="A247" s="695" t="s">
        <v>553</v>
      </c>
      <c r="B247" s="696" t="s">
        <v>554</v>
      </c>
      <c r="C247" s="699" t="s">
        <v>566</v>
      </c>
      <c r="D247" s="720" t="s">
        <v>3003</v>
      </c>
      <c r="E247" s="699" t="s">
        <v>5723</v>
      </c>
      <c r="F247" s="720" t="s">
        <v>5724</v>
      </c>
      <c r="G247" s="699" t="s">
        <v>4839</v>
      </c>
      <c r="H247" s="699" t="s">
        <v>4840</v>
      </c>
      <c r="I247" s="711">
        <v>8.76</v>
      </c>
      <c r="J247" s="711">
        <v>1200</v>
      </c>
      <c r="K247" s="712">
        <v>10512.32</v>
      </c>
    </row>
    <row r="248" spans="1:11" ht="14.4" customHeight="1" x14ac:dyDescent="0.3">
      <c r="A248" s="695" t="s">
        <v>553</v>
      </c>
      <c r="B248" s="696" t="s">
        <v>554</v>
      </c>
      <c r="C248" s="699" t="s">
        <v>566</v>
      </c>
      <c r="D248" s="720" t="s">
        <v>3003</v>
      </c>
      <c r="E248" s="699" t="s">
        <v>5723</v>
      </c>
      <c r="F248" s="720" t="s">
        <v>5724</v>
      </c>
      <c r="G248" s="699" t="s">
        <v>4841</v>
      </c>
      <c r="H248" s="699" t="s">
        <v>4842</v>
      </c>
      <c r="I248" s="711">
        <v>37.15</v>
      </c>
      <c r="J248" s="711">
        <v>100</v>
      </c>
      <c r="K248" s="712">
        <v>3715</v>
      </c>
    </row>
    <row r="249" spans="1:11" ht="14.4" customHeight="1" x14ac:dyDescent="0.3">
      <c r="A249" s="695" t="s">
        <v>553</v>
      </c>
      <c r="B249" s="696" t="s">
        <v>554</v>
      </c>
      <c r="C249" s="699" t="s">
        <v>566</v>
      </c>
      <c r="D249" s="720" t="s">
        <v>3003</v>
      </c>
      <c r="E249" s="699" t="s">
        <v>5723</v>
      </c>
      <c r="F249" s="720" t="s">
        <v>5724</v>
      </c>
      <c r="G249" s="699" t="s">
        <v>5079</v>
      </c>
      <c r="H249" s="699" t="s">
        <v>5080</v>
      </c>
      <c r="I249" s="711">
        <v>2.85</v>
      </c>
      <c r="J249" s="711">
        <v>10</v>
      </c>
      <c r="K249" s="712">
        <v>28.5</v>
      </c>
    </row>
    <row r="250" spans="1:11" ht="14.4" customHeight="1" x14ac:dyDescent="0.3">
      <c r="A250" s="695" t="s">
        <v>553</v>
      </c>
      <c r="B250" s="696" t="s">
        <v>554</v>
      </c>
      <c r="C250" s="699" t="s">
        <v>566</v>
      </c>
      <c r="D250" s="720" t="s">
        <v>3003</v>
      </c>
      <c r="E250" s="699" t="s">
        <v>5723</v>
      </c>
      <c r="F250" s="720" t="s">
        <v>5724</v>
      </c>
      <c r="G250" s="699" t="s">
        <v>5081</v>
      </c>
      <c r="H250" s="699" t="s">
        <v>5082</v>
      </c>
      <c r="I250" s="711">
        <v>34.57</v>
      </c>
      <c r="J250" s="711">
        <v>20</v>
      </c>
      <c r="K250" s="712">
        <v>691.38</v>
      </c>
    </row>
    <row r="251" spans="1:11" ht="14.4" customHeight="1" x14ac:dyDescent="0.3">
      <c r="A251" s="695" t="s">
        <v>553</v>
      </c>
      <c r="B251" s="696" t="s">
        <v>554</v>
      </c>
      <c r="C251" s="699" t="s">
        <v>566</v>
      </c>
      <c r="D251" s="720" t="s">
        <v>3003</v>
      </c>
      <c r="E251" s="699" t="s">
        <v>5723</v>
      </c>
      <c r="F251" s="720" t="s">
        <v>5724</v>
      </c>
      <c r="G251" s="699" t="s">
        <v>4849</v>
      </c>
      <c r="H251" s="699" t="s">
        <v>4850</v>
      </c>
      <c r="I251" s="711">
        <v>193.84</v>
      </c>
      <c r="J251" s="711">
        <v>2</v>
      </c>
      <c r="K251" s="712">
        <v>387.68</v>
      </c>
    </row>
    <row r="252" spans="1:11" ht="14.4" customHeight="1" x14ac:dyDescent="0.3">
      <c r="A252" s="695" t="s">
        <v>553</v>
      </c>
      <c r="B252" s="696" t="s">
        <v>554</v>
      </c>
      <c r="C252" s="699" t="s">
        <v>566</v>
      </c>
      <c r="D252" s="720" t="s">
        <v>3003</v>
      </c>
      <c r="E252" s="699" t="s">
        <v>5723</v>
      </c>
      <c r="F252" s="720" t="s">
        <v>5724</v>
      </c>
      <c r="G252" s="699" t="s">
        <v>4851</v>
      </c>
      <c r="H252" s="699" t="s">
        <v>4852</v>
      </c>
      <c r="I252" s="711">
        <v>13.551666666666668</v>
      </c>
      <c r="J252" s="711">
        <v>2600</v>
      </c>
      <c r="K252" s="712">
        <v>35236</v>
      </c>
    </row>
    <row r="253" spans="1:11" ht="14.4" customHeight="1" x14ac:dyDescent="0.3">
      <c r="A253" s="695" t="s">
        <v>553</v>
      </c>
      <c r="B253" s="696" t="s">
        <v>554</v>
      </c>
      <c r="C253" s="699" t="s">
        <v>566</v>
      </c>
      <c r="D253" s="720" t="s">
        <v>3003</v>
      </c>
      <c r="E253" s="699" t="s">
        <v>5723</v>
      </c>
      <c r="F253" s="720" t="s">
        <v>5724</v>
      </c>
      <c r="G253" s="699" t="s">
        <v>4853</v>
      </c>
      <c r="H253" s="699" t="s">
        <v>4854</v>
      </c>
      <c r="I253" s="711">
        <v>12.583333333333334</v>
      </c>
      <c r="J253" s="711">
        <v>500</v>
      </c>
      <c r="K253" s="712">
        <v>6292</v>
      </c>
    </row>
    <row r="254" spans="1:11" ht="14.4" customHeight="1" x14ac:dyDescent="0.3">
      <c r="A254" s="695" t="s">
        <v>553</v>
      </c>
      <c r="B254" s="696" t="s">
        <v>554</v>
      </c>
      <c r="C254" s="699" t="s">
        <v>566</v>
      </c>
      <c r="D254" s="720" t="s">
        <v>3003</v>
      </c>
      <c r="E254" s="699" t="s">
        <v>5723</v>
      </c>
      <c r="F254" s="720" t="s">
        <v>5724</v>
      </c>
      <c r="G254" s="699" t="s">
        <v>5083</v>
      </c>
      <c r="H254" s="699" t="s">
        <v>5084</v>
      </c>
      <c r="I254" s="711">
        <v>13.12</v>
      </c>
      <c r="J254" s="711">
        <v>20</v>
      </c>
      <c r="K254" s="712">
        <v>262.43</v>
      </c>
    </row>
    <row r="255" spans="1:11" ht="14.4" customHeight="1" x14ac:dyDescent="0.3">
      <c r="A255" s="695" t="s">
        <v>553</v>
      </c>
      <c r="B255" s="696" t="s">
        <v>554</v>
      </c>
      <c r="C255" s="699" t="s">
        <v>566</v>
      </c>
      <c r="D255" s="720" t="s">
        <v>3003</v>
      </c>
      <c r="E255" s="699" t="s">
        <v>5723</v>
      </c>
      <c r="F255" s="720" t="s">
        <v>5724</v>
      </c>
      <c r="G255" s="699" t="s">
        <v>5085</v>
      </c>
      <c r="H255" s="699" t="s">
        <v>5086</v>
      </c>
      <c r="I255" s="711">
        <v>34.5</v>
      </c>
      <c r="J255" s="711">
        <v>10</v>
      </c>
      <c r="K255" s="712">
        <v>345</v>
      </c>
    </row>
    <row r="256" spans="1:11" ht="14.4" customHeight="1" x14ac:dyDescent="0.3">
      <c r="A256" s="695" t="s">
        <v>553</v>
      </c>
      <c r="B256" s="696" t="s">
        <v>554</v>
      </c>
      <c r="C256" s="699" t="s">
        <v>566</v>
      </c>
      <c r="D256" s="720" t="s">
        <v>3003</v>
      </c>
      <c r="E256" s="699" t="s">
        <v>5723</v>
      </c>
      <c r="F256" s="720" t="s">
        <v>5724</v>
      </c>
      <c r="G256" s="699" t="s">
        <v>4855</v>
      </c>
      <c r="H256" s="699" t="s">
        <v>4856</v>
      </c>
      <c r="I256" s="711">
        <v>17.983333333333334</v>
      </c>
      <c r="J256" s="711">
        <v>150</v>
      </c>
      <c r="K256" s="712">
        <v>2697.5</v>
      </c>
    </row>
    <row r="257" spans="1:11" ht="14.4" customHeight="1" x14ac:dyDescent="0.3">
      <c r="A257" s="695" t="s">
        <v>553</v>
      </c>
      <c r="B257" s="696" t="s">
        <v>554</v>
      </c>
      <c r="C257" s="699" t="s">
        <v>566</v>
      </c>
      <c r="D257" s="720" t="s">
        <v>3003</v>
      </c>
      <c r="E257" s="699" t="s">
        <v>5723</v>
      </c>
      <c r="F257" s="720" t="s">
        <v>5724</v>
      </c>
      <c r="G257" s="699" t="s">
        <v>4857</v>
      </c>
      <c r="H257" s="699" t="s">
        <v>4858</v>
      </c>
      <c r="I257" s="711">
        <v>1.69</v>
      </c>
      <c r="J257" s="711">
        <v>80</v>
      </c>
      <c r="K257" s="712">
        <v>135.19999999999999</v>
      </c>
    </row>
    <row r="258" spans="1:11" ht="14.4" customHeight="1" x14ac:dyDescent="0.3">
      <c r="A258" s="695" t="s">
        <v>553</v>
      </c>
      <c r="B258" s="696" t="s">
        <v>554</v>
      </c>
      <c r="C258" s="699" t="s">
        <v>566</v>
      </c>
      <c r="D258" s="720" t="s">
        <v>3003</v>
      </c>
      <c r="E258" s="699" t="s">
        <v>5723</v>
      </c>
      <c r="F258" s="720" t="s">
        <v>5724</v>
      </c>
      <c r="G258" s="699" t="s">
        <v>4859</v>
      </c>
      <c r="H258" s="699" t="s">
        <v>4860</v>
      </c>
      <c r="I258" s="711">
        <v>15.01</v>
      </c>
      <c r="J258" s="711">
        <v>90</v>
      </c>
      <c r="K258" s="712">
        <v>1350.9</v>
      </c>
    </row>
    <row r="259" spans="1:11" ht="14.4" customHeight="1" x14ac:dyDescent="0.3">
      <c r="A259" s="695" t="s">
        <v>553</v>
      </c>
      <c r="B259" s="696" t="s">
        <v>554</v>
      </c>
      <c r="C259" s="699" t="s">
        <v>566</v>
      </c>
      <c r="D259" s="720" t="s">
        <v>3003</v>
      </c>
      <c r="E259" s="699" t="s">
        <v>5723</v>
      </c>
      <c r="F259" s="720" t="s">
        <v>5724</v>
      </c>
      <c r="G259" s="699" t="s">
        <v>4861</v>
      </c>
      <c r="H259" s="699" t="s">
        <v>4862</v>
      </c>
      <c r="I259" s="711">
        <v>12.102499999999999</v>
      </c>
      <c r="J259" s="711">
        <v>260</v>
      </c>
      <c r="K259" s="712">
        <v>3146.5</v>
      </c>
    </row>
    <row r="260" spans="1:11" ht="14.4" customHeight="1" x14ac:dyDescent="0.3">
      <c r="A260" s="695" t="s">
        <v>553</v>
      </c>
      <c r="B260" s="696" t="s">
        <v>554</v>
      </c>
      <c r="C260" s="699" t="s">
        <v>566</v>
      </c>
      <c r="D260" s="720" t="s">
        <v>3003</v>
      </c>
      <c r="E260" s="699" t="s">
        <v>5723</v>
      </c>
      <c r="F260" s="720" t="s">
        <v>5724</v>
      </c>
      <c r="G260" s="699" t="s">
        <v>4863</v>
      </c>
      <c r="H260" s="699" t="s">
        <v>4864</v>
      </c>
      <c r="I260" s="711">
        <v>25.509999999999998</v>
      </c>
      <c r="J260" s="711">
        <v>15</v>
      </c>
      <c r="K260" s="712">
        <v>382.75</v>
      </c>
    </row>
    <row r="261" spans="1:11" ht="14.4" customHeight="1" x14ac:dyDescent="0.3">
      <c r="A261" s="695" t="s">
        <v>553</v>
      </c>
      <c r="B261" s="696" t="s">
        <v>554</v>
      </c>
      <c r="C261" s="699" t="s">
        <v>566</v>
      </c>
      <c r="D261" s="720" t="s">
        <v>3003</v>
      </c>
      <c r="E261" s="699" t="s">
        <v>5723</v>
      </c>
      <c r="F261" s="720" t="s">
        <v>5724</v>
      </c>
      <c r="G261" s="699" t="s">
        <v>4865</v>
      </c>
      <c r="H261" s="699" t="s">
        <v>4866</v>
      </c>
      <c r="I261" s="711">
        <v>2.8766666666666665</v>
      </c>
      <c r="J261" s="711">
        <v>150</v>
      </c>
      <c r="K261" s="712">
        <v>431.5</v>
      </c>
    </row>
    <row r="262" spans="1:11" ht="14.4" customHeight="1" x14ac:dyDescent="0.3">
      <c r="A262" s="695" t="s">
        <v>553</v>
      </c>
      <c r="B262" s="696" t="s">
        <v>554</v>
      </c>
      <c r="C262" s="699" t="s">
        <v>566</v>
      </c>
      <c r="D262" s="720" t="s">
        <v>3003</v>
      </c>
      <c r="E262" s="699" t="s">
        <v>5723</v>
      </c>
      <c r="F262" s="720" t="s">
        <v>5724</v>
      </c>
      <c r="G262" s="699" t="s">
        <v>5087</v>
      </c>
      <c r="H262" s="699" t="s">
        <v>5088</v>
      </c>
      <c r="I262" s="711">
        <v>1.9333333333333333</v>
      </c>
      <c r="J262" s="711">
        <v>400</v>
      </c>
      <c r="K262" s="712">
        <v>773</v>
      </c>
    </row>
    <row r="263" spans="1:11" ht="14.4" customHeight="1" x14ac:dyDescent="0.3">
      <c r="A263" s="695" t="s">
        <v>553</v>
      </c>
      <c r="B263" s="696" t="s">
        <v>554</v>
      </c>
      <c r="C263" s="699" t="s">
        <v>566</v>
      </c>
      <c r="D263" s="720" t="s">
        <v>3003</v>
      </c>
      <c r="E263" s="699" t="s">
        <v>5723</v>
      </c>
      <c r="F263" s="720" t="s">
        <v>5724</v>
      </c>
      <c r="G263" s="699" t="s">
        <v>5089</v>
      </c>
      <c r="H263" s="699" t="s">
        <v>5090</v>
      </c>
      <c r="I263" s="711">
        <v>1.55</v>
      </c>
      <c r="J263" s="711">
        <v>150</v>
      </c>
      <c r="K263" s="712">
        <v>232.5</v>
      </c>
    </row>
    <row r="264" spans="1:11" ht="14.4" customHeight="1" x14ac:dyDescent="0.3">
      <c r="A264" s="695" t="s">
        <v>553</v>
      </c>
      <c r="B264" s="696" t="s">
        <v>554</v>
      </c>
      <c r="C264" s="699" t="s">
        <v>566</v>
      </c>
      <c r="D264" s="720" t="s">
        <v>3003</v>
      </c>
      <c r="E264" s="699" t="s">
        <v>5723</v>
      </c>
      <c r="F264" s="720" t="s">
        <v>5724</v>
      </c>
      <c r="G264" s="699" t="s">
        <v>4867</v>
      </c>
      <c r="H264" s="699" t="s">
        <v>4868</v>
      </c>
      <c r="I264" s="711">
        <v>21.235999999999997</v>
      </c>
      <c r="J264" s="711">
        <v>550</v>
      </c>
      <c r="K264" s="712">
        <v>11679.5</v>
      </c>
    </row>
    <row r="265" spans="1:11" ht="14.4" customHeight="1" x14ac:dyDescent="0.3">
      <c r="A265" s="695" t="s">
        <v>553</v>
      </c>
      <c r="B265" s="696" t="s">
        <v>554</v>
      </c>
      <c r="C265" s="699" t="s">
        <v>566</v>
      </c>
      <c r="D265" s="720" t="s">
        <v>3003</v>
      </c>
      <c r="E265" s="699" t="s">
        <v>5723</v>
      </c>
      <c r="F265" s="720" t="s">
        <v>5724</v>
      </c>
      <c r="G265" s="699" t="s">
        <v>4869</v>
      </c>
      <c r="H265" s="699" t="s">
        <v>4870</v>
      </c>
      <c r="I265" s="711">
        <v>21.234999999999999</v>
      </c>
      <c r="J265" s="711">
        <v>250</v>
      </c>
      <c r="K265" s="712">
        <v>5308.5</v>
      </c>
    </row>
    <row r="266" spans="1:11" ht="14.4" customHeight="1" x14ac:dyDescent="0.3">
      <c r="A266" s="695" t="s">
        <v>553</v>
      </c>
      <c r="B266" s="696" t="s">
        <v>554</v>
      </c>
      <c r="C266" s="699" t="s">
        <v>566</v>
      </c>
      <c r="D266" s="720" t="s">
        <v>3003</v>
      </c>
      <c r="E266" s="699" t="s">
        <v>5723</v>
      </c>
      <c r="F266" s="720" t="s">
        <v>5724</v>
      </c>
      <c r="G266" s="699" t="s">
        <v>5091</v>
      </c>
      <c r="H266" s="699" t="s">
        <v>5092</v>
      </c>
      <c r="I266" s="711">
        <v>2</v>
      </c>
      <c r="J266" s="711">
        <v>200</v>
      </c>
      <c r="K266" s="712">
        <v>399.3</v>
      </c>
    </row>
    <row r="267" spans="1:11" ht="14.4" customHeight="1" x14ac:dyDescent="0.3">
      <c r="A267" s="695" t="s">
        <v>553</v>
      </c>
      <c r="B267" s="696" t="s">
        <v>554</v>
      </c>
      <c r="C267" s="699" t="s">
        <v>566</v>
      </c>
      <c r="D267" s="720" t="s">
        <v>3003</v>
      </c>
      <c r="E267" s="699" t="s">
        <v>5723</v>
      </c>
      <c r="F267" s="720" t="s">
        <v>5724</v>
      </c>
      <c r="G267" s="699" t="s">
        <v>4873</v>
      </c>
      <c r="H267" s="699" t="s">
        <v>4874</v>
      </c>
      <c r="I267" s="711">
        <v>0.47</v>
      </c>
      <c r="J267" s="711">
        <v>1000</v>
      </c>
      <c r="K267" s="712">
        <v>470</v>
      </c>
    </row>
    <row r="268" spans="1:11" ht="14.4" customHeight="1" x14ac:dyDescent="0.3">
      <c r="A268" s="695" t="s">
        <v>553</v>
      </c>
      <c r="B268" s="696" t="s">
        <v>554</v>
      </c>
      <c r="C268" s="699" t="s">
        <v>566</v>
      </c>
      <c r="D268" s="720" t="s">
        <v>3003</v>
      </c>
      <c r="E268" s="699" t="s">
        <v>5723</v>
      </c>
      <c r="F268" s="720" t="s">
        <v>5724</v>
      </c>
      <c r="G268" s="699" t="s">
        <v>5093</v>
      </c>
      <c r="H268" s="699" t="s">
        <v>5094</v>
      </c>
      <c r="I268" s="711">
        <v>14.220000000000002</v>
      </c>
      <c r="J268" s="711">
        <v>1000</v>
      </c>
      <c r="K268" s="712">
        <v>14217.5</v>
      </c>
    </row>
    <row r="269" spans="1:11" ht="14.4" customHeight="1" x14ac:dyDescent="0.3">
      <c r="A269" s="695" t="s">
        <v>553</v>
      </c>
      <c r="B269" s="696" t="s">
        <v>554</v>
      </c>
      <c r="C269" s="699" t="s">
        <v>566</v>
      </c>
      <c r="D269" s="720" t="s">
        <v>3003</v>
      </c>
      <c r="E269" s="699" t="s">
        <v>5723</v>
      </c>
      <c r="F269" s="720" t="s">
        <v>5724</v>
      </c>
      <c r="G269" s="699" t="s">
        <v>4877</v>
      </c>
      <c r="H269" s="699" t="s">
        <v>4878</v>
      </c>
      <c r="I269" s="711">
        <v>9.1999999999999993</v>
      </c>
      <c r="J269" s="711">
        <v>400</v>
      </c>
      <c r="K269" s="712">
        <v>3680</v>
      </c>
    </row>
    <row r="270" spans="1:11" ht="14.4" customHeight="1" x14ac:dyDescent="0.3">
      <c r="A270" s="695" t="s">
        <v>553</v>
      </c>
      <c r="B270" s="696" t="s">
        <v>554</v>
      </c>
      <c r="C270" s="699" t="s">
        <v>566</v>
      </c>
      <c r="D270" s="720" t="s">
        <v>3003</v>
      </c>
      <c r="E270" s="699" t="s">
        <v>5723</v>
      </c>
      <c r="F270" s="720" t="s">
        <v>5724</v>
      </c>
      <c r="G270" s="699" t="s">
        <v>5095</v>
      </c>
      <c r="H270" s="699" t="s">
        <v>5096</v>
      </c>
      <c r="I270" s="711">
        <v>172.5</v>
      </c>
      <c r="J270" s="711">
        <v>1</v>
      </c>
      <c r="K270" s="712">
        <v>172.5</v>
      </c>
    </row>
    <row r="271" spans="1:11" ht="14.4" customHeight="1" x14ac:dyDescent="0.3">
      <c r="A271" s="695" t="s">
        <v>553</v>
      </c>
      <c r="B271" s="696" t="s">
        <v>554</v>
      </c>
      <c r="C271" s="699" t="s">
        <v>566</v>
      </c>
      <c r="D271" s="720" t="s">
        <v>3003</v>
      </c>
      <c r="E271" s="699" t="s">
        <v>5723</v>
      </c>
      <c r="F271" s="720" t="s">
        <v>5724</v>
      </c>
      <c r="G271" s="699" t="s">
        <v>5097</v>
      </c>
      <c r="H271" s="699" t="s">
        <v>5098</v>
      </c>
      <c r="I271" s="711">
        <v>15.73</v>
      </c>
      <c r="J271" s="711">
        <v>120</v>
      </c>
      <c r="K271" s="712">
        <v>1887.6</v>
      </c>
    </row>
    <row r="272" spans="1:11" ht="14.4" customHeight="1" x14ac:dyDescent="0.3">
      <c r="A272" s="695" t="s">
        <v>553</v>
      </c>
      <c r="B272" s="696" t="s">
        <v>554</v>
      </c>
      <c r="C272" s="699" t="s">
        <v>566</v>
      </c>
      <c r="D272" s="720" t="s">
        <v>3003</v>
      </c>
      <c r="E272" s="699" t="s">
        <v>5723</v>
      </c>
      <c r="F272" s="720" t="s">
        <v>5724</v>
      </c>
      <c r="G272" s="699" t="s">
        <v>5099</v>
      </c>
      <c r="H272" s="699" t="s">
        <v>5100</v>
      </c>
      <c r="I272" s="711">
        <v>24.2</v>
      </c>
      <c r="J272" s="711">
        <v>200</v>
      </c>
      <c r="K272" s="712">
        <v>4840</v>
      </c>
    </row>
    <row r="273" spans="1:11" ht="14.4" customHeight="1" x14ac:dyDescent="0.3">
      <c r="A273" s="695" t="s">
        <v>553</v>
      </c>
      <c r="B273" s="696" t="s">
        <v>554</v>
      </c>
      <c r="C273" s="699" t="s">
        <v>566</v>
      </c>
      <c r="D273" s="720" t="s">
        <v>3003</v>
      </c>
      <c r="E273" s="699" t="s">
        <v>5723</v>
      </c>
      <c r="F273" s="720" t="s">
        <v>5724</v>
      </c>
      <c r="G273" s="699" t="s">
        <v>5101</v>
      </c>
      <c r="H273" s="699" t="s">
        <v>5102</v>
      </c>
      <c r="I273" s="711">
        <v>78.650000000000006</v>
      </c>
      <c r="J273" s="711">
        <v>2</v>
      </c>
      <c r="K273" s="712">
        <v>157.30000000000001</v>
      </c>
    </row>
    <row r="274" spans="1:11" ht="14.4" customHeight="1" x14ac:dyDescent="0.3">
      <c r="A274" s="695" t="s">
        <v>553</v>
      </c>
      <c r="B274" s="696" t="s">
        <v>554</v>
      </c>
      <c r="C274" s="699" t="s">
        <v>566</v>
      </c>
      <c r="D274" s="720" t="s">
        <v>3003</v>
      </c>
      <c r="E274" s="699" t="s">
        <v>5737</v>
      </c>
      <c r="F274" s="720" t="s">
        <v>5738</v>
      </c>
      <c r="G274" s="699" t="s">
        <v>5103</v>
      </c>
      <c r="H274" s="699" t="s">
        <v>5104</v>
      </c>
      <c r="I274" s="711">
        <v>15.73</v>
      </c>
      <c r="J274" s="711">
        <v>100</v>
      </c>
      <c r="K274" s="712">
        <v>1573</v>
      </c>
    </row>
    <row r="275" spans="1:11" ht="14.4" customHeight="1" x14ac:dyDescent="0.3">
      <c r="A275" s="695" t="s">
        <v>553</v>
      </c>
      <c r="B275" s="696" t="s">
        <v>554</v>
      </c>
      <c r="C275" s="699" t="s">
        <v>566</v>
      </c>
      <c r="D275" s="720" t="s">
        <v>3003</v>
      </c>
      <c r="E275" s="699" t="s">
        <v>5725</v>
      </c>
      <c r="F275" s="720" t="s">
        <v>5726</v>
      </c>
      <c r="G275" s="699" t="s">
        <v>4881</v>
      </c>
      <c r="H275" s="699" t="s">
        <v>4882</v>
      </c>
      <c r="I275" s="711">
        <v>1523.45</v>
      </c>
      <c r="J275" s="711">
        <v>5</v>
      </c>
      <c r="K275" s="712">
        <v>7617.25</v>
      </c>
    </row>
    <row r="276" spans="1:11" ht="14.4" customHeight="1" x14ac:dyDescent="0.3">
      <c r="A276" s="695" t="s">
        <v>553</v>
      </c>
      <c r="B276" s="696" t="s">
        <v>554</v>
      </c>
      <c r="C276" s="699" t="s">
        <v>566</v>
      </c>
      <c r="D276" s="720" t="s">
        <v>3003</v>
      </c>
      <c r="E276" s="699" t="s">
        <v>5725</v>
      </c>
      <c r="F276" s="720" t="s">
        <v>5726</v>
      </c>
      <c r="G276" s="699" t="s">
        <v>5105</v>
      </c>
      <c r="H276" s="699" t="s">
        <v>5106</v>
      </c>
      <c r="I276" s="711">
        <v>568.78</v>
      </c>
      <c r="J276" s="711">
        <v>50</v>
      </c>
      <c r="K276" s="712">
        <v>28439.18</v>
      </c>
    </row>
    <row r="277" spans="1:11" ht="14.4" customHeight="1" x14ac:dyDescent="0.3">
      <c r="A277" s="695" t="s">
        <v>553</v>
      </c>
      <c r="B277" s="696" t="s">
        <v>554</v>
      </c>
      <c r="C277" s="699" t="s">
        <v>566</v>
      </c>
      <c r="D277" s="720" t="s">
        <v>3003</v>
      </c>
      <c r="E277" s="699" t="s">
        <v>5725</v>
      </c>
      <c r="F277" s="720" t="s">
        <v>5726</v>
      </c>
      <c r="G277" s="699" t="s">
        <v>5107</v>
      </c>
      <c r="H277" s="699" t="s">
        <v>5108</v>
      </c>
      <c r="I277" s="711">
        <v>267.79000000000002</v>
      </c>
      <c r="J277" s="711">
        <v>10</v>
      </c>
      <c r="K277" s="712">
        <v>2677.9</v>
      </c>
    </row>
    <row r="278" spans="1:11" ht="14.4" customHeight="1" x14ac:dyDescent="0.3">
      <c r="A278" s="695" t="s">
        <v>553</v>
      </c>
      <c r="B278" s="696" t="s">
        <v>554</v>
      </c>
      <c r="C278" s="699" t="s">
        <v>566</v>
      </c>
      <c r="D278" s="720" t="s">
        <v>3003</v>
      </c>
      <c r="E278" s="699" t="s">
        <v>5725</v>
      </c>
      <c r="F278" s="720" t="s">
        <v>5726</v>
      </c>
      <c r="G278" s="699" t="s">
        <v>5109</v>
      </c>
      <c r="H278" s="699" t="s">
        <v>5110</v>
      </c>
      <c r="I278" s="711">
        <v>9680</v>
      </c>
      <c r="J278" s="711">
        <v>2</v>
      </c>
      <c r="K278" s="712">
        <v>19360</v>
      </c>
    </row>
    <row r="279" spans="1:11" ht="14.4" customHeight="1" x14ac:dyDescent="0.3">
      <c r="A279" s="695" t="s">
        <v>553</v>
      </c>
      <c r="B279" s="696" t="s">
        <v>554</v>
      </c>
      <c r="C279" s="699" t="s">
        <v>566</v>
      </c>
      <c r="D279" s="720" t="s">
        <v>3003</v>
      </c>
      <c r="E279" s="699" t="s">
        <v>5725</v>
      </c>
      <c r="F279" s="720" t="s">
        <v>5726</v>
      </c>
      <c r="G279" s="699" t="s">
        <v>4885</v>
      </c>
      <c r="H279" s="699" t="s">
        <v>4886</v>
      </c>
      <c r="I279" s="711">
        <v>10200.5</v>
      </c>
      <c r="J279" s="711">
        <v>3</v>
      </c>
      <c r="K279" s="712">
        <v>30601.5</v>
      </c>
    </row>
    <row r="280" spans="1:11" ht="14.4" customHeight="1" x14ac:dyDescent="0.3">
      <c r="A280" s="695" t="s">
        <v>553</v>
      </c>
      <c r="B280" s="696" t="s">
        <v>554</v>
      </c>
      <c r="C280" s="699" t="s">
        <v>566</v>
      </c>
      <c r="D280" s="720" t="s">
        <v>3003</v>
      </c>
      <c r="E280" s="699" t="s">
        <v>5725</v>
      </c>
      <c r="F280" s="720" t="s">
        <v>5726</v>
      </c>
      <c r="G280" s="699" t="s">
        <v>5111</v>
      </c>
      <c r="H280" s="699" t="s">
        <v>5112</v>
      </c>
      <c r="I280" s="711">
        <v>893.17</v>
      </c>
      <c r="J280" s="711">
        <v>10</v>
      </c>
      <c r="K280" s="712">
        <v>8931.73</v>
      </c>
    </row>
    <row r="281" spans="1:11" ht="14.4" customHeight="1" x14ac:dyDescent="0.3">
      <c r="A281" s="695" t="s">
        <v>553</v>
      </c>
      <c r="B281" s="696" t="s">
        <v>554</v>
      </c>
      <c r="C281" s="699" t="s">
        <v>566</v>
      </c>
      <c r="D281" s="720" t="s">
        <v>3003</v>
      </c>
      <c r="E281" s="699" t="s">
        <v>5727</v>
      </c>
      <c r="F281" s="720" t="s">
        <v>5728</v>
      </c>
      <c r="G281" s="699" t="s">
        <v>4887</v>
      </c>
      <c r="H281" s="699" t="s">
        <v>4888</v>
      </c>
      <c r="I281" s="711">
        <v>8.17</v>
      </c>
      <c r="J281" s="711">
        <v>5500</v>
      </c>
      <c r="K281" s="712">
        <v>44935</v>
      </c>
    </row>
    <row r="282" spans="1:11" ht="14.4" customHeight="1" x14ac:dyDescent="0.3">
      <c r="A282" s="695" t="s">
        <v>553</v>
      </c>
      <c r="B282" s="696" t="s">
        <v>554</v>
      </c>
      <c r="C282" s="699" t="s">
        <v>566</v>
      </c>
      <c r="D282" s="720" t="s">
        <v>3003</v>
      </c>
      <c r="E282" s="699" t="s">
        <v>5727</v>
      </c>
      <c r="F282" s="720" t="s">
        <v>5728</v>
      </c>
      <c r="G282" s="699" t="s">
        <v>5113</v>
      </c>
      <c r="H282" s="699" t="s">
        <v>5114</v>
      </c>
      <c r="I282" s="711">
        <v>10.09</v>
      </c>
      <c r="J282" s="711">
        <v>1000</v>
      </c>
      <c r="K282" s="712">
        <v>10091.4</v>
      </c>
    </row>
    <row r="283" spans="1:11" ht="14.4" customHeight="1" x14ac:dyDescent="0.3">
      <c r="A283" s="695" t="s">
        <v>553</v>
      </c>
      <c r="B283" s="696" t="s">
        <v>554</v>
      </c>
      <c r="C283" s="699" t="s">
        <v>566</v>
      </c>
      <c r="D283" s="720" t="s">
        <v>3003</v>
      </c>
      <c r="E283" s="699" t="s">
        <v>5727</v>
      </c>
      <c r="F283" s="720" t="s">
        <v>5728</v>
      </c>
      <c r="G283" s="699" t="s">
        <v>4889</v>
      </c>
      <c r="H283" s="699" t="s">
        <v>4890</v>
      </c>
      <c r="I283" s="711">
        <v>7.0280000000000005</v>
      </c>
      <c r="J283" s="711">
        <v>1100</v>
      </c>
      <c r="K283" s="712">
        <v>7726</v>
      </c>
    </row>
    <row r="284" spans="1:11" ht="14.4" customHeight="1" x14ac:dyDescent="0.3">
      <c r="A284" s="695" t="s">
        <v>553</v>
      </c>
      <c r="B284" s="696" t="s">
        <v>554</v>
      </c>
      <c r="C284" s="699" t="s">
        <v>566</v>
      </c>
      <c r="D284" s="720" t="s">
        <v>3003</v>
      </c>
      <c r="E284" s="699" t="s">
        <v>5729</v>
      </c>
      <c r="F284" s="720" t="s">
        <v>5730</v>
      </c>
      <c r="G284" s="699" t="s">
        <v>4891</v>
      </c>
      <c r="H284" s="699" t="s">
        <v>4892</v>
      </c>
      <c r="I284" s="711">
        <v>27.49</v>
      </c>
      <c r="J284" s="711">
        <v>36</v>
      </c>
      <c r="K284" s="712">
        <v>989.8</v>
      </c>
    </row>
    <row r="285" spans="1:11" ht="14.4" customHeight="1" x14ac:dyDescent="0.3">
      <c r="A285" s="695" t="s">
        <v>553</v>
      </c>
      <c r="B285" s="696" t="s">
        <v>554</v>
      </c>
      <c r="C285" s="699" t="s">
        <v>566</v>
      </c>
      <c r="D285" s="720" t="s">
        <v>3003</v>
      </c>
      <c r="E285" s="699" t="s">
        <v>5729</v>
      </c>
      <c r="F285" s="720" t="s">
        <v>5730</v>
      </c>
      <c r="G285" s="699" t="s">
        <v>5115</v>
      </c>
      <c r="H285" s="699" t="s">
        <v>5116</v>
      </c>
      <c r="I285" s="711">
        <v>39.229999999999997</v>
      </c>
      <c r="J285" s="711">
        <v>72</v>
      </c>
      <c r="K285" s="712">
        <v>2824.4</v>
      </c>
    </row>
    <row r="286" spans="1:11" ht="14.4" customHeight="1" x14ac:dyDescent="0.3">
      <c r="A286" s="695" t="s">
        <v>553</v>
      </c>
      <c r="B286" s="696" t="s">
        <v>554</v>
      </c>
      <c r="C286" s="699" t="s">
        <v>566</v>
      </c>
      <c r="D286" s="720" t="s">
        <v>3003</v>
      </c>
      <c r="E286" s="699" t="s">
        <v>5729</v>
      </c>
      <c r="F286" s="720" t="s">
        <v>5730</v>
      </c>
      <c r="G286" s="699" t="s">
        <v>5117</v>
      </c>
      <c r="H286" s="699" t="s">
        <v>5118</v>
      </c>
      <c r="I286" s="711">
        <v>41.55</v>
      </c>
      <c r="J286" s="711">
        <v>36</v>
      </c>
      <c r="K286" s="712">
        <v>1495.8</v>
      </c>
    </row>
    <row r="287" spans="1:11" ht="14.4" customHeight="1" x14ac:dyDescent="0.3">
      <c r="A287" s="695" t="s">
        <v>553</v>
      </c>
      <c r="B287" s="696" t="s">
        <v>554</v>
      </c>
      <c r="C287" s="699" t="s">
        <v>566</v>
      </c>
      <c r="D287" s="720" t="s">
        <v>3003</v>
      </c>
      <c r="E287" s="699" t="s">
        <v>5731</v>
      </c>
      <c r="F287" s="720" t="s">
        <v>5732</v>
      </c>
      <c r="G287" s="699" t="s">
        <v>4893</v>
      </c>
      <c r="H287" s="699" t="s">
        <v>4894</v>
      </c>
      <c r="I287" s="711">
        <v>399.3</v>
      </c>
      <c r="J287" s="711">
        <v>10</v>
      </c>
      <c r="K287" s="712">
        <v>3993</v>
      </c>
    </row>
    <row r="288" spans="1:11" ht="14.4" customHeight="1" x14ac:dyDescent="0.3">
      <c r="A288" s="695" t="s">
        <v>553</v>
      </c>
      <c r="B288" s="696" t="s">
        <v>554</v>
      </c>
      <c r="C288" s="699" t="s">
        <v>566</v>
      </c>
      <c r="D288" s="720" t="s">
        <v>3003</v>
      </c>
      <c r="E288" s="699" t="s">
        <v>5731</v>
      </c>
      <c r="F288" s="720" t="s">
        <v>5732</v>
      </c>
      <c r="G288" s="699" t="s">
        <v>4897</v>
      </c>
      <c r="H288" s="699" t="s">
        <v>4898</v>
      </c>
      <c r="I288" s="711">
        <v>0.30249999999999999</v>
      </c>
      <c r="J288" s="711">
        <v>4000</v>
      </c>
      <c r="K288" s="712">
        <v>1210</v>
      </c>
    </row>
    <row r="289" spans="1:11" ht="14.4" customHeight="1" x14ac:dyDescent="0.3">
      <c r="A289" s="695" t="s">
        <v>553</v>
      </c>
      <c r="B289" s="696" t="s">
        <v>554</v>
      </c>
      <c r="C289" s="699" t="s">
        <v>566</v>
      </c>
      <c r="D289" s="720" t="s">
        <v>3003</v>
      </c>
      <c r="E289" s="699" t="s">
        <v>5731</v>
      </c>
      <c r="F289" s="720" t="s">
        <v>5732</v>
      </c>
      <c r="G289" s="699" t="s">
        <v>4899</v>
      </c>
      <c r="H289" s="699" t="s">
        <v>4900</v>
      </c>
      <c r="I289" s="711">
        <v>0.3</v>
      </c>
      <c r="J289" s="711">
        <v>1000</v>
      </c>
      <c r="K289" s="712">
        <v>300</v>
      </c>
    </row>
    <row r="290" spans="1:11" ht="14.4" customHeight="1" x14ac:dyDescent="0.3">
      <c r="A290" s="695" t="s">
        <v>553</v>
      </c>
      <c r="B290" s="696" t="s">
        <v>554</v>
      </c>
      <c r="C290" s="699" t="s">
        <v>566</v>
      </c>
      <c r="D290" s="720" t="s">
        <v>3003</v>
      </c>
      <c r="E290" s="699" t="s">
        <v>5731</v>
      </c>
      <c r="F290" s="720" t="s">
        <v>5732</v>
      </c>
      <c r="G290" s="699" t="s">
        <v>4901</v>
      </c>
      <c r="H290" s="699" t="s">
        <v>4902</v>
      </c>
      <c r="I290" s="711">
        <v>0.3</v>
      </c>
      <c r="J290" s="711">
        <v>1000</v>
      </c>
      <c r="K290" s="712">
        <v>300</v>
      </c>
    </row>
    <row r="291" spans="1:11" ht="14.4" customHeight="1" x14ac:dyDescent="0.3">
      <c r="A291" s="695" t="s">
        <v>553</v>
      </c>
      <c r="B291" s="696" t="s">
        <v>554</v>
      </c>
      <c r="C291" s="699" t="s">
        <v>566</v>
      </c>
      <c r="D291" s="720" t="s">
        <v>3003</v>
      </c>
      <c r="E291" s="699" t="s">
        <v>5731</v>
      </c>
      <c r="F291" s="720" t="s">
        <v>5732</v>
      </c>
      <c r="G291" s="699" t="s">
        <v>4905</v>
      </c>
      <c r="H291" s="699" t="s">
        <v>4906</v>
      </c>
      <c r="I291" s="711">
        <v>10.16</v>
      </c>
      <c r="J291" s="711">
        <v>50</v>
      </c>
      <c r="K291" s="712">
        <v>508.2</v>
      </c>
    </row>
    <row r="292" spans="1:11" ht="14.4" customHeight="1" x14ac:dyDescent="0.3">
      <c r="A292" s="695" t="s">
        <v>553</v>
      </c>
      <c r="B292" s="696" t="s">
        <v>554</v>
      </c>
      <c r="C292" s="699" t="s">
        <v>566</v>
      </c>
      <c r="D292" s="720" t="s">
        <v>3003</v>
      </c>
      <c r="E292" s="699" t="s">
        <v>5731</v>
      </c>
      <c r="F292" s="720" t="s">
        <v>5732</v>
      </c>
      <c r="G292" s="699" t="s">
        <v>4907</v>
      </c>
      <c r="H292" s="699" t="s">
        <v>4908</v>
      </c>
      <c r="I292" s="711">
        <v>907.5</v>
      </c>
      <c r="J292" s="711">
        <v>20</v>
      </c>
      <c r="K292" s="712">
        <v>18150</v>
      </c>
    </row>
    <row r="293" spans="1:11" ht="14.4" customHeight="1" x14ac:dyDescent="0.3">
      <c r="A293" s="695" t="s">
        <v>553</v>
      </c>
      <c r="B293" s="696" t="s">
        <v>554</v>
      </c>
      <c r="C293" s="699" t="s">
        <v>566</v>
      </c>
      <c r="D293" s="720" t="s">
        <v>3003</v>
      </c>
      <c r="E293" s="699" t="s">
        <v>5731</v>
      </c>
      <c r="F293" s="720" t="s">
        <v>5732</v>
      </c>
      <c r="G293" s="699" t="s">
        <v>4909</v>
      </c>
      <c r="H293" s="699" t="s">
        <v>4910</v>
      </c>
      <c r="I293" s="711">
        <v>0.30333333333333329</v>
      </c>
      <c r="J293" s="711">
        <v>8000</v>
      </c>
      <c r="K293" s="712">
        <v>2430</v>
      </c>
    </row>
    <row r="294" spans="1:11" ht="14.4" customHeight="1" x14ac:dyDescent="0.3">
      <c r="A294" s="695" t="s">
        <v>553</v>
      </c>
      <c r="B294" s="696" t="s">
        <v>554</v>
      </c>
      <c r="C294" s="699" t="s">
        <v>566</v>
      </c>
      <c r="D294" s="720" t="s">
        <v>3003</v>
      </c>
      <c r="E294" s="699" t="s">
        <v>5731</v>
      </c>
      <c r="F294" s="720" t="s">
        <v>5732</v>
      </c>
      <c r="G294" s="699" t="s">
        <v>4911</v>
      </c>
      <c r="H294" s="699" t="s">
        <v>4912</v>
      </c>
      <c r="I294" s="711">
        <v>132.68</v>
      </c>
      <c r="J294" s="711">
        <v>75</v>
      </c>
      <c r="K294" s="712">
        <v>9950.74</v>
      </c>
    </row>
    <row r="295" spans="1:11" ht="14.4" customHeight="1" x14ac:dyDescent="0.3">
      <c r="A295" s="695" t="s">
        <v>553</v>
      </c>
      <c r="B295" s="696" t="s">
        <v>554</v>
      </c>
      <c r="C295" s="699" t="s">
        <v>566</v>
      </c>
      <c r="D295" s="720" t="s">
        <v>3003</v>
      </c>
      <c r="E295" s="699" t="s">
        <v>5731</v>
      </c>
      <c r="F295" s="720" t="s">
        <v>5732</v>
      </c>
      <c r="G295" s="699" t="s">
        <v>5119</v>
      </c>
      <c r="H295" s="699" t="s">
        <v>5120</v>
      </c>
      <c r="I295" s="711">
        <v>48.82</v>
      </c>
      <c r="J295" s="711">
        <v>25</v>
      </c>
      <c r="K295" s="712">
        <v>1220.5899999999999</v>
      </c>
    </row>
    <row r="296" spans="1:11" ht="14.4" customHeight="1" x14ac:dyDescent="0.3">
      <c r="A296" s="695" t="s">
        <v>553</v>
      </c>
      <c r="B296" s="696" t="s">
        <v>554</v>
      </c>
      <c r="C296" s="699" t="s">
        <v>566</v>
      </c>
      <c r="D296" s="720" t="s">
        <v>3003</v>
      </c>
      <c r="E296" s="699" t="s">
        <v>5731</v>
      </c>
      <c r="F296" s="720" t="s">
        <v>5732</v>
      </c>
      <c r="G296" s="699" t="s">
        <v>5121</v>
      </c>
      <c r="H296" s="699" t="s">
        <v>5122</v>
      </c>
      <c r="I296" s="711">
        <v>10.16</v>
      </c>
      <c r="J296" s="711">
        <v>100</v>
      </c>
      <c r="K296" s="712">
        <v>1016.4</v>
      </c>
    </row>
    <row r="297" spans="1:11" ht="14.4" customHeight="1" x14ac:dyDescent="0.3">
      <c r="A297" s="695" t="s">
        <v>553</v>
      </c>
      <c r="B297" s="696" t="s">
        <v>554</v>
      </c>
      <c r="C297" s="699" t="s">
        <v>566</v>
      </c>
      <c r="D297" s="720" t="s">
        <v>3003</v>
      </c>
      <c r="E297" s="699" t="s">
        <v>5733</v>
      </c>
      <c r="F297" s="720" t="s">
        <v>5734</v>
      </c>
      <c r="G297" s="699" t="s">
        <v>4915</v>
      </c>
      <c r="H297" s="699" t="s">
        <v>4916</v>
      </c>
      <c r="I297" s="711">
        <v>7.5</v>
      </c>
      <c r="J297" s="711">
        <v>100</v>
      </c>
      <c r="K297" s="712">
        <v>750</v>
      </c>
    </row>
    <row r="298" spans="1:11" ht="14.4" customHeight="1" x14ac:dyDescent="0.3">
      <c r="A298" s="695" t="s">
        <v>553</v>
      </c>
      <c r="B298" s="696" t="s">
        <v>554</v>
      </c>
      <c r="C298" s="699" t="s">
        <v>566</v>
      </c>
      <c r="D298" s="720" t="s">
        <v>3003</v>
      </c>
      <c r="E298" s="699" t="s">
        <v>5733</v>
      </c>
      <c r="F298" s="720" t="s">
        <v>5734</v>
      </c>
      <c r="G298" s="699" t="s">
        <v>4917</v>
      </c>
      <c r="H298" s="699" t="s">
        <v>4918</v>
      </c>
      <c r="I298" s="711">
        <v>7.503333333333333</v>
      </c>
      <c r="J298" s="711">
        <v>250</v>
      </c>
      <c r="K298" s="712">
        <v>1875.5</v>
      </c>
    </row>
    <row r="299" spans="1:11" ht="14.4" customHeight="1" x14ac:dyDescent="0.3">
      <c r="A299" s="695" t="s">
        <v>553</v>
      </c>
      <c r="B299" s="696" t="s">
        <v>554</v>
      </c>
      <c r="C299" s="699" t="s">
        <v>566</v>
      </c>
      <c r="D299" s="720" t="s">
        <v>3003</v>
      </c>
      <c r="E299" s="699" t="s">
        <v>5733</v>
      </c>
      <c r="F299" s="720" t="s">
        <v>5734</v>
      </c>
      <c r="G299" s="699" t="s">
        <v>4919</v>
      </c>
      <c r="H299" s="699" t="s">
        <v>4920</v>
      </c>
      <c r="I299" s="711">
        <v>7.5049999999999999</v>
      </c>
      <c r="J299" s="711">
        <v>250</v>
      </c>
      <c r="K299" s="712">
        <v>1877</v>
      </c>
    </row>
    <row r="300" spans="1:11" ht="14.4" customHeight="1" x14ac:dyDescent="0.3">
      <c r="A300" s="695" t="s">
        <v>553</v>
      </c>
      <c r="B300" s="696" t="s">
        <v>554</v>
      </c>
      <c r="C300" s="699" t="s">
        <v>566</v>
      </c>
      <c r="D300" s="720" t="s">
        <v>3003</v>
      </c>
      <c r="E300" s="699" t="s">
        <v>5733</v>
      </c>
      <c r="F300" s="720" t="s">
        <v>5734</v>
      </c>
      <c r="G300" s="699" t="s">
        <v>4921</v>
      </c>
      <c r="H300" s="699" t="s">
        <v>4922</v>
      </c>
      <c r="I300" s="711">
        <v>7.5</v>
      </c>
      <c r="J300" s="711">
        <v>200</v>
      </c>
      <c r="K300" s="712">
        <v>1500</v>
      </c>
    </row>
    <row r="301" spans="1:11" ht="14.4" customHeight="1" x14ac:dyDescent="0.3">
      <c r="A301" s="695" t="s">
        <v>553</v>
      </c>
      <c r="B301" s="696" t="s">
        <v>554</v>
      </c>
      <c r="C301" s="699" t="s">
        <v>566</v>
      </c>
      <c r="D301" s="720" t="s">
        <v>3003</v>
      </c>
      <c r="E301" s="699" t="s">
        <v>5733</v>
      </c>
      <c r="F301" s="720" t="s">
        <v>5734</v>
      </c>
      <c r="G301" s="699" t="s">
        <v>4923</v>
      </c>
      <c r="H301" s="699" t="s">
        <v>4924</v>
      </c>
      <c r="I301" s="711">
        <v>0.77600000000000013</v>
      </c>
      <c r="J301" s="711">
        <v>14000</v>
      </c>
      <c r="K301" s="712">
        <v>10860</v>
      </c>
    </row>
    <row r="302" spans="1:11" ht="14.4" customHeight="1" x14ac:dyDescent="0.3">
      <c r="A302" s="695" t="s">
        <v>553</v>
      </c>
      <c r="B302" s="696" t="s">
        <v>554</v>
      </c>
      <c r="C302" s="699" t="s">
        <v>566</v>
      </c>
      <c r="D302" s="720" t="s">
        <v>3003</v>
      </c>
      <c r="E302" s="699" t="s">
        <v>5733</v>
      </c>
      <c r="F302" s="720" t="s">
        <v>5734</v>
      </c>
      <c r="G302" s="699" t="s">
        <v>4925</v>
      </c>
      <c r="H302" s="699" t="s">
        <v>4926</v>
      </c>
      <c r="I302" s="711">
        <v>0.77600000000000013</v>
      </c>
      <c r="J302" s="711">
        <v>27000</v>
      </c>
      <c r="K302" s="712">
        <v>20950</v>
      </c>
    </row>
    <row r="303" spans="1:11" ht="14.4" customHeight="1" x14ac:dyDescent="0.3">
      <c r="A303" s="695" t="s">
        <v>553</v>
      </c>
      <c r="B303" s="696" t="s">
        <v>554</v>
      </c>
      <c r="C303" s="699" t="s">
        <v>566</v>
      </c>
      <c r="D303" s="720" t="s">
        <v>3003</v>
      </c>
      <c r="E303" s="699" t="s">
        <v>5733</v>
      </c>
      <c r="F303" s="720" t="s">
        <v>5734</v>
      </c>
      <c r="G303" s="699" t="s">
        <v>4927</v>
      </c>
      <c r="H303" s="699" t="s">
        <v>4928</v>
      </c>
      <c r="I303" s="711">
        <v>0.78</v>
      </c>
      <c r="J303" s="711">
        <v>1000</v>
      </c>
      <c r="K303" s="712">
        <v>780</v>
      </c>
    </row>
    <row r="304" spans="1:11" ht="14.4" customHeight="1" x14ac:dyDescent="0.3">
      <c r="A304" s="695" t="s">
        <v>553</v>
      </c>
      <c r="B304" s="696" t="s">
        <v>554</v>
      </c>
      <c r="C304" s="699" t="s">
        <v>566</v>
      </c>
      <c r="D304" s="720" t="s">
        <v>3003</v>
      </c>
      <c r="E304" s="699" t="s">
        <v>5735</v>
      </c>
      <c r="F304" s="720" t="s">
        <v>5736</v>
      </c>
      <c r="G304" s="699" t="s">
        <v>4931</v>
      </c>
      <c r="H304" s="699" t="s">
        <v>4932</v>
      </c>
      <c r="I304" s="711">
        <v>139.44</v>
      </c>
      <c r="J304" s="711">
        <v>90</v>
      </c>
      <c r="K304" s="712">
        <v>12549.59</v>
      </c>
    </row>
    <row r="305" spans="1:11" ht="14.4" customHeight="1" x14ac:dyDescent="0.3">
      <c r="A305" s="695" t="s">
        <v>553</v>
      </c>
      <c r="B305" s="696" t="s">
        <v>554</v>
      </c>
      <c r="C305" s="699" t="s">
        <v>566</v>
      </c>
      <c r="D305" s="720" t="s">
        <v>3003</v>
      </c>
      <c r="E305" s="699" t="s">
        <v>5735</v>
      </c>
      <c r="F305" s="720" t="s">
        <v>5736</v>
      </c>
      <c r="G305" s="699" t="s">
        <v>4933</v>
      </c>
      <c r="H305" s="699" t="s">
        <v>4934</v>
      </c>
      <c r="I305" s="711">
        <v>139.43600000000001</v>
      </c>
      <c r="J305" s="711">
        <v>90</v>
      </c>
      <c r="K305" s="712">
        <v>12548.99</v>
      </c>
    </row>
    <row r="306" spans="1:11" ht="14.4" customHeight="1" x14ac:dyDescent="0.3">
      <c r="A306" s="695" t="s">
        <v>553</v>
      </c>
      <c r="B306" s="696" t="s">
        <v>554</v>
      </c>
      <c r="C306" s="699" t="s">
        <v>566</v>
      </c>
      <c r="D306" s="720" t="s">
        <v>3003</v>
      </c>
      <c r="E306" s="699" t="s">
        <v>5735</v>
      </c>
      <c r="F306" s="720" t="s">
        <v>5736</v>
      </c>
      <c r="G306" s="699" t="s">
        <v>5123</v>
      </c>
      <c r="H306" s="699" t="s">
        <v>5124</v>
      </c>
      <c r="I306" s="711">
        <v>11.65</v>
      </c>
      <c r="J306" s="711">
        <v>40</v>
      </c>
      <c r="K306" s="712">
        <v>466.1</v>
      </c>
    </row>
    <row r="307" spans="1:11" ht="14.4" customHeight="1" x14ac:dyDescent="0.3">
      <c r="A307" s="695" t="s">
        <v>553</v>
      </c>
      <c r="B307" s="696" t="s">
        <v>554</v>
      </c>
      <c r="C307" s="699" t="s">
        <v>566</v>
      </c>
      <c r="D307" s="720" t="s">
        <v>3003</v>
      </c>
      <c r="E307" s="699" t="s">
        <v>5735</v>
      </c>
      <c r="F307" s="720" t="s">
        <v>5736</v>
      </c>
      <c r="G307" s="699" t="s">
        <v>4935</v>
      </c>
      <c r="H307" s="699" t="s">
        <v>4936</v>
      </c>
      <c r="I307" s="711">
        <v>152.46</v>
      </c>
      <c r="J307" s="711">
        <v>12</v>
      </c>
      <c r="K307" s="712">
        <v>1829.52</v>
      </c>
    </row>
    <row r="308" spans="1:11" ht="14.4" customHeight="1" x14ac:dyDescent="0.3">
      <c r="A308" s="695" t="s">
        <v>553</v>
      </c>
      <c r="B308" s="696" t="s">
        <v>554</v>
      </c>
      <c r="C308" s="699" t="s">
        <v>566</v>
      </c>
      <c r="D308" s="720" t="s">
        <v>3003</v>
      </c>
      <c r="E308" s="699" t="s">
        <v>5735</v>
      </c>
      <c r="F308" s="720" t="s">
        <v>5736</v>
      </c>
      <c r="G308" s="699" t="s">
        <v>4937</v>
      </c>
      <c r="H308" s="699" t="s">
        <v>4938</v>
      </c>
      <c r="I308" s="711">
        <v>254.82200000000003</v>
      </c>
      <c r="J308" s="711">
        <v>90</v>
      </c>
      <c r="K308" s="712">
        <v>22933.960000000003</v>
      </c>
    </row>
    <row r="309" spans="1:11" ht="14.4" customHeight="1" x14ac:dyDescent="0.3">
      <c r="A309" s="695" t="s">
        <v>553</v>
      </c>
      <c r="B309" s="696" t="s">
        <v>554</v>
      </c>
      <c r="C309" s="699" t="s">
        <v>569</v>
      </c>
      <c r="D309" s="720" t="s">
        <v>3004</v>
      </c>
      <c r="E309" s="699" t="s">
        <v>5721</v>
      </c>
      <c r="F309" s="720" t="s">
        <v>5722</v>
      </c>
      <c r="G309" s="699" t="s">
        <v>5125</v>
      </c>
      <c r="H309" s="699" t="s">
        <v>5126</v>
      </c>
      <c r="I309" s="711">
        <v>4.6100000000000003</v>
      </c>
      <c r="J309" s="711">
        <v>150</v>
      </c>
      <c r="K309" s="712">
        <v>691.5</v>
      </c>
    </row>
    <row r="310" spans="1:11" ht="14.4" customHeight="1" x14ac:dyDescent="0.3">
      <c r="A310" s="695" t="s">
        <v>553</v>
      </c>
      <c r="B310" s="696" t="s">
        <v>554</v>
      </c>
      <c r="C310" s="699" t="s">
        <v>569</v>
      </c>
      <c r="D310" s="720" t="s">
        <v>3004</v>
      </c>
      <c r="E310" s="699" t="s">
        <v>5721</v>
      </c>
      <c r="F310" s="720" t="s">
        <v>5722</v>
      </c>
      <c r="G310" s="699" t="s">
        <v>4755</v>
      </c>
      <c r="H310" s="699" t="s">
        <v>4756</v>
      </c>
      <c r="I310" s="711">
        <v>0.50750000000000006</v>
      </c>
      <c r="J310" s="711">
        <v>30000</v>
      </c>
      <c r="K310" s="712">
        <v>15250</v>
      </c>
    </row>
    <row r="311" spans="1:11" ht="14.4" customHeight="1" x14ac:dyDescent="0.3">
      <c r="A311" s="695" t="s">
        <v>553</v>
      </c>
      <c r="B311" s="696" t="s">
        <v>554</v>
      </c>
      <c r="C311" s="699" t="s">
        <v>569</v>
      </c>
      <c r="D311" s="720" t="s">
        <v>3004</v>
      </c>
      <c r="E311" s="699" t="s">
        <v>5721</v>
      </c>
      <c r="F311" s="720" t="s">
        <v>5722</v>
      </c>
      <c r="G311" s="699" t="s">
        <v>5127</v>
      </c>
      <c r="H311" s="699" t="s">
        <v>5128</v>
      </c>
      <c r="I311" s="711">
        <v>14.05</v>
      </c>
      <c r="J311" s="711">
        <v>6</v>
      </c>
      <c r="K311" s="712">
        <v>84.3</v>
      </c>
    </row>
    <row r="312" spans="1:11" ht="14.4" customHeight="1" x14ac:dyDescent="0.3">
      <c r="A312" s="695" t="s">
        <v>553</v>
      </c>
      <c r="B312" s="696" t="s">
        <v>554</v>
      </c>
      <c r="C312" s="699" t="s">
        <v>569</v>
      </c>
      <c r="D312" s="720" t="s">
        <v>3004</v>
      </c>
      <c r="E312" s="699" t="s">
        <v>5721</v>
      </c>
      <c r="F312" s="720" t="s">
        <v>5722</v>
      </c>
      <c r="G312" s="699" t="s">
        <v>4759</v>
      </c>
      <c r="H312" s="699" t="s">
        <v>4760</v>
      </c>
      <c r="I312" s="711">
        <v>8.5299999999999994</v>
      </c>
      <c r="J312" s="711">
        <v>10</v>
      </c>
      <c r="K312" s="712">
        <v>85.3</v>
      </c>
    </row>
    <row r="313" spans="1:11" ht="14.4" customHeight="1" x14ac:dyDescent="0.3">
      <c r="A313" s="695" t="s">
        <v>553</v>
      </c>
      <c r="B313" s="696" t="s">
        <v>554</v>
      </c>
      <c r="C313" s="699" t="s">
        <v>569</v>
      </c>
      <c r="D313" s="720" t="s">
        <v>3004</v>
      </c>
      <c r="E313" s="699" t="s">
        <v>5721</v>
      </c>
      <c r="F313" s="720" t="s">
        <v>5722</v>
      </c>
      <c r="G313" s="699" t="s">
        <v>5129</v>
      </c>
      <c r="H313" s="699" t="s">
        <v>5130</v>
      </c>
      <c r="I313" s="711">
        <v>210.63</v>
      </c>
      <c r="J313" s="711">
        <v>2</v>
      </c>
      <c r="K313" s="712">
        <v>421.26</v>
      </c>
    </row>
    <row r="314" spans="1:11" ht="14.4" customHeight="1" x14ac:dyDescent="0.3">
      <c r="A314" s="695" t="s">
        <v>553</v>
      </c>
      <c r="B314" s="696" t="s">
        <v>554</v>
      </c>
      <c r="C314" s="699" t="s">
        <v>569</v>
      </c>
      <c r="D314" s="720" t="s">
        <v>3004</v>
      </c>
      <c r="E314" s="699" t="s">
        <v>5721</v>
      </c>
      <c r="F314" s="720" t="s">
        <v>5722</v>
      </c>
      <c r="G314" s="699" t="s">
        <v>4765</v>
      </c>
      <c r="H314" s="699" t="s">
        <v>4766</v>
      </c>
      <c r="I314" s="711">
        <v>28.009999999999998</v>
      </c>
      <c r="J314" s="711">
        <v>20</v>
      </c>
      <c r="K314" s="712">
        <v>560.20000000000005</v>
      </c>
    </row>
    <row r="315" spans="1:11" ht="14.4" customHeight="1" x14ac:dyDescent="0.3">
      <c r="A315" s="695" t="s">
        <v>553</v>
      </c>
      <c r="B315" s="696" t="s">
        <v>554</v>
      </c>
      <c r="C315" s="699" t="s">
        <v>569</v>
      </c>
      <c r="D315" s="720" t="s">
        <v>3004</v>
      </c>
      <c r="E315" s="699" t="s">
        <v>5721</v>
      </c>
      <c r="F315" s="720" t="s">
        <v>5722</v>
      </c>
      <c r="G315" s="699" t="s">
        <v>5011</v>
      </c>
      <c r="H315" s="699" t="s">
        <v>5012</v>
      </c>
      <c r="I315" s="711">
        <v>1.43</v>
      </c>
      <c r="J315" s="711">
        <v>400</v>
      </c>
      <c r="K315" s="712">
        <v>572</v>
      </c>
    </row>
    <row r="316" spans="1:11" ht="14.4" customHeight="1" x14ac:dyDescent="0.3">
      <c r="A316" s="695" t="s">
        <v>553</v>
      </c>
      <c r="B316" s="696" t="s">
        <v>554</v>
      </c>
      <c r="C316" s="699" t="s">
        <v>569</v>
      </c>
      <c r="D316" s="720" t="s">
        <v>3004</v>
      </c>
      <c r="E316" s="699" t="s">
        <v>5721</v>
      </c>
      <c r="F316" s="720" t="s">
        <v>5722</v>
      </c>
      <c r="G316" s="699" t="s">
        <v>5131</v>
      </c>
      <c r="H316" s="699" t="s">
        <v>5132</v>
      </c>
      <c r="I316" s="711">
        <v>6.7</v>
      </c>
      <c r="J316" s="711">
        <v>300</v>
      </c>
      <c r="K316" s="712">
        <v>2008.9499999999998</v>
      </c>
    </row>
    <row r="317" spans="1:11" ht="14.4" customHeight="1" x14ac:dyDescent="0.3">
      <c r="A317" s="695" t="s">
        <v>553</v>
      </c>
      <c r="B317" s="696" t="s">
        <v>554</v>
      </c>
      <c r="C317" s="699" t="s">
        <v>569</v>
      </c>
      <c r="D317" s="720" t="s">
        <v>3004</v>
      </c>
      <c r="E317" s="699" t="s">
        <v>5721</v>
      </c>
      <c r="F317" s="720" t="s">
        <v>5722</v>
      </c>
      <c r="G317" s="699" t="s">
        <v>5133</v>
      </c>
      <c r="H317" s="699" t="s">
        <v>5134</v>
      </c>
      <c r="I317" s="711">
        <v>13.66</v>
      </c>
      <c r="J317" s="711">
        <v>60</v>
      </c>
      <c r="K317" s="712">
        <v>819.66000000000008</v>
      </c>
    </row>
    <row r="318" spans="1:11" ht="14.4" customHeight="1" x14ac:dyDescent="0.3">
      <c r="A318" s="695" t="s">
        <v>553</v>
      </c>
      <c r="B318" s="696" t="s">
        <v>554</v>
      </c>
      <c r="C318" s="699" t="s">
        <v>569</v>
      </c>
      <c r="D318" s="720" t="s">
        <v>3004</v>
      </c>
      <c r="E318" s="699" t="s">
        <v>5721</v>
      </c>
      <c r="F318" s="720" t="s">
        <v>5722</v>
      </c>
      <c r="G318" s="699" t="s">
        <v>5015</v>
      </c>
      <c r="H318" s="699" t="s">
        <v>5016</v>
      </c>
      <c r="I318" s="711">
        <v>0.99</v>
      </c>
      <c r="J318" s="711">
        <v>100</v>
      </c>
      <c r="K318" s="712">
        <v>99</v>
      </c>
    </row>
    <row r="319" spans="1:11" ht="14.4" customHeight="1" x14ac:dyDescent="0.3">
      <c r="A319" s="695" t="s">
        <v>553</v>
      </c>
      <c r="B319" s="696" t="s">
        <v>554</v>
      </c>
      <c r="C319" s="699" t="s">
        <v>569</v>
      </c>
      <c r="D319" s="720" t="s">
        <v>3004</v>
      </c>
      <c r="E319" s="699" t="s">
        <v>5721</v>
      </c>
      <c r="F319" s="720" t="s">
        <v>5722</v>
      </c>
      <c r="G319" s="699" t="s">
        <v>5021</v>
      </c>
      <c r="H319" s="699" t="s">
        <v>5022</v>
      </c>
      <c r="I319" s="711">
        <v>22.15</v>
      </c>
      <c r="J319" s="711">
        <v>500</v>
      </c>
      <c r="K319" s="712">
        <v>11075</v>
      </c>
    </row>
    <row r="320" spans="1:11" ht="14.4" customHeight="1" x14ac:dyDescent="0.3">
      <c r="A320" s="695" t="s">
        <v>553</v>
      </c>
      <c r="B320" s="696" t="s">
        <v>554</v>
      </c>
      <c r="C320" s="699" t="s">
        <v>569</v>
      </c>
      <c r="D320" s="720" t="s">
        <v>3004</v>
      </c>
      <c r="E320" s="699" t="s">
        <v>5721</v>
      </c>
      <c r="F320" s="720" t="s">
        <v>5722</v>
      </c>
      <c r="G320" s="699" t="s">
        <v>4769</v>
      </c>
      <c r="H320" s="699" t="s">
        <v>4770</v>
      </c>
      <c r="I320" s="711">
        <v>12.414999999999999</v>
      </c>
      <c r="J320" s="711">
        <v>50</v>
      </c>
      <c r="K320" s="712">
        <v>620.79999999999995</v>
      </c>
    </row>
    <row r="321" spans="1:11" ht="14.4" customHeight="1" x14ac:dyDescent="0.3">
      <c r="A321" s="695" t="s">
        <v>553</v>
      </c>
      <c r="B321" s="696" t="s">
        <v>554</v>
      </c>
      <c r="C321" s="699" t="s">
        <v>569</v>
      </c>
      <c r="D321" s="720" t="s">
        <v>3004</v>
      </c>
      <c r="E321" s="699" t="s">
        <v>5721</v>
      </c>
      <c r="F321" s="720" t="s">
        <v>5722</v>
      </c>
      <c r="G321" s="699" t="s">
        <v>4771</v>
      </c>
      <c r="H321" s="699" t="s">
        <v>4772</v>
      </c>
      <c r="I321" s="711">
        <v>0.6</v>
      </c>
      <c r="J321" s="711">
        <v>2500</v>
      </c>
      <c r="K321" s="712">
        <v>1500</v>
      </c>
    </row>
    <row r="322" spans="1:11" ht="14.4" customHeight="1" x14ac:dyDescent="0.3">
      <c r="A322" s="695" t="s">
        <v>553</v>
      </c>
      <c r="B322" s="696" t="s">
        <v>554</v>
      </c>
      <c r="C322" s="699" t="s">
        <v>569</v>
      </c>
      <c r="D322" s="720" t="s">
        <v>3004</v>
      </c>
      <c r="E322" s="699" t="s">
        <v>5721</v>
      </c>
      <c r="F322" s="720" t="s">
        <v>5722</v>
      </c>
      <c r="G322" s="699" t="s">
        <v>5027</v>
      </c>
      <c r="H322" s="699" t="s">
        <v>5028</v>
      </c>
      <c r="I322" s="711">
        <v>1.33</v>
      </c>
      <c r="J322" s="711">
        <v>1000</v>
      </c>
      <c r="K322" s="712">
        <v>1331</v>
      </c>
    </row>
    <row r="323" spans="1:11" ht="14.4" customHeight="1" x14ac:dyDescent="0.3">
      <c r="A323" s="695" t="s">
        <v>553</v>
      </c>
      <c r="B323" s="696" t="s">
        <v>554</v>
      </c>
      <c r="C323" s="699" t="s">
        <v>569</v>
      </c>
      <c r="D323" s="720" t="s">
        <v>3004</v>
      </c>
      <c r="E323" s="699" t="s">
        <v>5721</v>
      </c>
      <c r="F323" s="720" t="s">
        <v>5722</v>
      </c>
      <c r="G323" s="699" t="s">
        <v>5135</v>
      </c>
      <c r="H323" s="699" t="s">
        <v>5136</v>
      </c>
      <c r="I323" s="711">
        <v>27.94</v>
      </c>
      <c r="J323" s="711">
        <v>2</v>
      </c>
      <c r="K323" s="712">
        <v>55.88</v>
      </c>
    </row>
    <row r="324" spans="1:11" ht="14.4" customHeight="1" x14ac:dyDescent="0.3">
      <c r="A324" s="695" t="s">
        <v>553</v>
      </c>
      <c r="B324" s="696" t="s">
        <v>554</v>
      </c>
      <c r="C324" s="699" t="s">
        <v>569</v>
      </c>
      <c r="D324" s="720" t="s">
        <v>3004</v>
      </c>
      <c r="E324" s="699" t="s">
        <v>5721</v>
      </c>
      <c r="F324" s="720" t="s">
        <v>5722</v>
      </c>
      <c r="G324" s="699" t="s">
        <v>4779</v>
      </c>
      <c r="H324" s="699" t="s">
        <v>4780</v>
      </c>
      <c r="I324" s="711">
        <v>0.93</v>
      </c>
      <c r="J324" s="711">
        <v>9000</v>
      </c>
      <c r="K324" s="712">
        <v>8370</v>
      </c>
    </row>
    <row r="325" spans="1:11" ht="14.4" customHeight="1" x14ac:dyDescent="0.3">
      <c r="A325" s="695" t="s">
        <v>553</v>
      </c>
      <c r="B325" s="696" t="s">
        <v>554</v>
      </c>
      <c r="C325" s="699" t="s">
        <v>569</v>
      </c>
      <c r="D325" s="720" t="s">
        <v>3004</v>
      </c>
      <c r="E325" s="699" t="s">
        <v>5721</v>
      </c>
      <c r="F325" s="720" t="s">
        <v>5722</v>
      </c>
      <c r="G325" s="699" t="s">
        <v>4781</v>
      </c>
      <c r="H325" s="699" t="s">
        <v>4782</v>
      </c>
      <c r="I325" s="711">
        <v>9.5474999999999994</v>
      </c>
      <c r="J325" s="711">
        <v>450</v>
      </c>
      <c r="K325" s="712">
        <v>4296</v>
      </c>
    </row>
    <row r="326" spans="1:11" ht="14.4" customHeight="1" x14ac:dyDescent="0.3">
      <c r="A326" s="695" t="s">
        <v>553</v>
      </c>
      <c r="B326" s="696" t="s">
        <v>554</v>
      </c>
      <c r="C326" s="699" t="s">
        <v>569</v>
      </c>
      <c r="D326" s="720" t="s">
        <v>3004</v>
      </c>
      <c r="E326" s="699" t="s">
        <v>5721</v>
      </c>
      <c r="F326" s="720" t="s">
        <v>5722</v>
      </c>
      <c r="G326" s="699" t="s">
        <v>5137</v>
      </c>
      <c r="H326" s="699" t="s">
        <v>5138</v>
      </c>
      <c r="I326" s="711">
        <v>26.37</v>
      </c>
      <c r="J326" s="711">
        <v>48</v>
      </c>
      <c r="K326" s="712">
        <v>1265.74</v>
      </c>
    </row>
    <row r="327" spans="1:11" ht="14.4" customHeight="1" x14ac:dyDescent="0.3">
      <c r="A327" s="695" t="s">
        <v>553</v>
      </c>
      <c r="B327" s="696" t="s">
        <v>554</v>
      </c>
      <c r="C327" s="699" t="s">
        <v>569</v>
      </c>
      <c r="D327" s="720" t="s">
        <v>3004</v>
      </c>
      <c r="E327" s="699" t="s">
        <v>5721</v>
      </c>
      <c r="F327" s="720" t="s">
        <v>5722</v>
      </c>
      <c r="G327" s="699" t="s">
        <v>4783</v>
      </c>
      <c r="H327" s="699" t="s">
        <v>4784</v>
      </c>
      <c r="I327" s="711">
        <v>2.665</v>
      </c>
      <c r="J327" s="711">
        <v>280</v>
      </c>
      <c r="K327" s="712">
        <v>745.92000000000007</v>
      </c>
    </row>
    <row r="328" spans="1:11" ht="14.4" customHeight="1" x14ac:dyDescent="0.3">
      <c r="A328" s="695" t="s">
        <v>553</v>
      </c>
      <c r="B328" s="696" t="s">
        <v>554</v>
      </c>
      <c r="C328" s="699" t="s">
        <v>569</v>
      </c>
      <c r="D328" s="720" t="s">
        <v>3004</v>
      </c>
      <c r="E328" s="699" t="s">
        <v>5721</v>
      </c>
      <c r="F328" s="720" t="s">
        <v>5722</v>
      </c>
      <c r="G328" s="699" t="s">
        <v>5037</v>
      </c>
      <c r="H328" s="699" t="s">
        <v>5038</v>
      </c>
      <c r="I328" s="711">
        <v>0.85666666666666658</v>
      </c>
      <c r="J328" s="711">
        <v>300</v>
      </c>
      <c r="K328" s="712">
        <v>257</v>
      </c>
    </row>
    <row r="329" spans="1:11" ht="14.4" customHeight="1" x14ac:dyDescent="0.3">
      <c r="A329" s="695" t="s">
        <v>553</v>
      </c>
      <c r="B329" s="696" t="s">
        <v>554</v>
      </c>
      <c r="C329" s="699" t="s">
        <v>569</v>
      </c>
      <c r="D329" s="720" t="s">
        <v>3004</v>
      </c>
      <c r="E329" s="699" t="s">
        <v>5721</v>
      </c>
      <c r="F329" s="720" t="s">
        <v>5722</v>
      </c>
      <c r="G329" s="699" t="s">
        <v>4785</v>
      </c>
      <c r="H329" s="699" t="s">
        <v>4786</v>
      </c>
      <c r="I329" s="711">
        <v>1.51</v>
      </c>
      <c r="J329" s="711">
        <v>100</v>
      </c>
      <c r="K329" s="712">
        <v>151</v>
      </c>
    </row>
    <row r="330" spans="1:11" ht="14.4" customHeight="1" x14ac:dyDescent="0.3">
      <c r="A330" s="695" t="s">
        <v>553</v>
      </c>
      <c r="B330" s="696" t="s">
        <v>554</v>
      </c>
      <c r="C330" s="699" t="s">
        <v>569</v>
      </c>
      <c r="D330" s="720" t="s">
        <v>3004</v>
      </c>
      <c r="E330" s="699" t="s">
        <v>5721</v>
      </c>
      <c r="F330" s="720" t="s">
        <v>5722</v>
      </c>
      <c r="G330" s="699" t="s">
        <v>4787</v>
      </c>
      <c r="H330" s="699" t="s">
        <v>4788</v>
      </c>
      <c r="I330" s="711">
        <v>2.0699999999999998</v>
      </c>
      <c r="J330" s="711">
        <v>200</v>
      </c>
      <c r="K330" s="712">
        <v>414</v>
      </c>
    </row>
    <row r="331" spans="1:11" ht="14.4" customHeight="1" x14ac:dyDescent="0.3">
      <c r="A331" s="695" t="s">
        <v>553</v>
      </c>
      <c r="B331" s="696" t="s">
        <v>554</v>
      </c>
      <c r="C331" s="699" t="s">
        <v>569</v>
      </c>
      <c r="D331" s="720" t="s">
        <v>3004</v>
      </c>
      <c r="E331" s="699" t="s">
        <v>5721</v>
      </c>
      <c r="F331" s="720" t="s">
        <v>5722</v>
      </c>
      <c r="G331" s="699" t="s">
        <v>4789</v>
      </c>
      <c r="H331" s="699" t="s">
        <v>4790</v>
      </c>
      <c r="I331" s="711">
        <v>64.107500000000002</v>
      </c>
      <c r="J331" s="711">
        <v>120</v>
      </c>
      <c r="K331" s="712">
        <v>7692.7100000000009</v>
      </c>
    </row>
    <row r="332" spans="1:11" ht="14.4" customHeight="1" x14ac:dyDescent="0.3">
      <c r="A332" s="695" t="s">
        <v>553</v>
      </c>
      <c r="B332" s="696" t="s">
        <v>554</v>
      </c>
      <c r="C332" s="699" t="s">
        <v>569</v>
      </c>
      <c r="D332" s="720" t="s">
        <v>3004</v>
      </c>
      <c r="E332" s="699" t="s">
        <v>5721</v>
      </c>
      <c r="F332" s="720" t="s">
        <v>5722</v>
      </c>
      <c r="G332" s="699" t="s">
        <v>5139</v>
      </c>
      <c r="H332" s="699" t="s">
        <v>5140</v>
      </c>
      <c r="I332" s="711">
        <v>186.24</v>
      </c>
      <c r="J332" s="711">
        <v>25</v>
      </c>
      <c r="K332" s="712">
        <v>4655.8999999999996</v>
      </c>
    </row>
    <row r="333" spans="1:11" ht="14.4" customHeight="1" x14ac:dyDescent="0.3">
      <c r="A333" s="695" t="s">
        <v>553</v>
      </c>
      <c r="B333" s="696" t="s">
        <v>554</v>
      </c>
      <c r="C333" s="699" t="s">
        <v>569</v>
      </c>
      <c r="D333" s="720" t="s">
        <v>3004</v>
      </c>
      <c r="E333" s="699" t="s">
        <v>5721</v>
      </c>
      <c r="F333" s="720" t="s">
        <v>5722</v>
      </c>
      <c r="G333" s="699" t="s">
        <v>4791</v>
      </c>
      <c r="H333" s="699" t="s">
        <v>4792</v>
      </c>
      <c r="I333" s="711">
        <v>11.993333333333334</v>
      </c>
      <c r="J333" s="711">
        <v>700</v>
      </c>
      <c r="K333" s="712">
        <v>8397.9500000000007</v>
      </c>
    </row>
    <row r="334" spans="1:11" ht="14.4" customHeight="1" x14ac:dyDescent="0.3">
      <c r="A334" s="695" t="s">
        <v>553</v>
      </c>
      <c r="B334" s="696" t="s">
        <v>554</v>
      </c>
      <c r="C334" s="699" t="s">
        <v>569</v>
      </c>
      <c r="D334" s="720" t="s">
        <v>3004</v>
      </c>
      <c r="E334" s="699" t="s">
        <v>5721</v>
      </c>
      <c r="F334" s="720" t="s">
        <v>5722</v>
      </c>
      <c r="G334" s="699" t="s">
        <v>5141</v>
      </c>
      <c r="H334" s="699" t="s">
        <v>5142</v>
      </c>
      <c r="I334" s="711">
        <v>123.05</v>
      </c>
      <c r="J334" s="711">
        <v>36</v>
      </c>
      <c r="K334" s="712">
        <v>4429.7999999999993</v>
      </c>
    </row>
    <row r="335" spans="1:11" ht="14.4" customHeight="1" x14ac:dyDescent="0.3">
      <c r="A335" s="695" t="s">
        <v>553</v>
      </c>
      <c r="B335" s="696" t="s">
        <v>554</v>
      </c>
      <c r="C335" s="699" t="s">
        <v>569</v>
      </c>
      <c r="D335" s="720" t="s">
        <v>3004</v>
      </c>
      <c r="E335" s="699" t="s">
        <v>5721</v>
      </c>
      <c r="F335" s="720" t="s">
        <v>5722</v>
      </c>
      <c r="G335" s="699" t="s">
        <v>4793</v>
      </c>
      <c r="H335" s="699" t="s">
        <v>4794</v>
      </c>
      <c r="I335" s="711">
        <v>8.5833333333333339</v>
      </c>
      <c r="J335" s="711">
        <v>150</v>
      </c>
      <c r="K335" s="712">
        <v>1287.94</v>
      </c>
    </row>
    <row r="336" spans="1:11" ht="14.4" customHeight="1" x14ac:dyDescent="0.3">
      <c r="A336" s="695" t="s">
        <v>553</v>
      </c>
      <c r="B336" s="696" t="s">
        <v>554</v>
      </c>
      <c r="C336" s="699" t="s">
        <v>569</v>
      </c>
      <c r="D336" s="720" t="s">
        <v>3004</v>
      </c>
      <c r="E336" s="699" t="s">
        <v>5721</v>
      </c>
      <c r="F336" s="720" t="s">
        <v>5722</v>
      </c>
      <c r="G336" s="699" t="s">
        <v>5053</v>
      </c>
      <c r="H336" s="699" t="s">
        <v>5054</v>
      </c>
      <c r="I336" s="711">
        <v>168.73</v>
      </c>
      <c r="J336" s="711">
        <v>25</v>
      </c>
      <c r="K336" s="712">
        <v>4218.1499999999996</v>
      </c>
    </row>
    <row r="337" spans="1:11" ht="14.4" customHeight="1" x14ac:dyDescent="0.3">
      <c r="A337" s="695" t="s">
        <v>553</v>
      </c>
      <c r="B337" s="696" t="s">
        <v>554</v>
      </c>
      <c r="C337" s="699" t="s">
        <v>569</v>
      </c>
      <c r="D337" s="720" t="s">
        <v>3004</v>
      </c>
      <c r="E337" s="699" t="s">
        <v>5723</v>
      </c>
      <c r="F337" s="720" t="s">
        <v>5724</v>
      </c>
      <c r="G337" s="699" t="s">
        <v>5055</v>
      </c>
      <c r="H337" s="699" t="s">
        <v>5056</v>
      </c>
      <c r="I337" s="711">
        <v>268.62</v>
      </c>
      <c r="J337" s="711">
        <v>8</v>
      </c>
      <c r="K337" s="712">
        <v>2148.9599999999996</v>
      </c>
    </row>
    <row r="338" spans="1:11" ht="14.4" customHeight="1" x14ac:dyDescent="0.3">
      <c r="A338" s="695" t="s">
        <v>553</v>
      </c>
      <c r="B338" s="696" t="s">
        <v>554</v>
      </c>
      <c r="C338" s="699" t="s">
        <v>569</v>
      </c>
      <c r="D338" s="720" t="s">
        <v>3004</v>
      </c>
      <c r="E338" s="699" t="s">
        <v>5723</v>
      </c>
      <c r="F338" s="720" t="s">
        <v>5724</v>
      </c>
      <c r="G338" s="699" t="s">
        <v>4799</v>
      </c>
      <c r="H338" s="699" t="s">
        <v>4800</v>
      </c>
      <c r="I338" s="711">
        <v>3.355</v>
      </c>
      <c r="J338" s="711">
        <v>200</v>
      </c>
      <c r="K338" s="712">
        <v>671</v>
      </c>
    </row>
    <row r="339" spans="1:11" ht="14.4" customHeight="1" x14ac:dyDescent="0.3">
      <c r="A339" s="695" t="s">
        <v>553</v>
      </c>
      <c r="B339" s="696" t="s">
        <v>554</v>
      </c>
      <c r="C339" s="699" t="s">
        <v>569</v>
      </c>
      <c r="D339" s="720" t="s">
        <v>3004</v>
      </c>
      <c r="E339" s="699" t="s">
        <v>5723</v>
      </c>
      <c r="F339" s="720" t="s">
        <v>5724</v>
      </c>
      <c r="G339" s="699" t="s">
        <v>4801</v>
      </c>
      <c r="H339" s="699" t="s">
        <v>4802</v>
      </c>
      <c r="I339" s="711">
        <v>15.93</v>
      </c>
      <c r="J339" s="711">
        <v>600</v>
      </c>
      <c r="K339" s="712">
        <v>9558</v>
      </c>
    </row>
    <row r="340" spans="1:11" ht="14.4" customHeight="1" x14ac:dyDescent="0.3">
      <c r="A340" s="695" t="s">
        <v>553</v>
      </c>
      <c r="B340" s="696" t="s">
        <v>554</v>
      </c>
      <c r="C340" s="699" t="s">
        <v>569</v>
      </c>
      <c r="D340" s="720" t="s">
        <v>3004</v>
      </c>
      <c r="E340" s="699" t="s">
        <v>5723</v>
      </c>
      <c r="F340" s="720" t="s">
        <v>5724</v>
      </c>
      <c r="G340" s="699" t="s">
        <v>5057</v>
      </c>
      <c r="H340" s="699" t="s">
        <v>5058</v>
      </c>
      <c r="I340" s="711">
        <v>7.43</v>
      </c>
      <c r="J340" s="711">
        <v>400</v>
      </c>
      <c r="K340" s="712">
        <v>2972</v>
      </c>
    </row>
    <row r="341" spans="1:11" ht="14.4" customHeight="1" x14ac:dyDescent="0.3">
      <c r="A341" s="695" t="s">
        <v>553</v>
      </c>
      <c r="B341" s="696" t="s">
        <v>554</v>
      </c>
      <c r="C341" s="699" t="s">
        <v>569</v>
      </c>
      <c r="D341" s="720" t="s">
        <v>3004</v>
      </c>
      <c r="E341" s="699" t="s">
        <v>5723</v>
      </c>
      <c r="F341" s="720" t="s">
        <v>5724</v>
      </c>
      <c r="G341" s="699" t="s">
        <v>4803</v>
      </c>
      <c r="H341" s="699" t="s">
        <v>4804</v>
      </c>
      <c r="I341" s="711">
        <v>0.93500000000000005</v>
      </c>
      <c r="J341" s="711">
        <v>7200</v>
      </c>
      <c r="K341" s="712">
        <v>6732</v>
      </c>
    </row>
    <row r="342" spans="1:11" ht="14.4" customHeight="1" x14ac:dyDescent="0.3">
      <c r="A342" s="695" t="s">
        <v>553</v>
      </c>
      <c r="B342" s="696" t="s">
        <v>554</v>
      </c>
      <c r="C342" s="699" t="s">
        <v>569</v>
      </c>
      <c r="D342" s="720" t="s">
        <v>3004</v>
      </c>
      <c r="E342" s="699" t="s">
        <v>5723</v>
      </c>
      <c r="F342" s="720" t="s">
        <v>5724</v>
      </c>
      <c r="G342" s="699" t="s">
        <v>4805</v>
      </c>
      <c r="H342" s="699" t="s">
        <v>4806</v>
      </c>
      <c r="I342" s="711">
        <v>1.43</v>
      </c>
      <c r="J342" s="711">
        <v>4000</v>
      </c>
      <c r="K342" s="712">
        <v>5720</v>
      </c>
    </row>
    <row r="343" spans="1:11" ht="14.4" customHeight="1" x14ac:dyDescent="0.3">
      <c r="A343" s="695" t="s">
        <v>553</v>
      </c>
      <c r="B343" s="696" t="s">
        <v>554</v>
      </c>
      <c r="C343" s="699" t="s">
        <v>569</v>
      </c>
      <c r="D343" s="720" t="s">
        <v>3004</v>
      </c>
      <c r="E343" s="699" t="s">
        <v>5723</v>
      </c>
      <c r="F343" s="720" t="s">
        <v>5724</v>
      </c>
      <c r="G343" s="699" t="s">
        <v>4807</v>
      </c>
      <c r="H343" s="699" t="s">
        <v>4808</v>
      </c>
      <c r="I343" s="711">
        <v>0.41749999999999998</v>
      </c>
      <c r="J343" s="711">
        <v>1400</v>
      </c>
      <c r="K343" s="712">
        <v>586</v>
      </c>
    </row>
    <row r="344" spans="1:11" ht="14.4" customHeight="1" x14ac:dyDescent="0.3">
      <c r="A344" s="695" t="s">
        <v>553</v>
      </c>
      <c r="B344" s="696" t="s">
        <v>554</v>
      </c>
      <c r="C344" s="699" t="s">
        <v>569</v>
      </c>
      <c r="D344" s="720" t="s">
        <v>3004</v>
      </c>
      <c r="E344" s="699" t="s">
        <v>5723</v>
      </c>
      <c r="F344" s="720" t="s">
        <v>5724</v>
      </c>
      <c r="G344" s="699" t="s">
        <v>4809</v>
      </c>
      <c r="H344" s="699" t="s">
        <v>4810</v>
      </c>
      <c r="I344" s="711">
        <v>0.57999999999999996</v>
      </c>
      <c r="J344" s="711">
        <v>4400</v>
      </c>
      <c r="K344" s="712">
        <v>2552</v>
      </c>
    </row>
    <row r="345" spans="1:11" ht="14.4" customHeight="1" x14ac:dyDescent="0.3">
      <c r="A345" s="695" t="s">
        <v>553</v>
      </c>
      <c r="B345" s="696" t="s">
        <v>554</v>
      </c>
      <c r="C345" s="699" t="s">
        <v>569</v>
      </c>
      <c r="D345" s="720" t="s">
        <v>3004</v>
      </c>
      <c r="E345" s="699" t="s">
        <v>5723</v>
      </c>
      <c r="F345" s="720" t="s">
        <v>5724</v>
      </c>
      <c r="G345" s="699" t="s">
        <v>5143</v>
      </c>
      <c r="H345" s="699" t="s">
        <v>5144</v>
      </c>
      <c r="I345" s="711">
        <v>1.84</v>
      </c>
      <c r="J345" s="711">
        <v>200</v>
      </c>
      <c r="K345" s="712">
        <v>368</v>
      </c>
    </row>
    <row r="346" spans="1:11" ht="14.4" customHeight="1" x14ac:dyDescent="0.3">
      <c r="A346" s="695" t="s">
        <v>553</v>
      </c>
      <c r="B346" s="696" t="s">
        <v>554</v>
      </c>
      <c r="C346" s="699" t="s">
        <v>569</v>
      </c>
      <c r="D346" s="720" t="s">
        <v>3004</v>
      </c>
      <c r="E346" s="699" t="s">
        <v>5723</v>
      </c>
      <c r="F346" s="720" t="s">
        <v>5724</v>
      </c>
      <c r="G346" s="699" t="s">
        <v>5063</v>
      </c>
      <c r="H346" s="699" t="s">
        <v>5064</v>
      </c>
      <c r="I346" s="711">
        <v>6.19</v>
      </c>
      <c r="J346" s="711">
        <v>20</v>
      </c>
      <c r="K346" s="712">
        <v>123.8</v>
      </c>
    </row>
    <row r="347" spans="1:11" ht="14.4" customHeight="1" x14ac:dyDescent="0.3">
      <c r="A347" s="695" t="s">
        <v>553</v>
      </c>
      <c r="B347" s="696" t="s">
        <v>554</v>
      </c>
      <c r="C347" s="699" t="s">
        <v>569</v>
      </c>
      <c r="D347" s="720" t="s">
        <v>3004</v>
      </c>
      <c r="E347" s="699" t="s">
        <v>5723</v>
      </c>
      <c r="F347" s="720" t="s">
        <v>5724</v>
      </c>
      <c r="G347" s="699" t="s">
        <v>4811</v>
      </c>
      <c r="H347" s="699" t="s">
        <v>4812</v>
      </c>
      <c r="I347" s="711">
        <v>68.52</v>
      </c>
      <c r="J347" s="711">
        <v>10</v>
      </c>
      <c r="K347" s="712">
        <v>685.2</v>
      </c>
    </row>
    <row r="348" spans="1:11" ht="14.4" customHeight="1" x14ac:dyDescent="0.3">
      <c r="A348" s="695" t="s">
        <v>553</v>
      </c>
      <c r="B348" s="696" t="s">
        <v>554</v>
      </c>
      <c r="C348" s="699" t="s">
        <v>569</v>
      </c>
      <c r="D348" s="720" t="s">
        <v>3004</v>
      </c>
      <c r="E348" s="699" t="s">
        <v>5723</v>
      </c>
      <c r="F348" s="720" t="s">
        <v>5724</v>
      </c>
      <c r="G348" s="699" t="s">
        <v>4815</v>
      </c>
      <c r="H348" s="699" t="s">
        <v>4816</v>
      </c>
      <c r="I348" s="711">
        <v>94.38</v>
      </c>
      <c r="J348" s="711">
        <v>8</v>
      </c>
      <c r="K348" s="712">
        <v>755.04</v>
      </c>
    </row>
    <row r="349" spans="1:11" ht="14.4" customHeight="1" x14ac:dyDescent="0.3">
      <c r="A349" s="695" t="s">
        <v>553</v>
      </c>
      <c r="B349" s="696" t="s">
        <v>554</v>
      </c>
      <c r="C349" s="699" t="s">
        <v>569</v>
      </c>
      <c r="D349" s="720" t="s">
        <v>3004</v>
      </c>
      <c r="E349" s="699" t="s">
        <v>5723</v>
      </c>
      <c r="F349" s="720" t="s">
        <v>5724</v>
      </c>
      <c r="G349" s="699" t="s">
        <v>4817</v>
      </c>
      <c r="H349" s="699" t="s">
        <v>4818</v>
      </c>
      <c r="I349" s="711">
        <v>5.5649999999999995</v>
      </c>
      <c r="J349" s="711">
        <v>60</v>
      </c>
      <c r="K349" s="712">
        <v>333.8</v>
      </c>
    </row>
    <row r="350" spans="1:11" ht="14.4" customHeight="1" x14ac:dyDescent="0.3">
      <c r="A350" s="695" t="s">
        <v>553</v>
      </c>
      <c r="B350" s="696" t="s">
        <v>554</v>
      </c>
      <c r="C350" s="699" t="s">
        <v>569</v>
      </c>
      <c r="D350" s="720" t="s">
        <v>3004</v>
      </c>
      <c r="E350" s="699" t="s">
        <v>5723</v>
      </c>
      <c r="F350" s="720" t="s">
        <v>5724</v>
      </c>
      <c r="G350" s="699" t="s">
        <v>4819</v>
      </c>
      <c r="H350" s="699" t="s">
        <v>4820</v>
      </c>
      <c r="I350" s="711">
        <v>2.33</v>
      </c>
      <c r="J350" s="711">
        <v>100</v>
      </c>
      <c r="K350" s="712">
        <v>233</v>
      </c>
    </row>
    <row r="351" spans="1:11" ht="14.4" customHeight="1" x14ac:dyDescent="0.3">
      <c r="A351" s="695" t="s">
        <v>553</v>
      </c>
      <c r="B351" s="696" t="s">
        <v>554</v>
      </c>
      <c r="C351" s="699" t="s">
        <v>569</v>
      </c>
      <c r="D351" s="720" t="s">
        <v>3004</v>
      </c>
      <c r="E351" s="699" t="s">
        <v>5723</v>
      </c>
      <c r="F351" s="720" t="s">
        <v>5724</v>
      </c>
      <c r="G351" s="699" t="s">
        <v>4823</v>
      </c>
      <c r="H351" s="699" t="s">
        <v>4824</v>
      </c>
      <c r="I351" s="711">
        <v>1.7975000000000001</v>
      </c>
      <c r="J351" s="711">
        <v>1100</v>
      </c>
      <c r="K351" s="712">
        <v>1988</v>
      </c>
    </row>
    <row r="352" spans="1:11" ht="14.4" customHeight="1" x14ac:dyDescent="0.3">
      <c r="A352" s="695" t="s">
        <v>553</v>
      </c>
      <c r="B352" s="696" t="s">
        <v>554</v>
      </c>
      <c r="C352" s="699" t="s">
        <v>569</v>
      </c>
      <c r="D352" s="720" t="s">
        <v>3004</v>
      </c>
      <c r="E352" s="699" t="s">
        <v>5723</v>
      </c>
      <c r="F352" s="720" t="s">
        <v>5724</v>
      </c>
      <c r="G352" s="699" t="s">
        <v>4825</v>
      </c>
      <c r="H352" s="699" t="s">
        <v>4826</v>
      </c>
      <c r="I352" s="711">
        <v>1.7925</v>
      </c>
      <c r="J352" s="711">
        <v>200</v>
      </c>
      <c r="K352" s="712">
        <v>358.5</v>
      </c>
    </row>
    <row r="353" spans="1:11" ht="14.4" customHeight="1" x14ac:dyDescent="0.3">
      <c r="A353" s="695" t="s">
        <v>553</v>
      </c>
      <c r="B353" s="696" t="s">
        <v>554</v>
      </c>
      <c r="C353" s="699" t="s">
        <v>569</v>
      </c>
      <c r="D353" s="720" t="s">
        <v>3004</v>
      </c>
      <c r="E353" s="699" t="s">
        <v>5723</v>
      </c>
      <c r="F353" s="720" t="s">
        <v>5724</v>
      </c>
      <c r="G353" s="699" t="s">
        <v>4965</v>
      </c>
      <c r="H353" s="699" t="s">
        <v>4966</v>
      </c>
      <c r="I353" s="711">
        <v>1.91</v>
      </c>
      <c r="J353" s="711">
        <v>150</v>
      </c>
      <c r="K353" s="712">
        <v>286.5</v>
      </c>
    </row>
    <row r="354" spans="1:11" ht="14.4" customHeight="1" x14ac:dyDescent="0.3">
      <c r="A354" s="695" t="s">
        <v>553</v>
      </c>
      <c r="B354" s="696" t="s">
        <v>554</v>
      </c>
      <c r="C354" s="699" t="s">
        <v>569</v>
      </c>
      <c r="D354" s="720" t="s">
        <v>3004</v>
      </c>
      <c r="E354" s="699" t="s">
        <v>5723</v>
      </c>
      <c r="F354" s="720" t="s">
        <v>5724</v>
      </c>
      <c r="G354" s="699" t="s">
        <v>4827</v>
      </c>
      <c r="H354" s="699" t="s">
        <v>4828</v>
      </c>
      <c r="I354" s="711">
        <v>2.8733333333333335</v>
      </c>
      <c r="J354" s="711">
        <v>800</v>
      </c>
      <c r="K354" s="712">
        <v>2304</v>
      </c>
    </row>
    <row r="355" spans="1:11" ht="14.4" customHeight="1" x14ac:dyDescent="0.3">
      <c r="A355" s="695" t="s">
        <v>553</v>
      </c>
      <c r="B355" s="696" t="s">
        <v>554</v>
      </c>
      <c r="C355" s="699" t="s">
        <v>569</v>
      </c>
      <c r="D355" s="720" t="s">
        <v>3004</v>
      </c>
      <c r="E355" s="699" t="s">
        <v>5723</v>
      </c>
      <c r="F355" s="720" t="s">
        <v>5724</v>
      </c>
      <c r="G355" s="699" t="s">
        <v>5145</v>
      </c>
      <c r="H355" s="699" t="s">
        <v>5146</v>
      </c>
      <c r="I355" s="711">
        <v>1.76</v>
      </c>
      <c r="J355" s="711">
        <v>50</v>
      </c>
      <c r="K355" s="712">
        <v>88</v>
      </c>
    </row>
    <row r="356" spans="1:11" ht="14.4" customHeight="1" x14ac:dyDescent="0.3">
      <c r="A356" s="695" t="s">
        <v>553</v>
      </c>
      <c r="B356" s="696" t="s">
        <v>554</v>
      </c>
      <c r="C356" s="699" t="s">
        <v>569</v>
      </c>
      <c r="D356" s="720" t="s">
        <v>3004</v>
      </c>
      <c r="E356" s="699" t="s">
        <v>5723</v>
      </c>
      <c r="F356" s="720" t="s">
        <v>5724</v>
      </c>
      <c r="G356" s="699" t="s">
        <v>4829</v>
      </c>
      <c r="H356" s="699" t="s">
        <v>4830</v>
      </c>
      <c r="I356" s="711">
        <v>1.76</v>
      </c>
      <c r="J356" s="711">
        <v>50</v>
      </c>
      <c r="K356" s="712">
        <v>88</v>
      </c>
    </row>
    <row r="357" spans="1:11" ht="14.4" customHeight="1" x14ac:dyDescent="0.3">
      <c r="A357" s="695" t="s">
        <v>553</v>
      </c>
      <c r="B357" s="696" t="s">
        <v>554</v>
      </c>
      <c r="C357" s="699" t="s">
        <v>569</v>
      </c>
      <c r="D357" s="720" t="s">
        <v>3004</v>
      </c>
      <c r="E357" s="699" t="s">
        <v>5723</v>
      </c>
      <c r="F357" s="720" t="s">
        <v>5724</v>
      </c>
      <c r="G357" s="699" t="s">
        <v>4969</v>
      </c>
      <c r="H357" s="699" t="s">
        <v>4970</v>
      </c>
      <c r="I357" s="711">
        <v>1.76</v>
      </c>
      <c r="J357" s="711">
        <v>50</v>
      </c>
      <c r="K357" s="712">
        <v>88</v>
      </c>
    </row>
    <row r="358" spans="1:11" ht="14.4" customHeight="1" x14ac:dyDescent="0.3">
      <c r="A358" s="695" t="s">
        <v>553</v>
      </c>
      <c r="B358" s="696" t="s">
        <v>554</v>
      </c>
      <c r="C358" s="699" t="s">
        <v>569</v>
      </c>
      <c r="D358" s="720" t="s">
        <v>3004</v>
      </c>
      <c r="E358" s="699" t="s">
        <v>5723</v>
      </c>
      <c r="F358" s="720" t="s">
        <v>5724</v>
      </c>
      <c r="G358" s="699" t="s">
        <v>5147</v>
      </c>
      <c r="H358" s="699" t="s">
        <v>5148</v>
      </c>
      <c r="I358" s="711">
        <v>2.44</v>
      </c>
      <c r="J358" s="711">
        <v>50</v>
      </c>
      <c r="K358" s="712">
        <v>122</v>
      </c>
    </row>
    <row r="359" spans="1:11" ht="14.4" customHeight="1" x14ac:dyDescent="0.3">
      <c r="A359" s="695" t="s">
        <v>553</v>
      </c>
      <c r="B359" s="696" t="s">
        <v>554</v>
      </c>
      <c r="C359" s="699" t="s">
        <v>569</v>
      </c>
      <c r="D359" s="720" t="s">
        <v>3004</v>
      </c>
      <c r="E359" s="699" t="s">
        <v>5723</v>
      </c>
      <c r="F359" s="720" t="s">
        <v>5724</v>
      </c>
      <c r="G359" s="699" t="s">
        <v>4831</v>
      </c>
      <c r="H359" s="699" t="s">
        <v>4832</v>
      </c>
      <c r="I359" s="711">
        <v>4.8149999999999995</v>
      </c>
      <c r="J359" s="711">
        <v>800</v>
      </c>
      <c r="K359" s="712">
        <v>3852</v>
      </c>
    </row>
    <row r="360" spans="1:11" ht="14.4" customHeight="1" x14ac:dyDescent="0.3">
      <c r="A360" s="695" t="s">
        <v>553</v>
      </c>
      <c r="B360" s="696" t="s">
        <v>554</v>
      </c>
      <c r="C360" s="699" t="s">
        <v>569</v>
      </c>
      <c r="D360" s="720" t="s">
        <v>3004</v>
      </c>
      <c r="E360" s="699" t="s">
        <v>5723</v>
      </c>
      <c r="F360" s="720" t="s">
        <v>5724</v>
      </c>
      <c r="G360" s="699" t="s">
        <v>5149</v>
      </c>
      <c r="H360" s="699" t="s">
        <v>5150</v>
      </c>
      <c r="I360" s="711">
        <v>2</v>
      </c>
      <c r="J360" s="711">
        <v>50</v>
      </c>
      <c r="K360" s="712">
        <v>100</v>
      </c>
    </row>
    <row r="361" spans="1:11" ht="14.4" customHeight="1" x14ac:dyDescent="0.3">
      <c r="A361" s="695" t="s">
        <v>553</v>
      </c>
      <c r="B361" s="696" t="s">
        <v>554</v>
      </c>
      <c r="C361" s="699" t="s">
        <v>569</v>
      </c>
      <c r="D361" s="720" t="s">
        <v>3004</v>
      </c>
      <c r="E361" s="699" t="s">
        <v>5723</v>
      </c>
      <c r="F361" s="720" t="s">
        <v>5724</v>
      </c>
      <c r="G361" s="699" t="s">
        <v>4835</v>
      </c>
      <c r="H361" s="699" t="s">
        <v>4836</v>
      </c>
      <c r="I361" s="711">
        <v>2.0175000000000001</v>
      </c>
      <c r="J361" s="711">
        <v>250</v>
      </c>
      <c r="K361" s="712">
        <v>508</v>
      </c>
    </row>
    <row r="362" spans="1:11" ht="14.4" customHeight="1" x14ac:dyDescent="0.3">
      <c r="A362" s="695" t="s">
        <v>553</v>
      </c>
      <c r="B362" s="696" t="s">
        <v>554</v>
      </c>
      <c r="C362" s="699" t="s">
        <v>569</v>
      </c>
      <c r="D362" s="720" t="s">
        <v>3004</v>
      </c>
      <c r="E362" s="699" t="s">
        <v>5723</v>
      </c>
      <c r="F362" s="720" t="s">
        <v>5724</v>
      </c>
      <c r="G362" s="699" t="s">
        <v>5075</v>
      </c>
      <c r="H362" s="699" t="s">
        <v>5076</v>
      </c>
      <c r="I362" s="711">
        <v>4.24</v>
      </c>
      <c r="J362" s="711">
        <v>100</v>
      </c>
      <c r="K362" s="712">
        <v>424</v>
      </c>
    </row>
    <row r="363" spans="1:11" ht="14.4" customHeight="1" x14ac:dyDescent="0.3">
      <c r="A363" s="695" t="s">
        <v>553</v>
      </c>
      <c r="B363" s="696" t="s">
        <v>554</v>
      </c>
      <c r="C363" s="699" t="s">
        <v>569</v>
      </c>
      <c r="D363" s="720" t="s">
        <v>3004</v>
      </c>
      <c r="E363" s="699" t="s">
        <v>5723</v>
      </c>
      <c r="F363" s="720" t="s">
        <v>5724</v>
      </c>
      <c r="G363" s="699" t="s">
        <v>4839</v>
      </c>
      <c r="H363" s="699" t="s">
        <v>4840</v>
      </c>
      <c r="I363" s="711">
        <v>8.76</v>
      </c>
      <c r="J363" s="711">
        <v>900</v>
      </c>
      <c r="K363" s="712">
        <v>7884.08</v>
      </c>
    </row>
    <row r="364" spans="1:11" ht="14.4" customHeight="1" x14ac:dyDescent="0.3">
      <c r="A364" s="695" t="s">
        <v>553</v>
      </c>
      <c r="B364" s="696" t="s">
        <v>554</v>
      </c>
      <c r="C364" s="699" t="s">
        <v>569</v>
      </c>
      <c r="D364" s="720" t="s">
        <v>3004</v>
      </c>
      <c r="E364" s="699" t="s">
        <v>5723</v>
      </c>
      <c r="F364" s="720" t="s">
        <v>5724</v>
      </c>
      <c r="G364" s="699" t="s">
        <v>5151</v>
      </c>
      <c r="H364" s="699" t="s">
        <v>5152</v>
      </c>
      <c r="I364" s="711">
        <v>90.99</v>
      </c>
      <c r="J364" s="711">
        <v>30</v>
      </c>
      <c r="K364" s="712">
        <v>2729.7</v>
      </c>
    </row>
    <row r="365" spans="1:11" ht="14.4" customHeight="1" x14ac:dyDescent="0.3">
      <c r="A365" s="695" t="s">
        <v>553</v>
      </c>
      <c r="B365" s="696" t="s">
        <v>554</v>
      </c>
      <c r="C365" s="699" t="s">
        <v>569</v>
      </c>
      <c r="D365" s="720" t="s">
        <v>3004</v>
      </c>
      <c r="E365" s="699" t="s">
        <v>5723</v>
      </c>
      <c r="F365" s="720" t="s">
        <v>5724</v>
      </c>
      <c r="G365" s="699" t="s">
        <v>4841</v>
      </c>
      <c r="H365" s="699" t="s">
        <v>4842</v>
      </c>
      <c r="I365" s="711">
        <v>37.14</v>
      </c>
      <c r="J365" s="711">
        <v>200</v>
      </c>
      <c r="K365" s="712">
        <v>7428</v>
      </c>
    </row>
    <row r="366" spans="1:11" ht="14.4" customHeight="1" x14ac:dyDescent="0.3">
      <c r="A366" s="695" t="s">
        <v>553</v>
      </c>
      <c r="B366" s="696" t="s">
        <v>554</v>
      </c>
      <c r="C366" s="699" t="s">
        <v>569</v>
      </c>
      <c r="D366" s="720" t="s">
        <v>3004</v>
      </c>
      <c r="E366" s="699" t="s">
        <v>5723</v>
      </c>
      <c r="F366" s="720" t="s">
        <v>5724</v>
      </c>
      <c r="G366" s="699" t="s">
        <v>5153</v>
      </c>
      <c r="H366" s="699" t="s">
        <v>5154</v>
      </c>
      <c r="I366" s="711">
        <v>148.71</v>
      </c>
      <c r="J366" s="711">
        <v>45</v>
      </c>
      <c r="K366" s="712">
        <v>6691.9500000000007</v>
      </c>
    </row>
    <row r="367" spans="1:11" ht="14.4" customHeight="1" x14ac:dyDescent="0.3">
      <c r="A367" s="695" t="s">
        <v>553</v>
      </c>
      <c r="B367" s="696" t="s">
        <v>554</v>
      </c>
      <c r="C367" s="699" t="s">
        <v>569</v>
      </c>
      <c r="D367" s="720" t="s">
        <v>3004</v>
      </c>
      <c r="E367" s="699" t="s">
        <v>5723</v>
      </c>
      <c r="F367" s="720" t="s">
        <v>5724</v>
      </c>
      <c r="G367" s="699" t="s">
        <v>4843</v>
      </c>
      <c r="H367" s="699" t="s">
        <v>4844</v>
      </c>
      <c r="I367" s="711">
        <v>2.1800000000000002</v>
      </c>
      <c r="J367" s="711">
        <v>100</v>
      </c>
      <c r="K367" s="712">
        <v>218</v>
      </c>
    </row>
    <row r="368" spans="1:11" ht="14.4" customHeight="1" x14ac:dyDescent="0.3">
      <c r="A368" s="695" t="s">
        <v>553</v>
      </c>
      <c r="B368" s="696" t="s">
        <v>554</v>
      </c>
      <c r="C368" s="699" t="s">
        <v>569</v>
      </c>
      <c r="D368" s="720" t="s">
        <v>3004</v>
      </c>
      <c r="E368" s="699" t="s">
        <v>5723</v>
      </c>
      <c r="F368" s="720" t="s">
        <v>5724</v>
      </c>
      <c r="G368" s="699" t="s">
        <v>5155</v>
      </c>
      <c r="H368" s="699" t="s">
        <v>5156</v>
      </c>
      <c r="I368" s="711">
        <v>40.86</v>
      </c>
      <c r="J368" s="711">
        <v>20</v>
      </c>
      <c r="K368" s="712">
        <v>817.2</v>
      </c>
    </row>
    <row r="369" spans="1:11" ht="14.4" customHeight="1" x14ac:dyDescent="0.3">
      <c r="A369" s="695" t="s">
        <v>553</v>
      </c>
      <c r="B369" s="696" t="s">
        <v>554</v>
      </c>
      <c r="C369" s="699" t="s">
        <v>569</v>
      </c>
      <c r="D369" s="720" t="s">
        <v>3004</v>
      </c>
      <c r="E369" s="699" t="s">
        <v>5723</v>
      </c>
      <c r="F369" s="720" t="s">
        <v>5724</v>
      </c>
      <c r="G369" s="699" t="s">
        <v>4851</v>
      </c>
      <c r="H369" s="699" t="s">
        <v>4852</v>
      </c>
      <c r="I369" s="711">
        <v>13.552499999999998</v>
      </c>
      <c r="J369" s="711">
        <v>3200</v>
      </c>
      <c r="K369" s="712">
        <v>43370</v>
      </c>
    </row>
    <row r="370" spans="1:11" ht="14.4" customHeight="1" x14ac:dyDescent="0.3">
      <c r="A370" s="695" t="s">
        <v>553</v>
      </c>
      <c r="B370" s="696" t="s">
        <v>554</v>
      </c>
      <c r="C370" s="699" t="s">
        <v>569</v>
      </c>
      <c r="D370" s="720" t="s">
        <v>3004</v>
      </c>
      <c r="E370" s="699" t="s">
        <v>5723</v>
      </c>
      <c r="F370" s="720" t="s">
        <v>5724</v>
      </c>
      <c r="G370" s="699" t="s">
        <v>5157</v>
      </c>
      <c r="H370" s="699" t="s">
        <v>5158</v>
      </c>
      <c r="I370" s="711">
        <v>447.94</v>
      </c>
      <c r="J370" s="711">
        <v>30</v>
      </c>
      <c r="K370" s="712">
        <v>13438.23</v>
      </c>
    </row>
    <row r="371" spans="1:11" ht="14.4" customHeight="1" x14ac:dyDescent="0.3">
      <c r="A371" s="695" t="s">
        <v>553</v>
      </c>
      <c r="B371" s="696" t="s">
        <v>554</v>
      </c>
      <c r="C371" s="699" t="s">
        <v>569</v>
      </c>
      <c r="D371" s="720" t="s">
        <v>3004</v>
      </c>
      <c r="E371" s="699" t="s">
        <v>5723</v>
      </c>
      <c r="F371" s="720" t="s">
        <v>5724</v>
      </c>
      <c r="G371" s="699" t="s">
        <v>4857</v>
      </c>
      <c r="H371" s="699" t="s">
        <v>4858</v>
      </c>
      <c r="I371" s="711">
        <v>1.68</v>
      </c>
      <c r="J371" s="711">
        <v>50</v>
      </c>
      <c r="K371" s="712">
        <v>84</v>
      </c>
    </row>
    <row r="372" spans="1:11" ht="14.4" customHeight="1" x14ac:dyDescent="0.3">
      <c r="A372" s="695" t="s">
        <v>553</v>
      </c>
      <c r="B372" s="696" t="s">
        <v>554</v>
      </c>
      <c r="C372" s="699" t="s">
        <v>569</v>
      </c>
      <c r="D372" s="720" t="s">
        <v>3004</v>
      </c>
      <c r="E372" s="699" t="s">
        <v>5723</v>
      </c>
      <c r="F372" s="720" t="s">
        <v>5724</v>
      </c>
      <c r="G372" s="699" t="s">
        <v>5159</v>
      </c>
      <c r="H372" s="699" t="s">
        <v>5160</v>
      </c>
      <c r="I372" s="711">
        <v>12.08</v>
      </c>
      <c r="J372" s="711">
        <v>10</v>
      </c>
      <c r="K372" s="712">
        <v>120.8</v>
      </c>
    </row>
    <row r="373" spans="1:11" ht="14.4" customHeight="1" x14ac:dyDescent="0.3">
      <c r="A373" s="695" t="s">
        <v>553</v>
      </c>
      <c r="B373" s="696" t="s">
        <v>554</v>
      </c>
      <c r="C373" s="699" t="s">
        <v>569</v>
      </c>
      <c r="D373" s="720" t="s">
        <v>3004</v>
      </c>
      <c r="E373" s="699" t="s">
        <v>5723</v>
      </c>
      <c r="F373" s="720" t="s">
        <v>5724</v>
      </c>
      <c r="G373" s="699" t="s">
        <v>4859</v>
      </c>
      <c r="H373" s="699" t="s">
        <v>4860</v>
      </c>
      <c r="I373" s="711">
        <v>15.004999999999999</v>
      </c>
      <c r="J373" s="711">
        <v>50</v>
      </c>
      <c r="K373" s="712">
        <v>750.3</v>
      </c>
    </row>
    <row r="374" spans="1:11" ht="14.4" customHeight="1" x14ac:dyDescent="0.3">
      <c r="A374" s="695" t="s">
        <v>553</v>
      </c>
      <c r="B374" s="696" t="s">
        <v>554</v>
      </c>
      <c r="C374" s="699" t="s">
        <v>569</v>
      </c>
      <c r="D374" s="720" t="s">
        <v>3004</v>
      </c>
      <c r="E374" s="699" t="s">
        <v>5723</v>
      </c>
      <c r="F374" s="720" t="s">
        <v>5724</v>
      </c>
      <c r="G374" s="699" t="s">
        <v>4861</v>
      </c>
      <c r="H374" s="699" t="s">
        <v>4862</v>
      </c>
      <c r="I374" s="711">
        <v>12.105</v>
      </c>
      <c r="J374" s="711">
        <v>120</v>
      </c>
      <c r="K374" s="712">
        <v>1452.6</v>
      </c>
    </row>
    <row r="375" spans="1:11" ht="14.4" customHeight="1" x14ac:dyDescent="0.3">
      <c r="A375" s="695" t="s">
        <v>553</v>
      </c>
      <c r="B375" s="696" t="s">
        <v>554</v>
      </c>
      <c r="C375" s="699" t="s">
        <v>569</v>
      </c>
      <c r="D375" s="720" t="s">
        <v>3004</v>
      </c>
      <c r="E375" s="699" t="s">
        <v>5723</v>
      </c>
      <c r="F375" s="720" t="s">
        <v>5724</v>
      </c>
      <c r="G375" s="699" t="s">
        <v>4865</v>
      </c>
      <c r="H375" s="699" t="s">
        <v>4866</v>
      </c>
      <c r="I375" s="711">
        <v>2.8449999999999998</v>
      </c>
      <c r="J375" s="711">
        <v>200</v>
      </c>
      <c r="K375" s="712">
        <v>569</v>
      </c>
    </row>
    <row r="376" spans="1:11" ht="14.4" customHeight="1" x14ac:dyDescent="0.3">
      <c r="A376" s="695" t="s">
        <v>553</v>
      </c>
      <c r="B376" s="696" t="s">
        <v>554</v>
      </c>
      <c r="C376" s="699" t="s">
        <v>569</v>
      </c>
      <c r="D376" s="720" t="s">
        <v>3004</v>
      </c>
      <c r="E376" s="699" t="s">
        <v>5723</v>
      </c>
      <c r="F376" s="720" t="s">
        <v>5724</v>
      </c>
      <c r="G376" s="699" t="s">
        <v>5161</v>
      </c>
      <c r="H376" s="699" t="s">
        <v>5162</v>
      </c>
      <c r="I376" s="711">
        <v>5.2</v>
      </c>
      <c r="J376" s="711">
        <v>50</v>
      </c>
      <c r="K376" s="712">
        <v>260</v>
      </c>
    </row>
    <row r="377" spans="1:11" ht="14.4" customHeight="1" x14ac:dyDescent="0.3">
      <c r="A377" s="695" t="s">
        <v>553</v>
      </c>
      <c r="B377" s="696" t="s">
        <v>554</v>
      </c>
      <c r="C377" s="699" t="s">
        <v>569</v>
      </c>
      <c r="D377" s="720" t="s">
        <v>3004</v>
      </c>
      <c r="E377" s="699" t="s">
        <v>5723</v>
      </c>
      <c r="F377" s="720" t="s">
        <v>5724</v>
      </c>
      <c r="G377" s="699" t="s">
        <v>5163</v>
      </c>
      <c r="H377" s="699" t="s">
        <v>5164</v>
      </c>
      <c r="I377" s="711">
        <v>13.205</v>
      </c>
      <c r="J377" s="711">
        <v>20</v>
      </c>
      <c r="K377" s="712">
        <v>264.10000000000002</v>
      </c>
    </row>
    <row r="378" spans="1:11" ht="14.4" customHeight="1" x14ac:dyDescent="0.3">
      <c r="A378" s="695" t="s">
        <v>553</v>
      </c>
      <c r="B378" s="696" t="s">
        <v>554</v>
      </c>
      <c r="C378" s="699" t="s">
        <v>569</v>
      </c>
      <c r="D378" s="720" t="s">
        <v>3004</v>
      </c>
      <c r="E378" s="699" t="s">
        <v>5723</v>
      </c>
      <c r="F378" s="720" t="s">
        <v>5724</v>
      </c>
      <c r="G378" s="699" t="s">
        <v>4867</v>
      </c>
      <c r="H378" s="699" t="s">
        <v>4868</v>
      </c>
      <c r="I378" s="711">
        <v>21.232500000000002</v>
      </c>
      <c r="J378" s="711">
        <v>750</v>
      </c>
      <c r="K378" s="712">
        <v>15924</v>
      </c>
    </row>
    <row r="379" spans="1:11" ht="14.4" customHeight="1" x14ac:dyDescent="0.3">
      <c r="A379" s="695" t="s">
        <v>553</v>
      </c>
      <c r="B379" s="696" t="s">
        <v>554</v>
      </c>
      <c r="C379" s="699" t="s">
        <v>569</v>
      </c>
      <c r="D379" s="720" t="s">
        <v>3004</v>
      </c>
      <c r="E379" s="699" t="s">
        <v>5723</v>
      </c>
      <c r="F379" s="720" t="s">
        <v>5724</v>
      </c>
      <c r="G379" s="699" t="s">
        <v>4869</v>
      </c>
      <c r="H379" s="699" t="s">
        <v>4870</v>
      </c>
      <c r="I379" s="711">
        <v>21.236666666666665</v>
      </c>
      <c r="J379" s="711">
        <v>150</v>
      </c>
      <c r="K379" s="712">
        <v>3185.5</v>
      </c>
    </row>
    <row r="380" spans="1:11" ht="14.4" customHeight="1" x14ac:dyDescent="0.3">
      <c r="A380" s="695" t="s">
        <v>553</v>
      </c>
      <c r="B380" s="696" t="s">
        <v>554</v>
      </c>
      <c r="C380" s="699" t="s">
        <v>569</v>
      </c>
      <c r="D380" s="720" t="s">
        <v>3004</v>
      </c>
      <c r="E380" s="699" t="s">
        <v>5723</v>
      </c>
      <c r="F380" s="720" t="s">
        <v>5724</v>
      </c>
      <c r="G380" s="699" t="s">
        <v>5165</v>
      </c>
      <c r="H380" s="699" t="s">
        <v>5166</v>
      </c>
      <c r="I380" s="711">
        <v>6.66</v>
      </c>
      <c r="J380" s="711">
        <v>10</v>
      </c>
      <c r="K380" s="712">
        <v>66.599999999999994</v>
      </c>
    </row>
    <row r="381" spans="1:11" ht="14.4" customHeight="1" x14ac:dyDescent="0.3">
      <c r="A381" s="695" t="s">
        <v>553</v>
      </c>
      <c r="B381" s="696" t="s">
        <v>554</v>
      </c>
      <c r="C381" s="699" t="s">
        <v>569</v>
      </c>
      <c r="D381" s="720" t="s">
        <v>3004</v>
      </c>
      <c r="E381" s="699" t="s">
        <v>5723</v>
      </c>
      <c r="F381" s="720" t="s">
        <v>5724</v>
      </c>
      <c r="G381" s="699" t="s">
        <v>5167</v>
      </c>
      <c r="H381" s="699" t="s">
        <v>5168</v>
      </c>
      <c r="I381" s="711">
        <v>6.65</v>
      </c>
      <c r="J381" s="711">
        <v>10</v>
      </c>
      <c r="K381" s="712">
        <v>66.5</v>
      </c>
    </row>
    <row r="382" spans="1:11" ht="14.4" customHeight="1" x14ac:dyDescent="0.3">
      <c r="A382" s="695" t="s">
        <v>553</v>
      </c>
      <c r="B382" s="696" t="s">
        <v>554</v>
      </c>
      <c r="C382" s="699" t="s">
        <v>569</v>
      </c>
      <c r="D382" s="720" t="s">
        <v>3004</v>
      </c>
      <c r="E382" s="699" t="s">
        <v>5723</v>
      </c>
      <c r="F382" s="720" t="s">
        <v>5724</v>
      </c>
      <c r="G382" s="699" t="s">
        <v>5169</v>
      </c>
      <c r="H382" s="699" t="s">
        <v>5170</v>
      </c>
      <c r="I382" s="711">
        <v>106.14</v>
      </c>
      <c r="J382" s="711">
        <v>50</v>
      </c>
      <c r="K382" s="712">
        <v>5307.06</v>
      </c>
    </row>
    <row r="383" spans="1:11" ht="14.4" customHeight="1" x14ac:dyDescent="0.3">
      <c r="A383" s="695" t="s">
        <v>553</v>
      </c>
      <c r="B383" s="696" t="s">
        <v>554</v>
      </c>
      <c r="C383" s="699" t="s">
        <v>569</v>
      </c>
      <c r="D383" s="720" t="s">
        <v>3004</v>
      </c>
      <c r="E383" s="699" t="s">
        <v>5723</v>
      </c>
      <c r="F383" s="720" t="s">
        <v>5724</v>
      </c>
      <c r="G383" s="699" t="s">
        <v>4873</v>
      </c>
      <c r="H383" s="699" t="s">
        <v>4874</v>
      </c>
      <c r="I383" s="711">
        <v>0.47</v>
      </c>
      <c r="J383" s="711">
        <v>7000</v>
      </c>
      <c r="K383" s="712">
        <v>3290</v>
      </c>
    </row>
    <row r="384" spans="1:11" ht="14.4" customHeight="1" x14ac:dyDescent="0.3">
      <c r="A384" s="695" t="s">
        <v>553</v>
      </c>
      <c r="B384" s="696" t="s">
        <v>554</v>
      </c>
      <c r="C384" s="699" t="s">
        <v>569</v>
      </c>
      <c r="D384" s="720" t="s">
        <v>3004</v>
      </c>
      <c r="E384" s="699" t="s">
        <v>5723</v>
      </c>
      <c r="F384" s="720" t="s">
        <v>5724</v>
      </c>
      <c r="G384" s="699" t="s">
        <v>4875</v>
      </c>
      <c r="H384" s="699" t="s">
        <v>4876</v>
      </c>
      <c r="I384" s="711">
        <v>4.03</v>
      </c>
      <c r="J384" s="711">
        <v>250</v>
      </c>
      <c r="K384" s="712">
        <v>1007.5</v>
      </c>
    </row>
    <row r="385" spans="1:11" ht="14.4" customHeight="1" x14ac:dyDescent="0.3">
      <c r="A385" s="695" t="s">
        <v>553</v>
      </c>
      <c r="B385" s="696" t="s">
        <v>554</v>
      </c>
      <c r="C385" s="699" t="s">
        <v>569</v>
      </c>
      <c r="D385" s="720" t="s">
        <v>3004</v>
      </c>
      <c r="E385" s="699" t="s">
        <v>5723</v>
      </c>
      <c r="F385" s="720" t="s">
        <v>5724</v>
      </c>
      <c r="G385" s="699" t="s">
        <v>4877</v>
      </c>
      <c r="H385" s="699" t="s">
        <v>4878</v>
      </c>
      <c r="I385" s="711">
        <v>9.1999999999999993</v>
      </c>
      <c r="J385" s="711">
        <v>900</v>
      </c>
      <c r="K385" s="712">
        <v>8280</v>
      </c>
    </row>
    <row r="386" spans="1:11" ht="14.4" customHeight="1" x14ac:dyDescent="0.3">
      <c r="A386" s="695" t="s">
        <v>553</v>
      </c>
      <c r="B386" s="696" t="s">
        <v>554</v>
      </c>
      <c r="C386" s="699" t="s">
        <v>569</v>
      </c>
      <c r="D386" s="720" t="s">
        <v>3004</v>
      </c>
      <c r="E386" s="699" t="s">
        <v>5723</v>
      </c>
      <c r="F386" s="720" t="s">
        <v>5724</v>
      </c>
      <c r="G386" s="699" t="s">
        <v>5171</v>
      </c>
      <c r="H386" s="699" t="s">
        <v>5172</v>
      </c>
      <c r="I386" s="711">
        <v>427.29</v>
      </c>
      <c r="J386" s="711">
        <v>8</v>
      </c>
      <c r="K386" s="712">
        <v>3418.3</v>
      </c>
    </row>
    <row r="387" spans="1:11" ht="14.4" customHeight="1" x14ac:dyDescent="0.3">
      <c r="A387" s="695" t="s">
        <v>553</v>
      </c>
      <c r="B387" s="696" t="s">
        <v>554</v>
      </c>
      <c r="C387" s="699" t="s">
        <v>569</v>
      </c>
      <c r="D387" s="720" t="s">
        <v>3004</v>
      </c>
      <c r="E387" s="699" t="s">
        <v>5723</v>
      </c>
      <c r="F387" s="720" t="s">
        <v>5724</v>
      </c>
      <c r="G387" s="699" t="s">
        <v>5099</v>
      </c>
      <c r="H387" s="699" t="s">
        <v>5100</v>
      </c>
      <c r="I387" s="711">
        <v>24.2</v>
      </c>
      <c r="J387" s="711">
        <v>110</v>
      </c>
      <c r="K387" s="712">
        <v>2662</v>
      </c>
    </row>
    <row r="388" spans="1:11" ht="14.4" customHeight="1" x14ac:dyDescent="0.3">
      <c r="A388" s="695" t="s">
        <v>553</v>
      </c>
      <c r="B388" s="696" t="s">
        <v>554</v>
      </c>
      <c r="C388" s="699" t="s">
        <v>569</v>
      </c>
      <c r="D388" s="720" t="s">
        <v>3004</v>
      </c>
      <c r="E388" s="699" t="s">
        <v>5723</v>
      </c>
      <c r="F388" s="720" t="s">
        <v>5724</v>
      </c>
      <c r="G388" s="699" t="s">
        <v>5173</v>
      </c>
      <c r="H388" s="699" t="s">
        <v>5174</v>
      </c>
      <c r="I388" s="711">
        <v>268.3175</v>
      </c>
      <c r="J388" s="711">
        <v>6</v>
      </c>
      <c r="K388" s="712">
        <v>1617.78</v>
      </c>
    </row>
    <row r="389" spans="1:11" ht="14.4" customHeight="1" x14ac:dyDescent="0.3">
      <c r="A389" s="695" t="s">
        <v>553</v>
      </c>
      <c r="B389" s="696" t="s">
        <v>554</v>
      </c>
      <c r="C389" s="699" t="s">
        <v>569</v>
      </c>
      <c r="D389" s="720" t="s">
        <v>3004</v>
      </c>
      <c r="E389" s="699" t="s">
        <v>5723</v>
      </c>
      <c r="F389" s="720" t="s">
        <v>5724</v>
      </c>
      <c r="G389" s="699" t="s">
        <v>5175</v>
      </c>
      <c r="H389" s="699" t="s">
        <v>5176</v>
      </c>
      <c r="I389" s="711">
        <v>786.5</v>
      </c>
      <c r="J389" s="711">
        <v>6</v>
      </c>
      <c r="K389" s="712">
        <v>4719</v>
      </c>
    </row>
    <row r="390" spans="1:11" ht="14.4" customHeight="1" x14ac:dyDescent="0.3">
      <c r="A390" s="695" t="s">
        <v>553</v>
      </c>
      <c r="B390" s="696" t="s">
        <v>554</v>
      </c>
      <c r="C390" s="699" t="s">
        <v>569</v>
      </c>
      <c r="D390" s="720" t="s">
        <v>3004</v>
      </c>
      <c r="E390" s="699" t="s">
        <v>5723</v>
      </c>
      <c r="F390" s="720" t="s">
        <v>5724</v>
      </c>
      <c r="G390" s="699" t="s">
        <v>5177</v>
      </c>
      <c r="H390" s="699" t="s">
        <v>5178</v>
      </c>
      <c r="I390" s="711">
        <v>19.62</v>
      </c>
      <c r="J390" s="711">
        <v>10</v>
      </c>
      <c r="K390" s="712">
        <v>196.17</v>
      </c>
    </row>
    <row r="391" spans="1:11" ht="14.4" customHeight="1" x14ac:dyDescent="0.3">
      <c r="A391" s="695" t="s">
        <v>553</v>
      </c>
      <c r="B391" s="696" t="s">
        <v>554</v>
      </c>
      <c r="C391" s="699" t="s">
        <v>569</v>
      </c>
      <c r="D391" s="720" t="s">
        <v>3004</v>
      </c>
      <c r="E391" s="699" t="s">
        <v>5737</v>
      </c>
      <c r="F391" s="720" t="s">
        <v>5738</v>
      </c>
      <c r="G391" s="699" t="s">
        <v>5179</v>
      </c>
      <c r="H391" s="699" t="s">
        <v>5180</v>
      </c>
      <c r="I391" s="711">
        <v>16.585000000000001</v>
      </c>
      <c r="J391" s="711">
        <v>18</v>
      </c>
      <c r="K391" s="712">
        <v>297.5</v>
      </c>
    </row>
    <row r="392" spans="1:11" ht="14.4" customHeight="1" x14ac:dyDescent="0.3">
      <c r="A392" s="695" t="s">
        <v>553</v>
      </c>
      <c r="B392" s="696" t="s">
        <v>554</v>
      </c>
      <c r="C392" s="699" t="s">
        <v>569</v>
      </c>
      <c r="D392" s="720" t="s">
        <v>3004</v>
      </c>
      <c r="E392" s="699" t="s">
        <v>5725</v>
      </c>
      <c r="F392" s="720" t="s">
        <v>5726</v>
      </c>
      <c r="G392" s="699" t="s">
        <v>4883</v>
      </c>
      <c r="H392" s="699" t="s">
        <v>4884</v>
      </c>
      <c r="I392" s="711">
        <v>442.39</v>
      </c>
      <c r="J392" s="711">
        <v>20</v>
      </c>
      <c r="K392" s="712">
        <v>8847.7999999999993</v>
      </c>
    </row>
    <row r="393" spans="1:11" ht="14.4" customHeight="1" x14ac:dyDescent="0.3">
      <c r="A393" s="695" t="s">
        <v>553</v>
      </c>
      <c r="B393" s="696" t="s">
        <v>554</v>
      </c>
      <c r="C393" s="699" t="s">
        <v>569</v>
      </c>
      <c r="D393" s="720" t="s">
        <v>3004</v>
      </c>
      <c r="E393" s="699" t="s">
        <v>5725</v>
      </c>
      <c r="F393" s="720" t="s">
        <v>5726</v>
      </c>
      <c r="G393" s="699" t="s">
        <v>5105</v>
      </c>
      <c r="H393" s="699" t="s">
        <v>5106</v>
      </c>
      <c r="I393" s="711">
        <v>568.79</v>
      </c>
      <c r="J393" s="711">
        <v>20</v>
      </c>
      <c r="K393" s="712">
        <v>11375.75</v>
      </c>
    </row>
    <row r="394" spans="1:11" ht="14.4" customHeight="1" x14ac:dyDescent="0.3">
      <c r="A394" s="695" t="s">
        <v>553</v>
      </c>
      <c r="B394" s="696" t="s">
        <v>554</v>
      </c>
      <c r="C394" s="699" t="s">
        <v>569</v>
      </c>
      <c r="D394" s="720" t="s">
        <v>3004</v>
      </c>
      <c r="E394" s="699" t="s">
        <v>5727</v>
      </c>
      <c r="F394" s="720" t="s">
        <v>5728</v>
      </c>
      <c r="G394" s="699" t="s">
        <v>4887</v>
      </c>
      <c r="H394" s="699" t="s">
        <v>4888</v>
      </c>
      <c r="I394" s="711">
        <v>8.1675000000000004</v>
      </c>
      <c r="J394" s="711">
        <v>7500</v>
      </c>
      <c r="K394" s="712">
        <v>61255</v>
      </c>
    </row>
    <row r="395" spans="1:11" ht="14.4" customHeight="1" x14ac:dyDescent="0.3">
      <c r="A395" s="695" t="s">
        <v>553</v>
      </c>
      <c r="B395" s="696" t="s">
        <v>554</v>
      </c>
      <c r="C395" s="699" t="s">
        <v>569</v>
      </c>
      <c r="D395" s="720" t="s">
        <v>3004</v>
      </c>
      <c r="E395" s="699" t="s">
        <v>5727</v>
      </c>
      <c r="F395" s="720" t="s">
        <v>5728</v>
      </c>
      <c r="G395" s="699" t="s">
        <v>4889</v>
      </c>
      <c r="H395" s="699" t="s">
        <v>4890</v>
      </c>
      <c r="I395" s="711">
        <v>7.03</v>
      </c>
      <c r="J395" s="711">
        <v>1100</v>
      </c>
      <c r="K395" s="712">
        <v>7737</v>
      </c>
    </row>
    <row r="396" spans="1:11" ht="14.4" customHeight="1" x14ac:dyDescent="0.3">
      <c r="A396" s="695" t="s">
        <v>553</v>
      </c>
      <c r="B396" s="696" t="s">
        <v>554</v>
      </c>
      <c r="C396" s="699" t="s">
        <v>569</v>
      </c>
      <c r="D396" s="720" t="s">
        <v>3004</v>
      </c>
      <c r="E396" s="699" t="s">
        <v>5727</v>
      </c>
      <c r="F396" s="720" t="s">
        <v>5728</v>
      </c>
      <c r="G396" s="699" t="s">
        <v>5181</v>
      </c>
      <c r="H396" s="699" t="s">
        <v>5182</v>
      </c>
      <c r="I396" s="711">
        <v>200.86</v>
      </c>
      <c r="J396" s="711">
        <v>30</v>
      </c>
      <c r="K396" s="712">
        <v>6025.7999999999993</v>
      </c>
    </row>
    <row r="397" spans="1:11" ht="14.4" customHeight="1" x14ac:dyDescent="0.3">
      <c r="A397" s="695" t="s">
        <v>553</v>
      </c>
      <c r="B397" s="696" t="s">
        <v>554</v>
      </c>
      <c r="C397" s="699" t="s">
        <v>569</v>
      </c>
      <c r="D397" s="720" t="s">
        <v>3004</v>
      </c>
      <c r="E397" s="699" t="s">
        <v>5729</v>
      </c>
      <c r="F397" s="720" t="s">
        <v>5730</v>
      </c>
      <c r="G397" s="699" t="s">
        <v>5115</v>
      </c>
      <c r="H397" s="699" t="s">
        <v>5116</v>
      </c>
      <c r="I397" s="711">
        <v>39.229999999999997</v>
      </c>
      <c r="J397" s="711">
        <v>36</v>
      </c>
      <c r="K397" s="712">
        <v>1412.2</v>
      </c>
    </row>
    <row r="398" spans="1:11" ht="14.4" customHeight="1" x14ac:dyDescent="0.3">
      <c r="A398" s="695" t="s">
        <v>553</v>
      </c>
      <c r="B398" s="696" t="s">
        <v>554</v>
      </c>
      <c r="C398" s="699" t="s">
        <v>569</v>
      </c>
      <c r="D398" s="720" t="s">
        <v>3004</v>
      </c>
      <c r="E398" s="699" t="s">
        <v>5731</v>
      </c>
      <c r="F398" s="720" t="s">
        <v>5732</v>
      </c>
      <c r="G398" s="699" t="s">
        <v>4893</v>
      </c>
      <c r="H398" s="699" t="s">
        <v>4894</v>
      </c>
      <c r="I398" s="711">
        <v>399.3</v>
      </c>
      <c r="J398" s="711">
        <v>20</v>
      </c>
      <c r="K398" s="712">
        <v>7986</v>
      </c>
    </row>
    <row r="399" spans="1:11" ht="14.4" customHeight="1" x14ac:dyDescent="0.3">
      <c r="A399" s="695" t="s">
        <v>553</v>
      </c>
      <c r="B399" s="696" t="s">
        <v>554</v>
      </c>
      <c r="C399" s="699" t="s">
        <v>569</v>
      </c>
      <c r="D399" s="720" t="s">
        <v>3004</v>
      </c>
      <c r="E399" s="699" t="s">
        <v>5731</v>
      </c>
      <c r="F399" s="720" t="s">
        <v>5732</v>
      </c>
      <c r="G399" s="699" t="s">
        <v>4897</v>
      </c>
      <c r="H399" s="699" t="s">
        <v>4898</v>
      </c>
      <c r="I399" s="711">
        <v>0.31</v>
      </c>
      <c r="J399" s="711">
        <v>200</v>
      </c>
      <c r="K399" s="712">
        <v>62</v>
      </c>
    </row>
    <row r="400" spans="1:11" ht="14.4" customHeight="1" x14ac:dyDescent="0.3">
      <c r="A400" s="695" t="s">
        <v>553</v>
      </c>
      <c r="B400" s="696" t="s">
        <v>554</v>
      </c>
      <c r="C400" s="699" t="s">
        <v>569</v>
      </c>
      <c r="D400" s="720" t="s">
        <v>3004</v>
      </c>
      <c r="E400" s="699" t="s">
        <v>5731</v>
      </c>
      <c r="F400" s="720" t="s">
        <v>5732</v>
      </c>
      <c r="G400" s="699" t="s">
        <v>4901</v>
      </c>
      <c r="H400" s="699" t="s">
        <v>4902</v>
      </c>
      <c r="I400" s="711">
        <v>0.3</v>
      </c>
      <c r="J400" s="711">
        <v>500</v>
      </c>
      <c r="K400" s="712">
        <v>150</v>
      </c>
    </row>
    <row r="401" spans="1:11" ht="14.4" customHeight="1" x14ac:dyDescent="0.3">
      <c r="A401" s="695" t="s">
        <v>553</v>
      </c>
      <c r="B401" s="696" t="s">
        <v>554</v>
      </c>
      <c r="C401" s="699" t="s">
        <v>569</v>
      </c>
      <c r="D401" s="720" t="s">
        <v>3004</v>
      </c>
      <c r="E401" s="699" t="s">
        <v>5731</v>
      </c>
      <c r="F401" s="720" t="s">
        <v>5732</v>
      </c>
      <c r="G401" s="699" t="s">
        <v>4909</v>
      </c>
      <c r="H401" s="699" t="s">
        <v>4910</v>
      </c>
      <c r="I401" s="711">
        <v>0.3</v>
      </c>
      <c r="J401" s="711">
        <v>9000</v>
      </c>
      <c r="K401" s="712">
        <v>2700</v>
      </c>
    </row>
    <row r="402" spans="1:11" ht="14.4" customHeight="1" x14ac:dyDescent="0.3">
      <c r="A402" s="695" t="s">
        <v>553</v>
      </c>
      <c r="B402" s="696" t="s">
        <v>554</v>
      </c>
      <c r="C402" s="699" t="s">
        <v>569</v>
      </c>
      <c r="D402" s="720" t="s">
        <v>3004</v>
      </c>
      <c r="E402" s="699" t="s">
        <v>5733</v>
      </c>
      <c r="F402" s="720" t="s">
        <v>5734</v>
      </c>
      <c r="G402" s="699" t="s">
        <v>4915</v>
      </c>
      <c r="H402" s="699" t="s">
        <v>4916</v>
      </c>
      <c r="I402" s="711">
        <v>7.5</v>
      </c>
      <c r="J402" s="711">
        <v>50</v>
      </c>
      <c r="K402" s="712">
        <v>375</v>
      </c>
    </row>
    <row r="403" spans="1:11" ht="14.4" customHeight="1" x14ac:dyDescent="0.3">
      <c r="A403" s="695" t="s">
        <v>553</v>
      </c>
      <c r="B403" s="696" t="s">
        <v>554</v>
      </c>
      <c r="C403" s="699" t="s">
        <v>569</v>
      </c>
      <c r="D403" s="720" t="s">
        <v>3004</v>
      </c>
      <c r="E403" s="699" t="s">
        <v>5733</v>
      </c>
      <c r="F403" s="720" t="s">
        <v>5734</v>
      </c>
      <c r="G403" s="699" t="s">
        <v>4917</v>
      </c>
      <c r="H403" s="699" t="s">
        <v>4918</v>
      </c>
      <c r="I403" s="711">
        <v>7.5</v>
      </c>
      <c r="J403" s="711">
        <v>650</v>
      </c>
      <c r="K403" s="712">
        <v>4875</v>
      </c>
    </row>
    <row r="404" spans="1:11" ht="14.4" customHeight="1" x14ac:dyDescent="0.3">
      <c r="A404" s="695" t="s">
        <v>553</v>
      </c>
      <c r="B404" s="696" t="s">
        <v>554</v>
      </c>
      <c r="C404" s="699" t="s">
        <v>569</v>
      </c>
      <c r="D404" s="720" t="s">
        <v>3004</v>
      </c>
      <c r="E404" s="699" t="s">
        <v>5733</v>
      </c>
      <c r="F404" s="720" t="s">
        <v>5734</v>
      </c>
      <c r="G404" s="699" t="s">
        <v>4919</v>
      </c>
      <c r="H404" s="699" t="s">
        <v>4920</v>
      </c>
      <c r="I404" s="711">
        <v>7.5</v>
      </c>
      <c r="J404" s="711">
        <v>150</v>
      </c>
      <c r="K404" s="712">
        <v>1125</v>
      </c>
    </row>
    <row r="405" spans="1:11" ht="14.4" customHeight="1" x14ac:dyDescent="0.3">
      <c r="A405" s="695" t="s">
        <v>553</v>
      </c>
      <c r="B405" s="696" t="s">
        <v>554</v>
      </c>
      <c r="C405" s="699" t="s">
        <v>569</v>
      </c>
      <c r="D405" s="720" t="s">
        <v>3004</v>
      </c>
      <c r="E405" s="699" t="s">
        <v>5733</v>
      </c>
      <c r="F405" s="720" t="s">
        <v>5734</v>
      </c>
      <c r="G405" s="699" t="s">
        <v>4921</v>
      </c>
      <c r="H405" s="699" t="s">
        <v>4922</v>
      </c>
      <c r="I405" s="711">
        <v>7.5</v>
      </c>
      <c r="J405" s="711">
        <v>50</v>
      </c>
      <c r="K405" s="712">
        <v>375</v>
      </c>
    </row>
    <row r="406" spans="1:11" ht="14.4" customHeight="1" x14ac:dyDescent="0.3">
      <c r="A406" s="695" t="s">
        <v>553</v>
      </c>
      <c r="B406" s="696" t="s">
        <v>554</v>
      </c>
      <c r="C406" s="699" t="s">
        <v>569</v>
      </c>
      <c r="D406" s="720" t="s">
        <v>3004</v>
      </c>
      <c r="E406" s="699" t="s">
        <v>5733</v>
      </c>
      <c r="F406" s="720" t="s">
        <v>5734</v>
      </c>
      <c r="G406" s="699" t="s">
        <v>4923</v>
      </c>
      <c r="H406" s="699" t="s">
        <v>4924</v>
      </c>
      <c r="I406" s="711">
        <v>0.77666666666666673</v>
      </c>
      <c r="J406" s="711">
        <v>3600</v>
      </c>
      <c r="K406" s="712">
        <v>2796</v>
      </c>
    </row>
    <row r="407" spans="1:11" ht="14.4" customHeight="1" x14ac:dyDescent="0.3">
      <c r="A407" s="695" t="s">
        <v>553</v>
      </c>
      <c r="B407" s="696" t="s">
        <v>554</v>
      </c>
      <c r="C407" s="699" t="s">
        <v>569</v>
      </c>
      <c r="D407" s="720" t="s">
        <v>3004</v>
      </c>
      <c r="E407" s="699" t="s">
        <v>5733</v>
      </c>
      <c r="F407" s="720" t="s">
        <v>5734</v>
      </c>
      <c r="G407" s="699" t="s">
        <v>4925</v>
      </c>
      <c r="H407" s="699" t="s">
        <v>4926</v>
      </c>
      <c r="I407" s="711">
        <v>0.77250000000000008</v>
      </c>
      <c r="J407" s="711">
        <v>25000</v>
      </c>
      <c r="K407" s="712">
        <v>19300</v>
      </c>
    </row>
    <row r="408" spans="1:11" ht="14.4" customHeight="1" x14ac:dyDescent="0.3">
      <c r="A408" s="695" t="s">
        <v>553</v>
      </c>
      <c r="B408" s="696" t="s">
        <v>554</v>
      </c>
      <c r="C408" s="699" t="s">
        <v>569</v>
      </c>
      <c r="D408" s="720" t="s">
        <v>3004</v>
      </c>
      <c r="E408" s="699" t="s">
        <v>5733</v>
      </c>
      <c r="F408" s="720" t="s">
        <v>5734</v>
      </c>
      <c r="G408" s="699" t="s">
        <v>4927</v>
      </c>
      <c r="H408" s="699" t="s">
        <v>4928</v>
      </c>
      <c r="I408" s="711">
        <v>0.77249999999999996</v>
      </c>
      <c r="J408" s="711">
        <v>15500</v>
      </c>
      <c r="K408" s="712">
        <v>11960</v>
      </c>
    </row>
    <row r="409" spans="1:11" ht="14.4" customHeight="1" x14ac:dyDescent="0.3">
      <c r="A409" s="695" t="s">
        <v>553</v>
      </c>
      <c r="B409" s="696" t="s">
        <v>554</v>
      </c>
      <c r="C409" s="699" t="s">
        <v>569</v>
      </c>
      <c r="D409" s="720" t="s">
        <v>3004</v>
      </c>
      <c r="E409" s="699" t="s">
        <v>5735</v>
      </c>
      <c r="F409" s="720" t="s">
        <v>5736</v>
      </c>
      <c r="G409" s="699" t="s">
        <v>4931</v>
      </c>
      <c r="H409" s="699" t="s">
        <v>4932</v>
      </c>
      <c r="I409" s="711">
        <v>139.44</v>
      </c>
      <c r="J409" s="711">
        <v>50</v>
      </c>
      <c r="K409" s="712">
        <v>6971.9800000000014</v>
      </c>
    </row>
    <row r="410" spans="1:11" ht="14.4" customHeight="1" x14ac:dyDescent="0.3">
      <c r="A410" s="695" t="s">
        <v>553</v>
      </c>
      <c r="B410" s="696" t="s">
        <v>554</v>
      </c>
      <c r="C410" s="699" t="s">
        <v>569</v>
      </c>
      <c r="D410" s="720" t="s">
        <v>3004</v>
      </c>
      <c r="E410" s="699" t="s">
        <v>5735</v>
      </c>
      <c r="F410" s="720" t="s">
        <v>5736</v>
      </c>
      <c r="G410" s="699" t="s">
        <v>5003</v>
      </c>
      <c r="H410" s="699" t="s">
        <v>5004</v>
      </c>
      <c r="I410" s="711">
        <v>139.44499999999999</v>
      </c>
      <c r="J410" s="711">
        <v>40</v>
      </c>
      <c r="K410" s="712">
        <v>5577.84</v>
      </c>
    </row>
    <row r="411" spans="1:11" ht="14.4" customHeight="1" x14ac:dyDescent="0.3">
      <c r="A411" s="695" t="s">
        <v>553</v>
      </c>
      <c r="B411" s="696" t="s">
        <v>554</v>
      </c>
      <c r="C411" s="699" t="s">
        <v>569</v>
      </c>
      <c r="D411" s="720" t="s">
        <v>3004</v>
      </c>
      <c r="E411" s="699" t="s">
        <v>5735</v>
      </c>
      <c r="F411" s="720" t="s">
        <v>5736</v>
      </c>
      <c r="G411" s="699" t="s">
        <v>4933</v>
      </c>
      <c r="H411" s="699" t="s">
        <v>4934</v>
      </c>
      <c r="I411" s="711">
        <v>139.43600000000001</v>
      </c>
      <c r="J411" s="711">
        <v>50</v>
      </c>
      <c r="K411" s="712">
        <v>6971.7400000000007</v>
      </c>
    </row>
    <row r="412" spans="1:11" ht="14.4" customHeight="1" x14ac:dyDescent="0.3">
      <c r="A412" s="695" t="s">
        <v>553</v>
      </c>
      <c r="B412" s="696" t="s">
        <v>554</v>
      </c>
      <c r="C412" s="699" t="s">
        <v>569</v>
      </c>
      <c r="D412" s="720" t="s">
        <v>3004</v>
      </c>
      <c r="E412" s="699" t="s">
        <v>5735</v>
      </c>
      <c r="F412" s="720" t="s">
        <v>5736</v>
      </c>
      <c r="G412" s="699" t="s">
        <v>4935</v>
      </c>
      <c r="H412" s="699" t="s">
        <v>4936</v>
      </c>
      <c r="I412" s="711">
        <v>152.46</v>
      </c>
      <c r="J412" s="711">
        <v>14</v>
      </c>
      <c r="K412" s="712">
        <v>2134.44</v>
      </c>
    </row>
    <row r="413" spans="1:11" ht="14.4" customHeight="1" x14ac:dyDescent="0.3">
      <c r="A413" s="695" t="s">
        <v>553</v>
      </c>
      <c r="B413" s="696" t="s">
        <v>554</v>
      </c>
      <c r="C413" s="699" t="s">
        <v>569</v>
      </c>
      <c r="D413" s="720" t="s">
        <v>3004</v>
      </c>
      <c r="E413" s="699" t="s">
        <v>5735</v>
      </c>
      <c r="F413" s="720" t="s">
        <v>5736</v>
      </c>
      <c r="G413" s="699" t="s">
        <v>4937</v>
      </c>
      <c r="H413" s="699" t="s">
        <v>4938</v>
      </c>
      <c r="I413" s="711">
        <v>254.8233333333333</v>
      </c>
      <c r="J413" s="711">
        <v>56</v>
      </c>
      <c r="K413" s="712">
        <v>14270.080000000002</v>
      </c>
    </row>
    <row r="414" spans="1:11" ht="14.4" customHeight="1" x14ac:dyDescent="0.3">
      <c r="A414" s="695" t="s">
        <v>553</v>
      </c>
      <c r="B414" s="696" t="s">
        <v>554</v>
      </c>
      <c r="C414" s="699" t="s">
        <v>569</v>
      </c>
      <c r="D414" s="720" t="s">
        <v>3004</v>
      </c>
      <c r="E414" s="699" t="s">
        <v>5735</v>
      </c>
      <c r="F414" s="720" t="s">
        <v>5736</v>
      </c>
      <c r="G414" s="699" t="s">
        <v>5183</v>
      </c>
      <c r="H414" s="699" t="s">
        <v>5184</v>
      </c>
      <c r="I414" s="711">
        <v>834.9</v>
      </c>
      <c r="J414" s="711">
        <v>1</v>
      </c>
      <c r="K414" s="712">
        <v>834.9</v>
      </c>
    </row>
    <row r="415" spans="1:11" ht="14.4" customHeight="1" x14ac:dyDescent="0.3">
      <c r="A415" s="695" t="s">
        <v>553</v>
      </c>
      <c r="B415" s="696" t="s">
        <v>554</v>
      </c>
      <c r="C415" s="699" t="s">
        <v>569</v>
      </c>
      <c r="D415" s="720" t="s">
        <v>3004</v>
      </c>
      <c r="E415" s="699" t="s">
        <v>5735</v>
      </c>
      <c r="F415" s="720" t="s">
        <v>5736</v>
      </c>
      <c r="G415" s="699" t="s">
        <v>5185</v>
      </c>
      <c r="H415" s="699" t="s">
        <v>5186</v>
      </c>
      <c r="I415" s="711">
        <v>883.29999999999984</v>
      </c>
      <c r="J415" s="711">
        <v>4</v>
      </c>
      <c r="K415" s="712">
        <v>3533.2</v>
      </c>
    </row>
    <row r="416" spans="1:11" ht="14.4" customHeight="1" x14ac:dyDescent="0.3">
      <c r="A416" s="695" t="s">
        <v>553</v>
      </c>
      <c r="B416" s="696" t="s">
        <v>554</v>
      </c>
      <c r="C416" s="699" t="s">
        <v>572</v>
      </c>
      <c r="D416" s="720" t="s">
        <v>3005</v>
      </c>
      <c r="E416" s="699" t="s">
        <v>5721</v>
      </c>
      <c r="F416" s="720" t="s">
        <v>5722</v>
      </c>
      <c r="G416" s="699" t="s">
        <v>5187</v>
      </c>
      <c r="H416" s="699" t="s">
        <v>5188</v>
      </c>
      <c r="I416" s="711">
        <v>0.31</v>
      </c>
      <c r="J416" s="711">
        <v>15000</v>
      </c>
      <c r="K416" s="712">
        <v>4650</v>
      </c>
    </row>
    <row r="417" spans="1:11" ht="14.4" customHeight="1" x14ac:dyDescent="0.3">
      <c r="A417" s="695" t="s">
        <v>553</v>
      </c>
      <c r="B417" s="696" t="s">
        <v>554</v>
      </c>
      <c r="C417" s="699" t="s">
        <v>572</v>
      </c>
      <c r="D417" s="720" t="s">
        <v>3005</v>
      </c>
      <c r="E417" s="699" t="s">
        <v>5721</v>
      </c>
      <c r="F417" s="720" t="s">
        <v>5722</v>
      </c>
      <c r="G417" s="699" t="s">
        <v>4765</v>
      </c>
      <c r="H417" s="699" t="s">
        <v>4766</v>
      </c>
      <c r="I417" s="711">
        <v>27.790000000000003</v>
      </c>
      <c r="J417" s="711">
        <v>50</v>
      </c>
      <c r="K417" s="712">
        <v>1393.8000000000002</v>
      </c>
    </row>
    <row r="418" spans="1:11" ht="14.4" customHeight="1" x14ac:dyDescent="0.3">
      <c r="A418" s="695" t="s">
        <v>553</v>
      </c>
      <c r="B418" s="696" t="s">
        <v>554</v>
      </c>
      <c r="C418" s="699" t="s">
        <v>572</v>
      </c>
      <c r="D418" s="720" t="s">
        <v>3005</v>
      </c>
      <c r="E418" s="699" t="s">
        <v>5721</v>
      </c>
      <c r="F418" s="720" t="s">
        <v>5722</v>
      </c>
      <c r="G418" s="699" t="s">
        <v>4945</v>
      </c>
      <c r="H418" s="699" t="s">
        <v>4946</v>
      </c>
      <c r="I418" s="711">
        <v>13.02</v>
      </c>
      <c r="J418" s="711">
        <v>4</v>
      </c>
      <c r="K418" s="712">
        <v>52.08</v>
      </c>
    </row>
    <row r="419" spans="1:11" ht="14.4" customHeight="1" x14ac:dyDescent="0.3">
      <c r="A419" s="695" t="s">
        <v>553</v>
      </c>
      <c r="B419" s="696" t="s">
        <v>554</v>
      </c>
      <c r="C419" s="699" t="s">
        <v>572</v>
      </c>
      <c r="D419" s="720" t="s">
        <v>3005</v>
      </c>
      <c r="E419" s="699" t="s">
        <v>5721</v>
      </c>
      <c r="F419" s="720" t="s">
        <v>5722</v>
      </c>
      <c r="G419" s="699" t="s">
        <v>5135</v>
      </c>
      <c r="H419" s="699" t="s">
        <v>5136</v>
      </c>
      <c r="I419" s="711">
        <v>27.94</v>
      </c>
      <c r="J419" s="711">
        <v>20</v>
      </c>
      <c r="K419" s="712">
        <v>558.79999999999995</v>
      </c>
    </row>
    <row r="420" spans="1:11" ht="14.4" customHeight="1" x14ac:dyDescent="0.3">
      <c r="A420" s="695" t="s">
        <v>553</v>
      </c>
      <c r="B420" s="696" t="s">
        <v>554</v>
      </c>
      <c r="C420" s="699" t="s">
        <v>572</v>
      </c>
      <c r="D420" s="720" t="s">
        <v>3005</v>
      </c>
      <c r="E420" s="699" t="s">
        <v>5721</v>
      </c>
      <c r="F420" s="720" t="s">
        <v>5722</v>
      </c>
      <c r="G420" s="699" t="s">
        <v>5189</v>
      </c>
      <c r="H420" s="699" t="s">
        <v>5190</v>
      </c>
      <c r="I420" s="711">
        <v>13.16</v>
      </c>
      <c r="J420" s="711">
        <v>48</v>
      </c>
      <c r="K420" s="712">
        <v>631.67999999999995</v>
      </c>
    </row>
    <row r="421" spans="1:11" ht="14.4" customHeight="1" x14ac:dyDescent="0.3">
      <c r="A421" s="695" t="s">
        <v>553</v>
      </c>
      <c r="B421" s="696" t="s">
        <v>554</v>
      </c>
      <c r="C421" s="699" t="s">
        <v>572</v>
      </c>
      <c r="D421" s="720" t="s">
        <v>3005</v>
      </c>
      <c r="E421" s="699" t="s">
        <v>5721</v>
      </c>
      <c r="F421" s="720" t="s">
        <v>5722</v>
      </c>
      <c r="G421" s="699" t="s">
        <v>4795</v>
      </c>
      <c r="H421" s="699" t="s">
        <v>4796</v>
      </c>
      <c r="I421" s="711">
        <v>0.31</v>
      </c>
      <c r="J421" s="711">
        <v>20</v>
      </c>
      <c r="K421" s="712">
        <v>6.2</v>
      </c>
    </row>
    <row r="422" spans="1:11" ht="14.4" customHeight="1" x14ac:dyDescent="0.3">
      <c r="A422" s="695" t="s">
        <v>553</v>
      </c>
      <c r="B422" s="696" t="s">
        <v>554</v>
      </c>
      <c r="C422" s="699" t="s">
        <v>572</v>
      </c>
      <c r="D422" s="720" t="s">
        <v>3005</v>
      </c>
      <c r="E422" s="699" t="s">
        <v>5721</v>
      </c>
      <c r="F422" s="720" t="s">
        <v>5722</v>
      </c>
      <c r="G422" s="699" t="s">
        <v>5191</v>
      </c>
      <c r="H422" s="699" t="s">
        <v>5192</v>
      </c>
      <c r="I422" s="711">
        <v>2.29</v>
      </c>
      <c r="J422" s="711">
        <v>21</v>
      </c>
      <c r="K422" s="712">
        <v>48.09</v>
      </c>
    </row>
    <row r="423" spans="1:11" ht="14.4" customHeight="1" x14ac:dyDescent="0.3">
      <c r="A423" s="695" t="s">
        <v>553</v>
      </c>
      <c r="B423" s="696" t="s">
        <v>554</v>
      </c>
      <c r="C423" s="699" t="s">
        <v>572</v>
      </c>
      <c r="D423" s="720" t="s">
        <v>3005</v>
      </c>
      <c r="E423" s="699" t="s">
        <v>5723</v>
      </c>
      <c r="F423" s="720" t="s">
        <v>5724</v>
      </c>
      <c r="G423" s="699" t="s">
        <v>4803</v>
      </c>
      <c r="H423" s="699" t="s">
        <v>4804</v>
      </c>
      <c r="I423" s="711">
        <v>0.93</v>
      </c>
      <c r="J423" s="711">
        <v>100</v>
      </c>
      <c r="K423" s="712">
        <v>93</v>
      </c>
    </row>
    <row r="424" spans="1:11" ht="14.4" customHeight="1" x14ac:dyDescent="0.3">
      <c r="A424" s="695" t="s">
        <v>553</v>
      </c>
      <c r="B424" s="696" t="s">
        <v>554</v>
      </c>
      <c r="C424" s="699" t="s">
        <v>572</v>
      </c>
      <c r="D424" s="720" t="s">
        <v>3005</v>
      </c>
      <c r="E424" s="699" t="s">
        <v>5723</v>
      </c>
      <c r="F424" s="720" t="s">
        <v>5724</v>
      </c>
      <c r="G424" s="699" t="s">
        <v>5193</v>
      </c>
      <c r="H424" s="699" t="s">
        <v>5194</v>
      </c>
      <c r="I424" s="711">
        <v>1.9</v>
      </c>
      <c r="J424" s="711">
        <v>98400</v>
      </c>
      <c r="K424" s="712">
        <v>186483.99</v>
      </c>
    </row>
    <row r="425" spans="1:11" ht="14.4" customHeight="1" x14ac:dyDescent="0.3">
      <c r="A425" s="695" t="s">
        <v>553</v>
      </c>
      <c r="B425" s="696" t="s">
        <v>554</v>
      </c>
      <c r="C425" s="699" t="s">
        <v>572</v>
      </c>
      <c r="D425" s="720" t="s">
        <v>3005</v>
      </c>
      <c r="E425" s="699" t="s">
        <v>5723</v>
      </c>
      <c r="F425" s="720" t="s">
        <v>5724</v>
      </c>
      <c r="G425" s="699" t="s">
        <v>5079</v>
      </c>
      <c r="H425" s="699" t="s">
        <v>5080</v>
      </c>
      <c r="I425" s="711">
        <v>2.85</v>
      </c>
      <c r="J425" s="711">
        <v>50</v>
      </c>
      <c r="K425" s="712">
        <v>142.5</v>
      </c>
    </row>
    <row r="426" spans="1:11" ht="14.4" customHeight="1" x14ac:dyDescent="0.3">
      <c r="A426" s="695" t="s">
        <v>553</v>
      </c>
      <c r="B426" s="696" t="s">
        <v>554</v>
      </c>
      <c r="C426" s="699" t="s">
        <v>572</v>
      </c>
      <c r="D426" s="720" t="s">
        <v>3005</v>
      </c>
      <c r="E426" s="699" t="s">
        <v>5723</v>
      </c>
      <c r="F426" s="720" t="s">
        <v>5724</v>
      </c>
      <c r="G426" s="699" t="s">
        <v>5195</v>
      </c>
      <c r="H426" s="699" t="s">
        <v>5196</v>
      </c>
      <c r="I426" s="711">
        <v>2.9</v>
      </c>
      <c r="J426" s="711">
        <v>100</v>
      </c>
      <c r="K426" s="712">
        <v>290</v>
      </c>
    </row>
    <row r="427" spans="1:11" ht="14.4" customHeight="1" x14ac:dyDescent="0.3">
      <c r="A427" s="695" t="s">
        <v>553</v>
      </c>
      <c r="B427" s="696" t="s">
        <v>554</v>
      </c>
      <c r="C427" s="699" t="s">
        <v>572</v>
      </c>
      <c r="D427" s="720" t="s">
        <v>3005</v>
      </c>
      <c r="E427" s="699" t="s">
        <v>5723</v>
      </c>
      <c r="F427" s="720" t="s">
        <v>5724</v>
      </c>
      <c r="G427" s="699" t="s">
        <v>4859</v>
      </c>
      <c r="H427" s="699" t="s">
        <v>4860</v>
      </c>
      <c r="I427" s="711">
        <v>15.003333333333332</v>
      </c>
      <c r="J427" s="711">
        <v>40</v>
      </c>
      <c r="K427" s="712">
        <v>600.1</v>
      </c>
    </row>
    <row r="428" spans="1:11" ht="14.4" customHeight="1" x14ac:dyDescent="0.3">
      <c r="A428" s="695" t="s">
        <v>553</v>
      </c>
      <c r="B428" s="696" t="s">
        <v>554</v>
      </c>
      <c r="C428" s="699" t="s">
        <v>572</v>
      </c>
      <c r="D428" s="720" t="s">
        <v>3005</v>
      </c>
      <c r="E428" s="699" t="s">
        <v>5723</v>
      </c>
      <c r="F428" s="720" t="s">
        <v>5724</v>
      </c>
      <c r="G428" s="699" t="s">
        <v>5197</v>
      </c>
      <c r="H428" s="699" t="s">
        <v>5198</v>
      </c>
      <c r="I428" s="711">
        <v>91.72</v>
      </c>
      <c r="J428" s="711">
        <v>25</v>
      </c>
      <c r="K428" s="712">
        <v>2292.9499999999998</v>
      </c>
    </row>
    <row r="429" spans="1:11" ht="14.4" customHeight="1" x14ac:dyDescent="0.3">
      <c r="A429" s="695" t="s">
        <v>553</v>
      </c>
      <c r="B429" s="696" t="s">
        <v>554</v>
      </c>
      <c r="C429" s="699" t="s">
        <v>572</v>
      </c>
      <c r="D429" s="720" t="s">
        <v>3005</v>
      </c>
      <c r="E429" s="699" t="s">
        <v>5723</v>
      </c>
      <c r="F429" s="720" t="s">
        <v>5724</v>
      </c>
      <c r="G429" s="699" t="s">
        <v>4861</v>
      </c>
      <c r="H429" s="699" t="s">
        <v>4862</v>
      </c>
      <c r="I429" s="711">
        <v>12.103333333333333</v>
      </c>
      <c r="J429" s="711">
        <v>30</v>
      </c>
      <c r="K429" s="712">
        <v>363.1</v>
      </c>
    </row>
    <row r="430" spans="1:11" ht="14.4" customHeight="1" x14ac:dyDescent="0.3">
      <c r="A430" s="695" t="s">
        <v>553</v>
      </c>
      <c r="B430" s="696" t="s">
        <v>554</v>
      </c>
      <c r="C430" s="699" t="s">
        <v>572</v>
      </c>
      <c r="D430" s="720" t="s">
        <v>3005</v>
      </c>
      <c r="E430" s="699" t="s">
        <v>5723</v>
      </c>
      <c r="F430" s="720" t="s">
        <v>5724</v>
      </c>
      <c r="G430" s="699" t="s">
        <v>4863</v>
      </c>
      <c r="H430" s="699" t="s">
        <v>4864</v>
      </c>
      <c r="I430" s="711">
        <v>25.53</v>
      </c>
      <c r="J430" s="711">
        <v>40</v>
      </c>
      <c r="K430" s="712">
        <v>1021.2</v>
      </c>
    </row>
    <row r="431" spans="1:11" ht="14.4" customHeight="1" x14ac:dyDescent="0.3">
      <c r="A431" s="695" t="s">
        <v>553</v>
      </c>
      <c r="B431" s="696" t="s">
        <v>554</v>
      </c>
      <c r="C431" s="699" t="s">
        <v>572</v>
      </c>
      <c r="D431" s="720" t="s">
        <v>3005</v>
      </c>
      <c r="E431" s="699" t="s">
        <v>5723</v>
      </c>
      <c r="F431" s="720" t="s">
        <v>5724</v>
      </c>
      <c r="G431" s="699" t="s">
        <v>5199</v>
      </c>
      <c r="H431" s="699" t="s">
        <v>5200</v>
      </c>
      <c r="I431" s="711">
        <v>1.53</v>
      </c>
      <c r="J431" s="711">
        <v>2500</v>
      </c>
      <c r="K431" s="712">
        <v>3836.14</v>
      </c>
    </row>
    <row r="432" spans="1:11" ht="14.4" customHeight="1" x14ac:dyDescent="0.3">
      <c r="A432" s="695" t="s">
        <v>553</v>
      </c>
      <c r="B432" s="696" t="s">
        <v>554</v>
      </c>
      <c r="C432" s="699" t="s">
        <v>572</v>
      </c>
      <c r="D432" s="720" t="s">
        <v>3005</v>
      </c>
      <c r="E432" s="699" t="s">
        <v>5723</v>
      </c>
      <c r="F432" s="720" t="s">
        <v>5724</v>
      </c>
      <c r="G432" s="699" t="s">
        <v>5201</v>
      </c>
      <c r="H432" s="699" t="s">
        <v>5202</v>
      </c>
      <c r="I432" s="711">
        <v>1.74</v>
      </c>
      <c r="J432" s="711">
        <v>2000</v>
      </c>
      <c r="K432" s="712">
        <v>3473.92</v>
      </c>
    </row>
    <row r="433" spans="1:11" ht="14.4" customHeight="1" x14ac:dyDescent="0.3">
      <c r="A433" s="695" t="s">
        <v>553</v>
      </c>
      <c r="B433" s="696" t="s">
        <v>554</v>
      </c>
      <c r="C433" s="699" t="s">
        <v>572</v>
      </c>
      <c r="D433" s="720" t="s">
        <v>3005</v>
      </c>
      <c r="E433" s="699" t="s">
        <v>5723</v>
      </c>
      <c r="F433" s="720" t="s">
        <v>5724</v>
      </c>
      <c r="G433" s="699" t="s">
        <v>5203</v>
      </c>
      <c r="H433" s="699" t="s">
        <v>5204</v>
      </c>
      <c r="I433" s="711">
        <v>2.34</v>
      </c>
      <c r="J433" s="711">
        <v>1500</v>
      </c>
      <c r="K433" s="712">
        <v>3513.86</v>
      </c>
    </row>
    <row r="434" spans="1:11" ht="14.4" customHeight="1" x14ac:dyDescent="0.3">
      <c r="A434" s="695" t="s">
        <v>553</v>
      </c>
      <c r="B434" s="696" t="s">
        <v>554</v>
      </c>
      <c r="C434" s="699" t="s">
        <v>572</v>
      </c>
      <c r="D434" s="720" t="s">
        <v>3005</v>
      </c>
      <c r="E434" s="699" t="s">
        <v>5723</v>
      </c>
      <c r="F434" s="720" t="s">
        <v>5724</v>
      </c>
      <c r="G434" s="699" t="s">
        <v>5205</v>
      </c>
      <c r="H434" s="699" t="s">
        <v>5206</v>
      </c>
      <c r="I434" s="711">
        <v>4.59</v>
      </c>
      <c r="J434" s="711">
        <v>2000</v>
      </c>
      <c r="K434" s="712">
        <v>9171.7999999999993</v>
      </c>
    </row>
    <row r="435" spans="1:11" ht="14.4" customHeight="1" x14ac:dyDescent="0.3">
      <c r="A435" s="695" t="s">
        <v>553</v>
      </c>
      <c r="B435" s="696" t="s">
        <v>554</v>
      </c>
      <c r="C435" s="699" t="s">
        <v>572</v>
      </c>
      <c r="D435" s="720" t="s">
        <v>3005</v>
      </c>
      <c r="E435" s="699" t="s">
        <v>5723</v>
      </c>
      <c r="F435" s="720" t="s">
        <v>5724</v>
      </c>
      <c r="G435" s="699" t="s">
        <v>5207</v>
      </c>
      <c r="H435" s="699" t="s">
        <v>5208</v>
      </c>
      <c r="I435" s="711">
        <v>33.4</v>
      </c>
      <c r="J435" s="711">
        <v>400</v>
      </c>
      <c r="K435" s="712">
        <v>13358.4</v>
      </c>
    </row>
    <row r="436" spans="1:11" ht="14.4" customHeight="1" x14ac:dyDescent="0.3">
      <c r="A436" s="695" t="s">
        <v>553</v>
      </c>
      <c r="B436" s="696" t="s">
        <v>554</v>
      </c>
      <c r="C436" s="699" t="s">
        <v>572</v>
      </c>
      <c r="D436" s="720" t="s">
        <v>3005</v>
      </c>
      <c r="E436" s="699" t="s">
        <v>5723</v>
      </c>
      <c r="F436" s="720" t="s">
        <v>5724</v>
      </c>
      <c r="G436" s="699" t="s">
        <v>5209</v>
      </c>
      <c r="H436" s="699" t="s">
        <v>5210</v>
      </c>
      <c r="I436" s="711">
        <v>0.59</v>
      </c>
      <c r="J436" s="711">
        <v>2500</v>
      </c>
      <c r="K436" s="712">
        <v>1482.25</v>
      </c>
    </row>
    <row r="437" spans="1:11" ht="14.4" customHeight="1" x14ac:dyDescent="0.3">
      <c r="A437" s="695" t="s">
        <v>553</v>
      </c>
      <c r="B437" s="696" t="s">
        <v>554</v>
      </c>
      <c r="C437" s="699" t="s">
        <v>572</v>
      </c>
      <c r="D437" s="720" t="s">
        <v>3005</v>
      </c>
      <c r="E437" s="699" t="s">
        <v>5723</v>
      </c>
      <c r="F437" s="720" t="s">
        <v>5724</v>
      </c>
      <c r="G437" s="699" t="s">
        <v>5211</v>
      </c>
      <c r="H437" s="699" t="s">
        <v>5212</v>
      </c>
      <c r="I437" s="711">
        <v>8.41</v>
      </c>
      <c r="J437" s="711">
        <v>200</v>
      </c>
      <c r="K437" s="712">
        <v>1681.9</v>
      </c>
    </row>
    <row r="438" spans="1:11" ht="14.4" customHeight="1" x14ac:dyDescent="0.3">
      <c r="A438" s="695" t="s">
        <v>553</v>
      </c>
      <c r="B438" s="696" t="s">
        <v>554</v>
      </c>
      <c r="C438" s="699" t="s">
        <v>572</v>
      </c>
      <c r="D438" s="720" t="s">
        <v>3005</v>
      </c>
      <c r="E438" s="699" t="s">
        <v>5723</v>
      </c>
      <c r="F438" s="720" t="s">
        <v>5724</v>
      </c>
      <c r="G438" s="699" t="s">
        <v>5213</v>
      </c>
      <c r="H438" s="699" t="s">
        <v>5214</v>
      </c>
      <c r="I438" s="711">
        <v>5.3</v>
      </c>
      <c r="J438" s="711">
        <v>4200</v>
      </c>
      <c r="K438" s="712">
        <v>22277.31</v>
      </c>
    </row>
    <row r="439" spans="1:11" ht="14.4" customHeight="1" x14ac:dyDescent="0.3">
      <c r="A439" s="695" t="s">
        <v>553</v>
      </c>
      <c r="B439" s="696" t="s">
        <v>554</v>
      </c>
      <c r="C439" s="699" t="s">
        <v>572</v>
      </c>
      <c r="D439" s="720" t="s">
        <v>3005</v>
      </c>
      <c r="E439" s="699" t="s">
        <v>5723</v>
      </c>
      <c r="F439" s="720" t="s">
        <v>5724</v>
      </c>
      <c r="G439" s="699" t="s">
        <v>5215</v>
      </c>
      <c r="H439" s="699" t="s">
        <v>5216</v>
      </c>
      <c r="I439" s="711">
        <v>232.68</v>
      </c>
      <c r="J439" s="711">
        <v>4</v>
      </c>
      <c r="K439" s="712">
        <v>930.73</v>
      </c>
    </row>
    <row r="440" spans="1:11" ht="14.4" customHeight="1" x14ac:dyDescent="0.3">
      <c r="A440" s="695" t="s">
        <v>553</v>
      </c>
      <c r="B440" s="696" t="s">
        <v>554</v>
      </c>
      <c r="C440" s="699" t="s">
        <v>572</v>
      </c>
      <c r="D440" s="720" t="s">
        <v>3005</v>
      </c>
      <c r="E440" s="699" t="s">
        <v>5723</v>
      </c>
      <c r="F440" s="720" t="s">
        <v>5724</v>
      </c>
      <c r="G440" s="699" t="s">
        <v>5217</v>
      </c>
      <c r="H440" s="699" t="s">
        <v>5218</v>
      </c>
      <c r="I440" s="711">
        <v>15.37</v>
      </c>
      <c r="J440" s="711">
        <v>200</v>
      </c>
      <c r="K440" s="712">
        <v>3073.4</v>
      </c>
    </row>
    <row r="441" spans="1:11" ht="14.4" customHeight="1" x14ac:dyDescent="0.3">
      <c r="A441" s="695" t="s">
        <v>553</v>
      </c>
      <c r="B441" s="696" t="s">
        <v>554</v>
      </c>
      <c r="C441" s="699" t="s">
        <v>572</v>
      </c>
      <c r="D441" s="720" t="s">
        <v>3005</v>
      </c>
      <c r="E441" s="699" t="s">
        <v>5723</v>
      </c>
      <c r="F441" s="720" t="s">
        <v>5724</v>
      </c>
      <c r="G441" s="699" t="s">
        <v>5219</v>
      </c>
      <c r="H441" s="699" t="s">
        <v>5220</v>
      </c>
      <c r="I441" s="711">
        <v>218.87</v>
      </c>
      <c r="J441" s="711">
        <v>20</v>
      </c>
      <c r="K441" s="712">
        <v>4377.3</v>
      </c>
    </row>
    <row r="442" spans="1:11" ht="14.4" customHeight="1" x14ac:dyDescent="0.3">
      <c r="A442" s="695" t="s">
        <v>553</v>
      </c>
      <c r="B442" s="696" t="s">
        <v>554</v>
      </c>
      <c r="C442" s="699" t="s">
        <v>572</v>
      </c>
      <c r="D442" s="720" t="s">
        <v>3005</v>
      </c>
      <c r="E442" s="699" t="s">
        <v>5723</v>
      </c>
      <c r="F442" s="720" t="s">
        <v>5724</v>
      </c>
      <c r="G442" s="699" t="s">
        <v>5221</v>
      </c>
      <c r="H442" s="699" t="s">
        <v>5222</v>
      </c>
      <c r="I442" s="711">
        <v>77.2</v>
      </c>
      <c r="J442" s="711">
        <v>50</v>
      </c>
      <c r="K442" s="712">
        <v>3859.9</v>
      </c>
    </row>
    <row r="443" spans="1:11" ht="14.4" customHeight="1" x14ac:dyDescent="0.3">
      <c r="A443" s="695" t="s">
        <v>553</v>
      </c>
      <c r="B443" s="696" t="s">
        <v>554</v>
      </c>
      <c r="C443" s="699" t="s">
        <v>572</v>
      </c>
      <c r="D443" s="720" t="s">
        <v>3005</v>
      </c>
      <c r="E443" s="699" t="s">
        <v>5723</v>
      </c>
      <c r="F443" s="720" t="s">
        <v>5724</v>
      </c>
      <c r="G443" s="699" t="s">
        <v>5223</v>
      </c>
      <c r="H443" s="699" t="s">
        <v>5224</v>
      </c>
      <c r="I443" s="711">
        <v>2.81</v>
      </c>
      <c r="J443" s="711">
        <v>100</v>
      </c>
      <c r="K443" s="712">
        <v>281</v>
      </c>
    </row>
    <row r="444" spans="1:11" ht="14.4" customHeight="1" x14ac:dyDescent="0.3">
      <c r="A444" s="695" t="s">
        <v>553</v>
      </c>
      <c r="B444" s="696" t="s">
        <v>554</v>
      </c>
      <c r="C444" s="699" t="s">
        <v>572</v>
      </c>
      <c r="D444" s="720" t="s">
        <v>3005</v>
      </c>
      <c r="E444" s="699" t="s">
        <v>5723</v>
      </c>
      <c r="F444" s="720" t="s">
        <v>5724</v>
      </c>
      <c r="G444" s="699" t="s">
        <v>5225</v>
      </c>
      <c r="H444" s="699" t="s">
        <v>5226</v>
      </c>
      <c r="I444" s="711">
        <v>1694</v>
      </c>
      <c r="J444" s="711">
        <v>1</v>
      </c>
      <c r="K444" s="712">
        <v>1694</v>
      </c>
    </row>
    <row r="445" spans="1:11" ht="14.4" customHeight="1" x14ac:dyDescent="0.3">
      <c r="A445" s="695" t="s">
        <v>553</v>
      </c>
      <c r="B445" s="696" t="s">
        <v>554</v>
      </c>
      <c r="C445" s="699" t="s">
        <v>572</v>
      </c>
      <c r="D445" s="720" t="s">
        <v>3005</v>
      </c>
      <c r="E445" s="699" t="s">
        <v>5723</v>
      </c>
      <c r="F445" s="720" t="s">
        <v>5724</v>
      </c>
      <c r="G445" s="699" t="s">
        <v>5227</v>
      </c>
      <c r="H445" s="699" t="s">
        <v>5228</v>
      </c>
      <c r="I445" s="711">
        <v>18.91</v>
      </c>
      <c r="J445" s="711">
        <v>480</v>
      </c>
      <c r="K445" s="712">
        <v>9075</v>
      </c>
    </row>
    <row r="446" spans="1:11" ht="14.4" customHeight="1" x14ac:dyDescent="0.3">
      <c r="A446" s="695" t="s">
        <v>553</v>
      </c>
      <c r="B446" s="696" t="s">
        <v>554</v>
      </c>
      <c r="C446" s="699" t="s">
        <v>572</v>
      </c>
      <c r="D446" s="720" t="s">
        <v>3005</v>
      </c>
      <c r="E446" s="699" t="s">
        <v>5737</v>
      </c>
      <c r="F446" s="720" t="s">
        <v>5738</v>
      </c>
      <c r="G446" s="699" t="s">
        <v>5229</v>
      </c>
      <c r="H446" s="699" t="s">
        <v>5230</v>
      </c>
      <c r="I446" s="711">
        <v>0.34</v>
      </c>
      <c r="J446" s="711">
        <v>2500</v>
      </c>
      <c r="K446" s="712">
        <v>838.52</v>
      </c>
    </row>
    <row r="447" spans="1:11" ht="14.4" customHeight="1" x14ac:dyDescent="0.3">
      <c r="A447" s="695" t="s">
        <v>553</v>
      </c>
      <c r="B447" s="696" t="s">
        <v>554</v>
      </c>
      <c r="C447" s="699" t="s">
        <v>572</v>
      </c>
      <c r="D447" s="720" t="s">
        <v>3005</v>
      </c>
      <c r="E447" s="699" t="s">
        <v>5737</v>
      </c>
      <c r="F447" s="720" t="s">
        <v>5738</v>
      </c>
      <c r="G447" s="699" t="s">
        <v>5231</v>
      </c>
      <c r="H447" s="699" t="s">
        <v>5232</v>
      </c>
      <c r="I447" s="711">
        <v>7.1875</v>
      </c>
      <c r="J447" s="711">
        <v>2880</v>
      </c>
      <c r="K447" s="712">
        <v>20691</v>
      </c>
    </row>
    <row r="448" spans="1:11" ht="14.4" customHeight="1" x14ac:dyDescent="0.3">
      <c r="A448" s="695" t="s">
        <v>553</v>
      </c>
      <c r="B448" s="696" t="s">
        <v>554</v>
      </c>
      <c r="C448" s="699" t="s">
        <v>572</v>
      </c>
      <c r="D448" s="720" t="s">
        <v>3005</v>
      </c>
      <c r="E448" s="699" t="s">
        <v>5737</v>
      </c>
      <c r="F448" s="720" t="s">
        <v>5738</v>
      </c>
      <c r="G448" s="699" t="s">
        <v>5233</v>
      </c>
      <c r="H448" s="699" t="s">
        <v>5234</v>
      </c>
      <c r="I448" s="711">
        <v>7.6</v>
      </c>
      <c r="J448" s="711">
        <v>360</v>
      </c>
      <c r="K448" s="712">
        <v>2734.6</v>
      </c>
    </row>
    <row r="449" spans="1:11" ht="14.4" customHeight="1" x14ac:dyDescent="0.3">
      <c r="A449" s="695" t="s">
        <v>553</v>
      </c>
      <c r="B449" s="696" t="s">
        <v>554</v>
      </c>
      <c r="C449" s="699" t="s">
        <v>572</v>
      </c>
      <c r="D449" s="720" t="s">
        <v>3005</v>
      </c>
      <c r="E449" s="699" t="s">
        <v>5737</v>
      </c>
      <c r="F449" s="720" t="s">
        <v>5738</v>
      </c>
      <c r="G449" s="699" t="s">
        <v>5235</v>
      </c>
      <c r="H449" s="699" t="s">
        <v>5236</v>
      </c>
      <c r="I449" s="711">
        <v>0.27</v>
      </c>
      <c r="J449" s="711">
        <v>6000</v>
      </c>
      <c r="K449" s="712">
        <v>1593.4</v>
      </c>
    </row>
    <row r="450" spans="1:11" ht="14.4" customHeight="1" x14ac:dyDescent="0.3">
      <c r="A450" s="695" t="s">
        <v>553</v>
      </c>
      <c r="B450" s="696" t="s">
        <v>554</v>
      </c>
      <c r="C450" s="699" t="s">
        <v>572</v>
      </c>
      <c r="D450" s="720" t="s">
        <v>3005</v>
      </c>
      <c r="E450" s="699" t="s">
        <v>5737</v>
      </c>
      <c r="F450" s="720" t="s">
        <v>5738</v>
      </c>
      <c r="G450" s="699" t="s">
        <v>4993</v>
      </c>
      <c r="H450" s="699" t="s">
        <v>4994</v>
      </c>
      <c r="I450" s="711">
        <v>0.43</v>
      </c>
      <c r="J450" s="711">
        <v>5000</v>
      </c>
      <c r="K450" s="712">
        <v>2150</v>
      </c>
    </row>
    <row r="451" spans="1:11" ht="14.4" customHeight="1" x14ac:dyDescent="0.3">
      <c r="A451" s="695" t="s">
        <v>553</v>
      </c>
      <c r="B451" s="696" t="s">
        <v>554</v>
      </c>
      <c r="C451" s="699" t="s">
        <v>572</v>
      </c>
      <c r="D451" s="720" t="s">
        <v>3005</v>
      </c>
      <c r="E451" s="699" t="s">
        <v>5737</v>
      </c>
      <c r="F451" s="720" t="s">
        <v>5738</v>
      </c>
      <c r="G451" s="699" t="s">
        <v>5237</v>
      </c>
      <c r="H451" s="699" t="s">
        <v>5238</v>
      </c>
      <c r="I451" s="711">
        <v>0.14000000000000001</v>
      </c>
      <c r="J451" s="711">
        <v>1000</v>
      </c>
      <c r="K451" s="712">
        <v>140</v>
      </c>
    </row>
    <row r="452" spans="1:11" ht="14.4" customHeight="1" x14ac:dyDescent="0.3">
      <c r="A452" s="695" t="s">
        <v>553</v>
      </c>
      <c r="B452" s="696" t="s">
        <v>554</v>
      </c>
      <c r="C452" s="699" t="s">
        <v>572</v>
      </c>
      <c r="D452" s="720" t="s">
        <v>3005</v>
      </c>
      <c r="E452" s="699" t="s">
        <v>5737</v>
      </c>
      <c r="F452" s="720" t="s">
        <v>5738</v>
      </c>
      <c r="G452" s="699" t="s">
        <v>5239</v>
      </c>
      <c r="H452" s="699" t="s">
        <v>5240</v>
      </c>
      <c r="I452" s="711">
        <v>3.12</v>
      </c>
      <c r="J452" s="711">
        <v>22080</v>
      </c>
      <c r="K452" s="712">
        <v>68879.25</v>
      </c>
    </row>
    <row r="453" spans="1:11" ht="14.4" customHeight="1" x14ac:dyDescent="0.3">
      <c r="A453" s="695" t="s">
        <v>553</v>
      </c>
      <c r="B453" s="696" t="s">
        <v>554</v>
      </c>
      <c r="C453" s="699" t="s">
        <v>572</v>
      </c>
      <c r="D453" s="720" t="s">
        <v>3005</v>
      </c>
      <c r="E453" s="699" t="s">
        <v>5737</v>
      </c>
      <c r="F453" s="720" t="s">
        <v>5738</v>
      </c>
      <c r="G453" s="699" t="s">
        <v>5241</v>
      </c>
      <c r="H453" s="699" t="s">
        <v>5242</v>
      </c>
      <c r="I453" s="711">
        <v>7.09</v>
      </c>
      <c r="J453" s="711">
        <v>2400</v>
      </c>
      <c r="K453" s="712">
        <v>17024.699999999997</v>
      </c>
    </row>
    <row r="454" spans="1:11" ht="14.4" customHeight="1" x14ac:dyDescent="0.3">
      <c r="A454" s="695" t="s">
        <v>553</v>
      </c>
      <c r="B454" s="696" t="s">
        <v>554</v>
      </c>
      <c r="C454" s="699" t="s">
        <v>572</v>
      </c>
      <c r="D454" s="720" t="s">
        <v>3005</v>
      </c>
      <c r="E454" s="699" t="s">
        <v>5737</v>
      </c>
      <c r="F454" s="720" t="s">
        <v>5738</v>
      </c>
      <c r="G454" s="699" t="s">
        <v>5243</v>
      </c>
      <c r="H454" s="699" t="s">
        <v>5244</v>
      </c>
      <c r="I454" s="711">
        <v>2.73</v>
      </c>
      <c r="J454" s="711">
        <v>10000</v>
      </c>
      <c r="K454" s="712">
        <v>27286.83</v>
      </c>
    </row>
    <row r="455" spans="1:11" ht="14.4" customHeight="1" x14ac:dyDescent="0.3">
      <c r="A455" s="695" t="s">
        <v>553</v>
      </c>
      <c r="B455" s="696" t="s">
        <v>554</v>
      </c>
      <c r="C455" s="699" t="s">
        <v>572</v>
      </c>
      <c r="D455" s="720" t="s">
        <v>3005</v>
      </c>
      <c r="E455" s="699" t="s">
        <v>5737</v>
      </c>
      <c r="F455" s="720" t="s">
        <v>5738</v>
      </c>
      <c r="G455" s="699" t="s">
        <v>5245</v>
      </c>
      <c r="H455" s="699" t="s">
        <v>5246</v>
      </c>
      <c r="I455" s="711">
        <v>2.0150000000000001</v>
      </c>
      <c r="J455" s="711">
        <v>5760</v>
      </c>
      <c r="K455" s="712">
        <v>11277.2</v>
      </c>
    </row>
    <row r="456" spans="1:11" ht="14.4" customHeight="1" x14ac:dyDescent="0.3">
      <c r="A456" s="695" t="s">
        <v>553</v>
      </c>
      <c r="B456" s="696" t="s">
        <v>554</v>
      </c>
      <c r="C456" s="699" t="s">
        <v>572</v>
      </c>
      <c r="D456" s="720" t="s">
        <v>3005</v>
      </c>
      <c r="E456" s="699" t="s">
        <v>5737</v>
      </c>
      <c r="F456" s="720" t="s">
        <v>5738</v>
      </c>
      <c r="G456" s="699" t="s">
        <v>5247</v>
      </c>
      <c r="H456" s="699" t="s">
        <v>5248</v>
      </c>
      <c r="I456" s="711">
        <v>3.33</v>
      </c>
      <c r="J456" s="711">
        <v>9600</v>
      </c>
      <c r="K456" s="712">
        <v>31944</v>
      </c>
    </row>
    <row r="457" spans="1:11" ht="14.4" customHeight="1" x14ac:dyDescent="0.3">
      <c r="A457" s="695" t="s">
        <v>553</v>
      </c>
      <c r="B457" s="696" t="s">
        <v>554</v>
      </c>
      <c r="C457" s="699" t="s">
        <v>572</v>
      </c>
      <c r="D457" s="720" t="s">
        <v>3005</v>
      </c>
      <c r="E457" s="699" t="s">
        <v>5737</v>
      </c>
      <c r="F457" s="720" t="s">
        <v>5738</v>
      </c>
      <c r="G457" s="699" t="s">
        <v>5249</v>
      </c>
      <c r="H457" s="699" t="s">
        <v>5250</v>
      </c>
      <c r="I457" s="711">
        <v>0.77</v>
      </c>
      <c r="J457" s="711">
        <v>1000</v>
      </c>
      <c r="K457" s="712">
        <v>774.4</v>
      </c>
    </row>
    <row r="458" spans="1:11" ht="14.4" customHeight="1" x14ac:dyDescent="0.3">
      <c r="A458" s="695" t="s">
        <v>553</v>
      </c>
      <c r="B458" s="696" t="s">
        <v>554</v>
      </c>
      <c r="C458" s="699" t="s">
        <v>572</v>
      </c>
      <c r="D458" s="720" t="s">
        <v>3005</v>
      </c>
      <c r="E458" s="699" t="s">
        <v>5737</v>
      </c>
      <c r="F458" s="720" t="s">
        <v>5738</v>
      </c>
      <c r="G458" s="699" t="s">
        <v>5251</v>
      </c>
      <c r="H458" s="699" t="s">
        <v>5252</v>
      </c>
      <c r="I458" s="711">
        <v>237.16</v>
      </c>
      <c r="J458" s="711">
        <v>10</v>
      </c>
      <c r="K458" s="712">
        <v>2371.6</v>
      </c>
    </row>
    <row r="459" spans="1:11" ht="14.4" customHeight="1" x14ac:dyDescent="0.3">
      <c r="A459" s="695" t="s">
        <v>553</v>
      </c>
      <c r="B459" s="696" t="s">
        <v>554</v>
      </c>
      <c r="C459" s="699" t="s">
        <v>572</v>
      </c>
      <c r="D459" s="720" t="s">
        <v>3005</v>
      </c>
      <c r="E459" s="699" t="s">
        <v>5737</v>
      </c>
      <c r="F459" s="720" t="s">
        <v>5738</v>
      </c>
      <c r="G459" s="699" t="s">
        <v>5253</v>
      </c>
      <c r="H459" s="699" t="s">
        <v>5254</v>
      </c>
      <c r="I459" s="711">
        <v>117.37</v>
      </c>
      <c r="J459" s="711">
        <v>10</v>
      </c>
      <c r="K459" s="712">
        <v>1173.7</v>
      </c>
    </row>
    <row r="460" spans="1:11" ht="14.4" customHeight="1" x14ac:dyDescent="0.3">
      <c r="A460" s="695" t="s">
        <v>553</v>
      </c>
      <c r="B460" s="696" t="s">
        <v>554</v>
      </c>
      <c r="C460" s="699" t="s">
        <v>572</v>
      </c>
      <c r="D460" s="720" t="s">
        <v>3005</v>
      </c>
      <c r="E460" s="699" t="s">
        <v>5737</v>
      </c>
      <c r="F460" s="720" t="s">
        <v>5738</v>
      </c>
      <c r="G460" s="699" t="s">
        <v>5255</v>
      </c>
      <c r="H460" s="699" t="s">
        <v>5256</v>
      </c>
      <c r="I460" s="711">
        <v>6.04</v>
      </c>
      <c r="J460" s="711">
        <v>100</v>
      </c>
      <c r="K460" s="712">
        <v>604.21</v>
      </c>
    </row>
    <row r="461" spans="1:11" ht="14.4" customHeight="1" x14ac:dyDescent="0.3">
      <c r="A461" s="695" t="s">
        <v>553</v>
      </c>
      <c r="B461" s="696" t="s">
        <v>554</v>
      </c>
      <c r="C461" s="699" t="s">
        <v>572</v>
      </c>
      <c r="D461" s="720" t="s">
        <v>3005</v>
      </c>
      <c r="E461" s="699" t="s">
        <v>5737</v>
      </c>
      <c r="F461" s="720" t="s">
        <v>5738</v>
      </c>
      <c r="G461" s="699" t="s">
        <v>5257</v>
      </c>
      <c r="H461" s="699" t="s">
        <v>5258</v>
      </c>
      <c r="I461" s="711">
        <v>1.46</v>
      </c>
      <c r="J461" s="711">
        <v>1500</v>
      </c>
      <c r="K461" s="712">
        <v>2183.1800000000003</v>
      </c>
    </row>
    <row r="462" spans="1:11" ht="14.4" customHeight="1" x14ac:dyDescent="0.3">
      <c r="A462" s="695" t="s">
        <v>553</v>
      </c>
      <c r="B462" s="696" t="s">
        <v>554</v>
      </c>
      <c r="C462" s="699" t="s">
        <v>572</v>
      </c>
      <c r="D462" s="720" t="s">
        <v>3005</v>
      </c>
      <c r="E462" s="699" t="s">
        <v>5737</v>
      </c>
      <c r="F462" s="720" t="s">
        <v>5738</v>
      </c>
      <c r="G462" s="699" t="s">
        <v>5259</v>
      </c>
      <c r="H462" s="699" t="s">
        <v>5260</v>
      </c>
      <c r="I462" s="711">
        <v>2.1</v>
      </c>
      <c r="J462" s="711">
        <v>960</v>
      </c>
      <c r="K462" s="712">
        <v>2020.7</v>
      </c>
    </row>
    <row r="463" spans="1:11" ht="14.4" customHeight="1" x14ac:dyDescent="0.3">
      <c r="A463" s="695" t="s">
        <v>553</v>
      </c>
      <c r="B463" s="696" t="s">
        <v>554</v>
      </c>
      <c r="C463" s="699" t="s">
        <v>572</v>
      </c>
      <c r="D463" s="720" t="s">
        <v>3005</v>
      </c>
      <c r="E463" s="699" t="s">
        <v>5737</v>
      </c>
      <c r="F463" s="720" t="s">
        <v>5738</v>
      </c>
      <c r="G463" s="699" t="s">
        <v>5261</v>
      </c>
      <c r="H463" s="699" t="s">
        <v>5262</v>
      </c>
      <c r="I463" s="711">
        <v>1.61</v>
      </c>
      <c r="J463" s="711">
        <v>5000</v>
      </c>
      <c r="K463" s="712">
        <v>8046.5</v>
      </c>
    </row>
    <row r="464" spans="1:11" ht="14.4" customHeight="1" x14ac:dyDescent="0.3">
      <c r="A464" s="695" t="s">
        <v>553</v>
      </c>
      <c r="B464" s="696" t="s">
        <v>554</v>
      </c>
      <c r="C464" s="699" t="s">
        <v>572</v>
      </c>
      <c r="D464" s="720" t="s">
        <v>3005</v>
      </c>
      <c r="E464" s="699" t="s">
        <v>5731</v>
      </c>
      <c r="F464" s="720" t="s">
        <v>5732</v>
      </c>
      <c r="G464" s="699" t="s">
        <v>4909</v>
      </c>
      <c r="H464" s="699" t="s">
        <v>4910</v>
      </c>
      <c r="I464" s="711">
        <v>0.30499999999999999</v>
      </c>
      <c r="J464" s="711">
        <v>200</v>
      </c>
      <c r="K464" s="712">
        <v>61</v>
      </c>
    </row>
    <row r="465" spans="1:11" ht="14.4" customHeight="1" x14ac:dyDescent="0.3">
      <c r="A465" s="695" t="s">
        <v>553</v>
      </c>
      <c r="B465" s="696" t="s">
        <v>554</v>
      </c>
      <c r="C465" s="699" t="s">
        <v>572</v>
      </c>
      <c r="D465" s="720" t="s">
        <v>3005</v>
      </c>
      <c r="E465" s="699" t="s">
        <v>5733</v>
      </c>
      <c r="F465" s="720" t="s">
        <v>5734</v>
      </c>
      <c r="G465" s="699" t="s">
        <v>4923</v>
      </c>
      <c r="H465" s="699" t="s">
        <v>4924</v>
      </c>
      <c r="I465" s="711">
        <v>0.77750000000000008</v>
      </c>
      <c r="J465" s="711">
        <v>5000</v>
      </c>
      <c r="K465" s="712">
        <v>3890</v>
      </c>
    </row>
    <row r="466" spans="1:11" ht="14.4" customHeight="1" x14ac:dyDescent="0.3">
      <c r="A466" s="695" t="s">
        <v>553</v>
      </c>
      <c r="B466" s="696" t="s">
        <v>554</v>
      </c>
      <c r="C466" s="699" t="s">
        <v>572</v>
      </c>
      <c r="D466" s="720" t="s">
        <v>3005</v>
      </c>
      <c r="E466" s="699" t="s">
        <v>5733</v>
      </c>
      <c r="F466" s="720" t="s">
        <v>5734</v>
      </c>
      <c r="G466" s="699" t="s">
        <v>4925</v>
      </c>
      <c r="H466" s="699" t="s">
        <v>4926</v>
      </c>
      <c r="I466" s="711">
        <v>0.77374999999999994</v>
      </c>
      <c r="J466" s="711">
        <v>10000</v>
      </c>
      <c r="K466" s="712">
        <v>7740</v>
      </c>
    </row>
    <row r="467" spans="1:11" ht="14.4" customHeight="1" x14ac:dyDescent="0.3">
      <c r="A467" s="695" t="s">
        <v>553</v>
      </c>
      <c r="B467" s="696" t="s">
        <v>554</v>
      </c>
      <c r="C467" s="699" t="s">
        <v>572</v>
      </c>
      <c r="D467" s="720" t="s">
        <v>3005</v>
      </c>
      <c r="E467" s="699" t="s">
        <v>5733</v>
      </c>
      <c r="F467" s="720" t="s">
        <v>5734</v>
      </c>
      <c r="G467" s="699" t="s">
        <v>4927</v>
      </c>
      <c r="H467" s="699" t="s">
        <v>4928</v>
      </c>
      <c r="I467" s="711">
        <v>0.77428571428571435</v>
      </c>
      <c r="J467" s="711">
        <v>7500</v>
      </c>
      <c r="K467" s="712">
        <v>5800</v>
      </c>
    </row>
    <row r="468" spans="1:11" ht="14.4" customHeight="1" x14ac:dyDescent="0.3">
      <c r="A468" s="695" t="s">
        <v>553</v>
      </c>
      <c r="B468" s="696" t="s">
        <v>554</v>
      </c>
      <c r="C468" s="699" t="s">
        <v>572</v>
      </c>
      <c r="D468" s="720" t="s">
        <v>3005</v>
      </c>
      <c r="E468" s="699" t="s">
        <v>5735</v>
      </c>
      <c r="F468" s="720" t="s">
        <v>5736</v>
      </c>
      <c r="G468" s="699" t="s">
        <v>5263</v>
      </c>
      <c r="H468" s="699" t="s">
        <v>5264</v>
      </c>
      <c r="I468" s="711">
        <v>89.54</v>
      </c>
      <c r="J468" s="711">
        <v>1</v>
      </c>
      <c r="K468" s="712">
        <v>89.54</v>
      </c>
    </row>
    <row r="469" spans="1:11" ht="14.4" customHeight="1" x14ac:dyDescent="0.3">
      <c r="A469" s="695" t="s">
        <v>553</v>
      </c>
      <c r="B469" s="696" t="s">
        <v>554</v>
      </c>
      <c r="C469" s="699" t="s">
        <v>572</v>
      </c>
      <c r="D469" s="720" t="s">
        <v>3005</v>
      </c>
      <c r="E469" s="699" t="s">
        <v>5735</v>
      </c>
      <c r="F469" s="720" t="s">
        <v>5736</v>
      </c>
      <c r="G469" s="699" t="s">
        <v>5265</v>
      </c>
      <c r="H469" s="699" t="s">
        <v>5266</v>
      </c>
      <c r="I469" s="711">
        <v>139.77763216307611</v>
      </c>
      <c r="J469" s="711">
        <v>2</v>
      </c>
      <c r="K469" s="712">
        <v>279.55526432615221</v>
      </c>
    </row>
    <row r="470" spans="1:11" ht="14.4" customHeight="1" x14ac:dyDescent="0.3">
      <c r="A470" s="695" t="s">
        <v>553</v>
      </c>
      <c r="B470" s="696" t="s">
        <v>554</v>
      </c>
      <c r="C470" s="699" t="s">
        <v>572</v>
      </c>
      <c r="D470" s="720" t="s">
        <v>3005</v>
      </c>
      <c r="E470" s="699" t="s">
        <v>5735</v>
      </c>
      <c r="F470" s="720" t="s">
        <v>5736</v>
      </c>
      <c r="G470" s="699" t="s">
        <v>5267</v>
      </c>
      <c r="H470" s="699" t="s">
        <v>5268</v>
      </c>
      <c r="I470" s="711">
        <v>163.35</v>
      </c>
      <c r="J470" s="711">
        <v>10</v>
      </c>
      <c r="K470" s="712">
        <v>1633.5</v>
      </c>
    </row>
    <row r="471" spans="1:11" ht="14.4" customHeight="1" x14ac:dyDescent="0.3">
      <c r="A471" s="695" t="s">
        <v>553</v>
      </c>
      <c r="B471" s="696" t="s">
        <v>554</v>
      </c>
      <c r="C471" s="699" t="s">
        <v>572</v>
      </c>
      <c r="D471" s="720" t="s">
        <v>3005</v>
      </c>
      <c r="E471" s="699" t="s">
        <v>5735</v>
      </c>
      <c r="F471" s="720" t="s">
        <v>5736</v>
      </c>
      <c r="G471" s="699" t="s">
        <v>5269</v>
      </c>
      <c r="H471" s="699" t="s">
        <v>5270</v>
      </c>
      <c r="I471" s="711">
        <v>229.9</v>
      </c>
      <c r="J471" s="711">
        <v>0.1658</v>
      </c>
      <c r="K471" s="712">
        <v>38.117420000000003</v>
      </c>
    </row>
    <row r="472" spans="1:11" ht="14.4" customHeight="1" x14ac:dyDescent="0.3">
      <c r="A472" s="695" t="s">
        <v>553</v>
      </c>
      <c r="B472" s="696" t="s">
        <v>554</v>
      </c>
      <c r="C472" s="699" t="s">
        <v>572</v>
      </c>
      <c r="D472" s="720" t="s">
        <v>3005</v>
      </c>
      <c r="E472" s="699" t="s">
        <v>5735</v>
      </c>
      <c r="F472" s="720" t="s">
        <v>5736</v>
      </c>
      <c r="G472" s="699" t="s">
        <v>5271</v>
      </c>
      <c r="H472" s="699" t="s">
        <v>5272</v>
      </c>
      <c r="I472" s="711">
        <v>2962.08</v>
      </c>
      <c r="J472" s="711">
        <v>6</v>
      </c>
      <c r="K472" s="712">
        <v>17772.48</v>
      </c>
    </row>
    <row r="473" spans="1:11" ht="14.4" customHeight="1" x14ac:dyDescent="0.3">
      <c r="A473" s="695" t="s">
        <v>553</v>
      </c>
      <c r="B473" s="696" t="s">
        <v>554</v>
      </c>
      <c r="C473" s="699" t="s">
        <v>572</v>
      </c>
      <c r="D473" s="720" t="s">
        <v>3005</v>
      </c>
      <c r="E473" s="699" t="s">
        <v>5735</v>
      </c>
      <c r="F473" s="720" t="s">
        <v>5736</v>
      </c>
      <c r="G473" s="699" t="s">
        <v>5273</v>
      </c>
      <c r="H473" s="699" t="s">
        <v>5274</v>
      </c>
      <c r="I473" s="711">
        <v>2962.08</v>
      </c>
      <c r="J473" s="711">
        <v>4</v>
      </c>
      <c r="K473" s="712">
        <v>11848.32</v>
      </c>
    </row>
    <row r="474" spans="1:11" ht="14.4" customHeight="1" x14ac:dyDescent="0.3">
      <c r="A474" s="695" t="s">
        <v>553</v>
      </c>
      <c r="B474" s="696" t="s">
        <v>554</v>
      </c>
      <c r="C474" s="699" t="s">
        <v>572</v>
      </c>
      <c r="D474" s="720" t="s">
        <v>3005</v>
      </c>
      <c r="E474" s="699" t="s">
        <v>5735</v>
      </c>
      <c r="F474" s="720" t="s">
        <v>5736</v>
      </c>
      <c r="G474" s="699" t="s">
        <v>5275</v>
      </c>
      <c r="H474" s="699" t="s">
        <v>5276</v>
      </c>
      <c r="I474" s="711">
        <v>6388.8</v>
      </c>
      <c r="J474" s="711">
        <v>1</v>
      </c>
      <c r="K474" s="712">
        <v>6388.8</v>
      </c>
    </row>
    <row r="475" spans="1:11" ht="14.4" customHeight="1" x14ac:dyDescent="0.3">
      <c r="A475" s="695" t="s">
        <v>553</v>
      </c>
      <c r="B475" s="696" t="s">
        <v>554</v>
      </c>
      <c r="C475" s="699" t="s">
        <v>572</v>
      </c>
      <c r="D475" s="720" t="s">
        <v>3005</v>
      </c>
      <c r="E475" s="699" t="s">
        <v>5735</v>
      </c>
      <c r="F475" s="720" t="s">
        <v>5736</v>
      </c>
      <c r="G475" s="699" t="s">
        <v>5277</v>
      </c>
      <c r="H475" s="699" t="s">
        <v>5278</v>
      </c>
      <c r="I475" s="711">
        <v>267.52925148723261</v>
      </c>
      <c r="J475" s="711">
        <v>2</v>
      </c>
      <c r="K475" s="712">
        <v>535.05850297446523</v>
      </c>
    </row>
    <row r="476" spans="1:11" ht="14.4" customHeight="1" x14ac:dyDescent="0.3">
      <c r="A476" s="695" t="s">
        <v>553</v>
      </c>
      <c r="B476" s="696" t="s">
        <v>554</v>
      </c>
      <c r="C476" s="699" t="s">
        <v>572</v>
      </c>
      <c r="D476" s="720" t="s">
        <v>3005</v>
      </c>
      <c r="E476" s="699" t="s">
        <v>5735</v>
      </c>
      <c r="F476" s="720" t="s">
        <v>5736</v>
      </c>
      <c r="G476" s="699" t="s">
        <v>5279</v>
      </c>
      <c r="H476" s="699" t="s">
        <v>5280</v>
      </c>
      <c r="I476" s="711">
        <v>1724.25</v>
      </c>
      <c r="J476" s="711">
        <v>24</v>
      </c>
      <c r="K476" s="712">
        <v>41382</v>
      </c>
    </row>
    <row r="477" spans="1:11" ht="14.4" customHeight="1" x14ac:dyDescent="0.3">
      <c r="A477" s="695" t="s">
        <v>553</v>
      </c>
      <c r="B477" s="696" t="s">
        <v>554</v>
      </c>
      <c r="C477" s="699" t="s">
        <v>572</v>
      </c>
      <c r="D477" s="720" t="s">
        <v>3005</v>
      </c>
      <c r="E477" s="699" t="s">
        <v>5735</v>
      </c>
      <c r="F477" s="720" t="s">
        <v>5736</v>
      </c>
      <c r="G477" s="699" t="s">
        <v>5281</v>
      </c>
      <c r="H477" s="699" t="s">
        <v>5282</v>
      </c>
      <c r="I477" s="711">
        <v>4319.7</v>
      </c>
      <c r="J477" s="711">
        <v>1</v>
      </c>
      <c r="K477" s="712">
        <v>4319.7</v>
      </c>
    </row>
    <row r="478" spans="1:11" ht="14.4" customHeight="1" x14ac:dyDescent="0.3">
      <c r="A478" s="695" t="s">
        <v>553</v>
      </c>
      <c r="B478" s="696" t="s">
        <v>554</v>
      </c>
      <c r="C478" s="699" t="s">
        <v>572</v>
      </c>
      <c r="D478" s="720" t="s">
        <v>3005</v>
      </c>
      <c r="E478" s="699" t="s">
        <v>5735</v>
      </c>
      <c r="F478" s="720" t="s">
        <v>5736</v>
      </c>
      <c r="G478" s="699" t="s">
        <v>5283</v>
      </c>
      <c r="H478" s="699" t="s">
        <v>5284</v>
      </c>
      <c r="I478" s="711">
        <v>1815</v>
      </c>
      <c r="J478" s="711">
        <v>4</v>
      </c>
      <c r="K478" s="712">
        <v>7260</v>
      </c>
    </row>
    <row r="479" spans="1:11" ht="14.4" customHeight="1" x14ac:dyDescent="0.3">
      <c r="A479" s="695" t="s">
        <v>553</v>
      </c>
      <c r="B479" s="696" t="s">
        <v>554</v>
      </c>
      <c r="C479" s="699" t="s">
        <v>572</v>
      </c>
      <c r="D479" s="720" t="s">
        <v>3005</v>
      </c>
      <c r="E479" s="699" t="s">
        <v>5735</v>
      </c>
      <c r="F479" s="720" t="s">
        <v>5736</v>
      </c>
      <c r="G479" s="699" t="s">
        <v>5285</v>
      </c>
      <c r="H479" s="699" t="s">
        <v>5286</v>
      </c>
      <c r="I479" s="711">
        <v>360.00995109327118</v>
      </c>
      <c r="J479" s="711">
        <v>1</v>
      </c>
      <c r="K479" s="712">
        <v>360.00995109327118</v>
      </c>
    </row>
    <row r="480" spans="1:11" ht="14.4" customHeight="1" x14ac:dyDescent="0.3">
      <c r="A480" s="695" t="s">
        <v>553</v>
      </c>
      <c r="B480" s="696" t="s">
        <v>554</v>
      </c>
      <c r="C480" s="699" t="s">
        <v>572</v>
      </c>
      <c r="D480" s="720" t="s">
        <v>3005</v>
      </c>
      <c r="E480" s="699" t="s">
        <v>5735</v>
      </c>
      <c r="F480" s="720" t="s">
        <v>5736</v>
      </c>
      <c r="G480" s="699" t="s">
        <v>5287</v>
      </c>
      <c r="H480" s="699" t="s">
        <v>5288</v>
      </c>
      <c r="I480" s="711">
        <v>13128.5</v>
      </c>
      <c r="J480" s="711">
        <v>4</v>
      </c>
      <c r="K480" s="712">
        <v>52514</v>
      </c>
    </row>
    <row r="481" spans="1:11" ht="14.4" customHeight="1" x14ac:dyDescent="0.3">
      <c r="A481" s="695" t="s">
        <v>553</v>
      </c>
      <c r="B481" s="696" t="s">
        <v>554</v>
      </c>
      <c r="C481" s="699" t="s">
        <v>572</v>
      </c>
      <c r="D481" s="720" t="s">
        <v>3005</v>
      </c>
      <c r="E481" s="699" t="s">
        <v>5735</v>
      </c>
      <c r="F481" s="720" t="s">
        <v>5736</v>
      </c>
      <c r="G481" s="699" t="s">
        <v>5289</v>
      </c>
      <c r="H481" s="699" t="s">
        <v>5290</v>
      </c>
      <c r="I481" s="711">
        <v>13588.3</v>
      </c>
      <c r="J481" s="711">
        <v>3</v>
      </c>
      <c r="K481" s="712">
        <v>40764.899999999994</v>
      </c>
    </row>
    <row r="482" spans="1:11" ht="14.4" customHeight="1" x14ac:dyDescent="0.3">
      <c r="A482" s="695" t="s">
        <v>553</v>
      </c>
      <c r="B482" s="696" t="s">
        <v>554</v>
      </c>
      <c r="C482" s="699" t="s">
        <v>572</v>
      </c>
      <c r="D482" s="720" t="s">
        <v>3005</v>
      </c>
      <c r="E482" s="699" t="s">
        <v>5735</v>
      </c>
      <c r="F482" s="720" t="s">
        <v>5736</v>
      </c>
      <c r="G482" s="699" t="s">
        <v>5291</v>
      </c>
      <c r="H482" s="699" t="s">
        <v>5292</v>
      </c>
      <c r="I482" s="711">
        <v>5009.3999999999996</v>
      </c>
      <c r="J482" s="711">
        <v>3</v>
      </c>
      <c r="K482" s="712">
        <v>15028.199999999999</v>
      </c>
    </row>
    <row r="483" spans="1:11" ht="14.4" customHeight="1" x14ac:dyDescent="0.3">
      <c r="A483" s="695" t="s">
        <v>553</v>
      </c>
      <c r="B483" s="696" t="s">
        <v>554</v>
      </c>
      <c r="C483" s="699" t="s">
        <v>572</v>
      </c>
      <c r="D483" s="720" t="s">
        <v>3005</v>
      </c>
      <c r="E483" s="699" t="s">
        <v>5735</v>
      </c>
      <c r="F483" s="720" t="s">
        <v>5736</v>
      </c>
      <c r="G483" s="699" t="s">
        <v>5293</v>
      </c>
      <c r="H483" s="699" t="s">
        <v>5294</v>
      </c>
      <c r="I483" s="711">
        <v>6122.6000000000013</v>
      </c>
      <c r="J483" s="711">
        <v>5</v>
      </c>
      <c r="K483" s="712">
        <v>30613.000000000004</v>
      </c>
    </row>
    <row r="484" spans="1:11" ht="14.4" customHeight="1" x14ac:dyDescent="0.3">
      <c r="A484" s="695" t="s">
        <v>553</v>
      </c>
      <c r="B484" s="696" t="s">
        <v>554</v>
      </c>
      <c r="C484" s="699" t="s">
        <v>572</v>
      </c>
      <c r="D484" s="720" t="s">
        <v>3005</v>
      </c>
      <c r="E484" s="699" t="s">
        <v>5735</v>
      </c>
      <c r="F484" s="720" t="s">
        <v>5736</v>
      </c>
      <c r="G484" s="699" t="s">
        <v>5295</v>
      </c>
      <c r="H484" s="699" t="s">
        <v>5296</v>
      </c>
      <c r="I484" s="711">
        <v>8893.5</v>
      </c>
      <c r="J484" s="711">
        <v>2</v>
      </c>
      <c r="K484" s="712">
        <v>17787</v>
      </c>
    </row>
    <row r="485" spans="1:11" ht="14.4" customHeight="1" x14ac:dyDescent="0.3">
      <c r="A485" s="695" t="s">
        <v>553</v>
      </c>
      <c r="B485" s="696" t="s">
        <v>554</v>
      </c>
      <c r="C485" s="699" t="s">
        <v>572</v>
      </c>
      <c r="D485" s="720" t="s">
        <v>3005</v>
      </c>
      <c r="E485" s="699" t="s">
        <v>5735</v>
      </c>
      <c r="F485" s="720" t="s">
        <v>5736</v>
      </c>
      <c r="G485" s="699" t="s">
        <v>5297</v>
      </c>
      <c r="H485" s="699" t="s">
        <v>5298</v>
      </c>
      <c r="I485" s="711">
        <v>0.51300000000000001</v>
      </c>
      <c r="J485" s="711">
        <v>14.88</v>
      </c>
      <c r="K485" s="712">
        <v>7.6334400000000002</v>
      </c>
    </row>
    <row r="486" spans="1:11" ht="14.4" customHeight="1" x14ac:dyDescent="0.3">
      <c r="A486" s="695" t="s">
        <v>553</v>
      </c>
      <c r="B486" s="696" t="s">
        <v>554</v>
      </c>
      <c r="C486" s="699" t="s">
        <v>572</v>
      </c>
      <c r="D486" s="720" t="s">
        <v>3005</v>
      </c>
      <c r="E486" s="699" t="s">
        <v>5735</v>
      </c>
      <c r="F486" s="720" t="s">
        <v>5736</v>
      </c>
      <c r="G486" s="699" t="s">
        <v>5299</v>
      </c>
      <c r="H486" s="699" t="s">
        <v>5300</v>
      </c>
      <c r="I486" s="711">
        <v>14120.7</v>
      </c>
      <c r="J486" s="711">
        <v>-1</v>
      </c>
      <c r="K486" s="712">
        <v>-14120.7</v>
      </c>
    </row>
    <row r="487" spans="1:11" ht="14.4" customHeight="1" x14ac:dyDescent="0.3">
      <c r="A487" s="695" t="s">
        <v>553</v>
      </c>
      <c r="B487" s="696" t="s">
        <v>554</v>
      </c>
      <c r="C487" s="699" t="s">
        <v>572</v>
      </c>
      <c r="D487" s="720" t="s">
        <v>3005</v>
      </c>
      <c r="E487" s="699" t="s">
        <v>5735</v>
      </c>
      <c r="F487" s="720" t="s">
        <v>5736</v>
      </c>
      <c r="G487" s="699" t="s">
        <v>5301</v>
      </c>
      <c r="H487" s="699" t="s">
        <v>5302</v>
      </c>
      <c r="I487" s="711">
        <v>244.75801450661169</v>
      </c>
      <c r="J487" s="711">
        <v>9</v>
      </c>
      <c r="K487" s="712">
        <v>2139.5482261191041</v>
      </c>
    </row>
    <row r="488" spans="1:11" ht="14.4" customHeight="1" x14ac:dyDescent="0.3">
      <c r="A488" s="695" t="s">
        <v>553</v>
      </c>
      <c r="B488" s="696" t="s">
        <v>554</v>
      </c>
      <c r="C488" s="699" t="s">
        <v>572</v>
      </c>
      <c r="D488" s="720" t="s">
        <v>3005</v>
      </c>
      <c r="E488" s="699" t="s">
        <v>5735</v>
      </c>
      <c r="F488" s="720" t="s">
        <v>5736</v>
      </c>
      <c r="G488" s="699" t="s">
        <v>5303</v>
      </c>
      <c r="H488" s="699" t="s">
        <v>5304</v>
      </c>
      <c r="I488" s="711">
        <v>2962.08</v>
      </c>
      <c r="J488" s="711">
        <v>10</v>
      </c>
      <c r="K488" s="712">
        <v>29620.799999999999</v>
      </c>
    </row>
    <row r="489" spans="1:11" ht="14.4" customHeight="1" x14ac:dyDescent="0.3">
      <c r="A489" s="695" t="s">
        <v>553</v>
      </c>
      <c r="B489" s="696" t="s">
        <v>554</v>
      </c>
      <c r="C489" s="699" t="s">
        <v>572</v>
      </c>
      <c r="D489" s="720" t="s">
        <v>3005</v>
      </c>
      <c r="E489" s="699" t="s">
        <v>5735</v>
      </c>
      <c r="F489" s="720" t="s">
        <v>5736</v>
      </c>
      <c r="G489" s="699" t="s">
        <v>5305</v>
      </c>
      <c r="H489" s="699" t="s">
        <v>5306</v>
      </c>
      <c r="I489" s="711">
        <v>159.72</v>
      </c>
      <c r="J489" s="711">
        <v>1</v>
      </c>
      <c r="K489" s="712">
        <v>159.72</v>
      </c>
    </row>
    <row r="490" spans="1:11" ht="14.4" customHeight="1" x14ac:dyDescent="0.3">
      <c r="A490" s="695" t="s">
        <v>553</v>
      </c>
      <c r="B490" s="696" t="s">
        <v>554</v>
      </c>
      <c r="C490" s="699" t="s">
        <v>572</v>
      </c>
      <c r="D490" s="720" t="s">
        <v>3005</v>
      </c>
      <c r="E490" s="699" t="s">
        <v>5735</v>
      </c>
      <c r="F490" s="720" t="s">
        <v>5736</v>
      </c>
      <c r="G490" s="699" t="s">
        <v>5307</v>
      </c>
      <c r="H490" s="699" t="s">
        <v>5308</v>
      </c>
      <c r="I490" s="711">
        <v>0.18970000000000001</v>
      </c>
      <c r="J490" s="711">
        <v>15.8</v>
      </c>
      <c r="K490" s="712">
        <v>2.9972600000000003</v>
      </c>
    </row>
    <row r="491" spans="1:11" ht="14.4" customHeight="1" x14ac:dyDescent="0.3">
      <c r="A491" s="695" t="s">
        <v>553</v>
      </c>
      <c r="B491" s="696" t="s">
        <v>554</v>
      </c>
      <c r="C491" s="699" t="s">
        <v>572</v>
      </c>
      <c r="D491" s="720" t="s">
        <v>3005</v>
      </c>
      <c r="E491" s="699" t="s">
        <v>5735</v>
      </c>
      <c r="F491" s="720" t="s">
        <v>5736</v>
      </c>
      <c r="G491" s="699" t="s">
        <v>5309</v>
      </c>
      <c r="H491" s="699" t="s">
        <v>5310</v>
      </c>
      <c r="I491" s="711">
        <v>267.85441728421137</v>
      </c>
      <c r="J491" s="711">
        <v>24</v>
      </c>
      <c r="K491" s="712">
        <v>6430.9744562648111</v>
      </c>
    </row>
    <row r="492" spans="1:11" ht="14.4" customHeight="1" x14ac:dyDescent="0.3">
      <c r="A492" s="695" t="s">
        <v>553</v>
      </c>
      <c r="B492" s="696" t="s">
        <v>554</v>
      </c>
      <c r="C492" s="699" t="s">
        <v>572</v>
      </c>
      <c r="D492" s="720" t="s">
        <v>3005</v>
      </c>
      <c r="E492" s="699" t="s">
        <v>5735</v>
      </c>
      <c r="F492" s="720" t="s">
        <v>5736</v>
      </c>
      <c r="G492" s="699" t="s">
        <v>5311</v>
      </c>
      <c r="H492" s="699" t="s">
        <v>5312</v>
      </c>
      <c r="I492" s="711">
        <v>211.87128670123067</v>
      </c>
      <c r="J492" s="711">
        <v>4</v>
      </c>
      <c r="K492" s="712">
        <v>847.48514680492269</v>
      </c>
    </row>
    <row r="493" spans="1:11" ht="14.4" customHeight="1" x14ac:dyDescent="0.3">
      <c r="A493" s="695" t="s">
        <v>553</v>
      </c>
      <c r="B493" s="696" t="s">
        <v>554</v>
      </c>
      <c r="C493" s="699" t="s">
        <v>572</v>
      </c>
      <c r="D493" s="720" t="s">
        <v>3005</v>
      </c>
      <c r="E493" s="699" t="s">
        <v>5735</v>
      </c>
      <c r="F493" s="720" t="s">
        <v>5736</v>
      </c>
      <c r="G493" s="699" t="s">
        <v>5313</v>
      </c>
      <c r="H493" s="699" t="s">
        <v>5314</v>
      </c>
      <c r="I493" s="711">
        <v>428.23566546347467</v>
      </c>
      <c r="J493" s="711">
        <v>4</v>
      </c>
      <c r="K493" s="712">
        <v>1712.9426618538987</v>
      </c>
    </row>
    <row r="494" spans="1:11" ht="14.4" customHeight="1" x14ac:dyDescent="0.3">
      <c r="A494" s="695" t="s">
        <v>553</v>
      </c>
      <c r="B494" s="696" t="s">
        <v>554</v>
      </c>
      <c r="C494" s="699" t="s">
        <v>572</v>
      </c>
      <c r="D494" s="720" t="s">
        <v>3005</v>
      </c>
      <c r="E494" s="699" t="s">
        <v>5735</v>
      </c>
      <c r="F494" s="720" t="s">
        <v>5736</v>
      </c>
      <c r="G494" s="699" t="s">
        <v>5315</v>
      </c>
      <c r="H494" s="699" t="s">
        <v>5316</v>
      </c>
      <c r="I494" s="711">
        <v>4411.66</v>
      </c>
      <c r="J494" s="711">
        <v>1</v>
      </c>
      <c r="K494" s="712">
        <v>4411.66</v>
      </c>
    </row>
    <row r="495" spans="1:11" ht="14.4" customHeight="1" x14ac:dyDescent="0.3">
      <c r="A495" s="695" t="s">
        <v>553</v>
      </c>
      <c r="B495" s="696" t="s">
        <v>554</v>
      </c>
      <c r="C495" s="699" t="s">
        <v>572</v>
      </c>
      <c r="D495" s="720" t="s">
        <v>3005</v>
      </c>
      <c r="E495" s="699" t="s">
        <v>5735</v>
      </c>
      <c r="F495" s="720" t="s">
        <v>5736</v>
      </c>
      <c r="G495" s="699" t="s">
        <v>5317</v>
      </c>
      <c r="H495" s="699" t="s">
        <v>5318</v>
      </c>
      <c r="I495" s="711">
        <v>3388</v>
      </c>
      <c r="J495" s="711">
        <v>3</v>
      </c>
      <c r="K495" s="712">
        <v>10164</v>
      </c>
    </row>
    <row r="496" spans="1:11" ht="14.4" customHeight="1" x14ac:dyDescent="0.3">
      <c r="A496" s="695" t="s">
        <v>553</v>
      </c>
      <c r="B496" s="696" t="s">
        <v>554</v>
      </c>
      <c r="C496" s="699" t="s">
        <v>572</v>
      </c>
      <c r="D496" s="720" t="s">
        <v>3005</v>
      </c>
      <c r="E496" s="699" t="s">
        <v>5735</v>
      </c>
      <c r="F496" s="720" t="s">
        <v>5736</v>
      </c>
      <c r="G496" s="699" t="s">
        <v>5319</v>
      </c>
      <c r="H496" s="699" t="s">
        <v>5320</v>
      </c>
      <c r="I496" s="711">
        <v>10164</v>
      </c>
      <c r="J496" s="711">
        <v>1</v>
      </c>
      <c r="K496" s="712">
        <v>10164</v>
      </c>
    </row>
    <row r="497" spans="1:11" ht="14.4" customHeight="1" x14ac:dyDescent="0.3">
      <c r="A497" s="695" t="s">
        <v>553</v>
      </c>
      <c r="B497" s="696" t="s">
        <v>554</v>
      </c>
      <c r="C497" s="699" t="s">
        <v>572</v>
      </c>
      <c r="D497" s="720" t="s">
        <v>3005</v>
      </c>
      <c r="E497" s="699" t="s">
        <v>5735</v>
      </c>
      <c r="F497" s="720" t="s">
        <v>5736</v>
      </c>
      <c r="G497" s="699" t="s">
        <v>5321</v>
      </c>
      <c r="H497" s="699" t="s">
        <v>5322</v>
      </c>
      <c r="I497" s="711">
        <v>247.27756739469186</v>
      </c>
      <c r="J497" s="711">
        <v>5</v>
      </c>
      <c r="K497" s="712">
        <v>1236.3878369734593</v>
      </c>
    </row>
    <row r="498" spans="1:11" ht="14.4" customHeight="1" x14ac:dyDescent="0.3">
      <c r="A498" s="695" t="s">
        <v>553</v>
      </c>
      <c r="B498" s="696" t="s">
        <v>554</v>
      </c>
      <c r="C498" s="699" t="s">
        <v>572</v>
      </c>
      <c r="D498" s="720" t="s">
        <v>3005</v>
      </c>
      <c r="E498" s="699" t="s">
        <v>5735</v>
      </c>
      <c r="F498" s="720" t="s">
        <v>5736</v>
      </c>
      <c r="G498" s="699" t="s">
        <v>5323</v>
      </c>
      <c r="H498" s="699" t="s">
        <v>5324</v>
      </c>
      <c r="I498" s="711">
        <v>276.62737516389927</v>
      </c>
      <c r="J498" s="711">
        <v>1</v>
      </c>
      <c r="K498" s="712">
        <v>276.62737516389927</v>
      </c>
    </row>
    <row r="499" spans="1:11" ht="14.4" customHeight="1" x14ac:dyDescent="0.3">
      <c r="A499" s="695" t="s">
        <v>553</v>
      </c>
      <c r="B499" s="696" t="s">
        <v>554</v>
      </c>
      <c r="C499" s="699" t="s">
        <v>572</v>
      </c>
      <c r="D499" s="720" t="s">
        <v>3005</v>
      </c>
      <c r="E499" s="699" t="s">
        <v>5735</v>
      </c>
      <c r="F499" s="720" t="s">
        <v>5736</v>
      </c>
      <c r="G499" s="699" t="s">
        <v>5325</v>
      </c>
      <c r="H499" s="699" t="s">
        <v>5326</v>
      </c>
      <c r="I499" s="711">
        <v>9997.02</v>
      </c>
      <c r="J499" s="711">
        <v>-1</v>
      </c>
      <c r="K499" s="712">
        <v>-9997.02</v>
      </c>
    </row>
    <row r="500" spans="1:11" ht="14.4" customHeight="1" x14ac:dyDescent="0.3">
      <c r="A500" s="695" t="s">
        <v>553</v>
      </c>
      <c r="B500" s="696" t="s">
        <v>554</v>
      </c>
      <c r="C500" s="699" t="s">
        <v>572</v>
      </c>
      <c r="D500" s="720" t="s">
        <v>3005</v>
      </c>
      <c r="E500" s="699" t="s">
        <v>5735</v>
      </c>
      <c r="F500" s="720" t="s">
        <v>5736</v>
      </c>
      <c r="G500" s="699" t="s">
        <v>5327</v>
      </c>
      <c r="H500" s="699" t="s">
        <v>5328</v>
      </c>
      <c r="I500" s="711">
        <v>8518.4</v>
      </c>
      <c r="J500" s="711">
        <v>1</v>
      </c>
      <c r="K500" s="712">
        <v>8518.4</v>
      </c>
    </row>
    <row r="501" spans="1:11" ht="14.4" customHeight="1" x14ac:dyDescent="0.3">
      <c r="A501" s="695" t="s">
        <v>553</v>
      </c>
      <c r="B501" s="696" t="s">
        <v>554</v>
      </c>
      <c r="C501" s="699" t="s">
        <v>572</v>
      </c>
      <c r="D501" s="720" t="s">
        <v>3005</v>
      </c>
      <c r="E501" s="699" t="s">
        <v>5735</v>
      </c>
      <c r="F501" s="720" t="s">
        <v>5736</v>
      </c>
      <c r="G501" s="699" t="s">
        <v>5329</v>
      </c>
      <c r="H501" s="699" t="s">
        <v>5330</v>
      </c>
      <c r="I501" s="711">
        <v>6969.6</v>
      </c>
      <c r="J501" s="711">
        <v>1</v>
      </c>
      <c r="K501" s="712">
        <v>6969.6</v>
      </c>
    </row>
    <row r="502" spans="1:11" ht="14.4" customHeight="1" x14ac:dyDescent="0.3">
      <c r="A502" s="695" t="s">
        <v>553</v>
      </c>
      <c r="B502" s="696" t="s">
        <v>554</v>
      </c>
      <c r="C502" s="699" t="s">
        <v>572</v>
      </c>
      <c r="D502" s="720" t="s">
        <v>3005</v>
      </c>
      <c r="E502" s="699" t="s">
        <v>5735</v>
      </c>
      <c r="F502" s="720" t="s">
        <v>5736</v>
      </c>
      <c r="G502" s="699" t="s">
        <v>5331</v>
      </c>
      <c r="H502" s="699" t="s">
        <v>5332</v>
      </c>
      <c r="I502" s="711">
        <v>12282</v>
      </c>
      <c r="J502" s="711">
        <v>1</v>
      </c>
      <c r="K502" s="712">
        <v>12282</v>
      </c>
    </row>
    <row r="503" spans="1:11" ht="14.4" customHeight="1" x14ac:dyDescent="0.3">
      <c r="A503" s="695" t="s">
        <v>553</v>
      </c>
      <c r="B503" s="696" t="s">
        <v>554</v>
      </c>
      <c r="C503" s="699" t="s">
        <v>572</v>
      </c>
      <c r="D503" s="720" t="s">
        <v>3005</v>
      </c>
      <c r="E503" s="699" t="s">
        <v>5735</v>
      </c>
      <c r="F503" s="720" t="s">
        <v>5736</v>
      </c>
      <c r="G503" s="699" t="s">
        <v>5333</v>
      </c>
      <c r="H503" s="699" t="s">
        <v>5334</v>
      </c>
      <c r="I503" s="711">
        <v>154.88</v>
      </c>
      <c r="J503" s="711">
        <v>6</v>
      </c>
      <c r="K503" s="712">
        <v>929.28</v>
      </c>
    </row>
    <row r="504" spans="1:11" ht="14.4" customHeight="1" x14ac:dyDescent="0.3">
      <c r="A504" s="695" t="s">
        <v>553</v>
      </c>
      <c r="B504" s="696" t="s">
        <v>554</v>
      </c>
      <c r="C504" s="699" t="s">
        <v>572</v>
      </c>
      <c r="D504" s="720" t="s">
        <v>3005</v>
      </c>
      <c r="E504" s="699" t="s">
        <v>5735</v>
      </c>
      <c r="F504" s="720" t="s">
        <v>5736</v>
      </c>
      <c r="G504" s="699" t="s">
        <v>5335</v>
      </c>
      <c r="H504" s="699" t="s">
        <v>5336</v>
      </c>
      <c r="I504" s="711">
        <v>93.17</v>
      </c>
      <c r="J504" s="711">
        <v>7</v>
      </c>
      <c r="K504" s="712">
        <v>652.19000000000005</v>
      </c>
    </row>
    <row r="505" spans="1:11" ht="14.4" customHeight="1" x14ac:dyDescent="0.3">
      <c r="A505" s="695" t="s">
        <v>553</v>
      </c>
      <c r="B505" s="696" t="s">
        <v>554</v>
      </c>
      <c r="C505" s="699" t="s">
        <v>572</v>
      </c>
      <c r="D505" s="720" t="s">
        <v>3005</v>
      </c>
      <c r="E505" s="699" t="s">
        <v>5735</v>
      </c>
      <c r="F505" s="720" t="s">
        <v>5736</v>
      </c>
      <c r="G505" s="699" t="s">
        <v>5337</v>
      </c>
      <c r="H505" s="699" t="s">
        <v>5338</v>
      </c>
      <c r="I505" s="711">
        <v>8518.4</v>
      </c>
      <c r="J505" s="711">
        <v>1</v>
      </c>
      <c r="K505" s="712">
        <v>8518.4</v>
      </c>
    </row>
    <row r="506" spans="1:11" ht="14.4" customHeight="1" x14ac:dyDescent="0.3">
      <c r="A506" s="695" t="s">
        <v>553</v>
      </c>
      <c r="B506" s="696" t="s">
        <v>554</v>
      </c>
      <c r="C506" s="699" t="s">
        <v>572</v>
      </c>
      <c r="D506" s="720" t="s">
        <v>3005</v>
      </c>
      <c r="E506" s="699" t="s">
        <v>5735</v>
      </c>
      <c r="F506" s="720" t="s">
        <v>5736</v>
      </c>
      <c r="G506" s="699" t="s">
        <v>5339</v>
      </c>
      <c r="H506" s="699" t="s">
        <v>5340</v>
      </c>
      <c r="I506" s="711">
        <v>8518.4</v>
      </c>
      <c r="J506" s="711">
        <v>1</v>
      </c>
      <c r="K506" s="712">
        <v>8518.4</v>
      </c>
    </row>
    <row r="507" spans="1:11" ht="14.4" customHeight="1" x14ac:dyDescent="0.3">
      <c r="A507" s="695" t="s">
        <v>553</v>
      </c>
      <c r="B507" s="696" t="s">
        <v>554</v>
      </c>
      <c r="C507" s="699" t="s">
        <v>572</v>
      </c>
      <c r="D507" s="720" t="s">
        <v>3005</v>
      </c>
      <c r="E507" s="699" t="s">
        <v>5735</v>
      </c>
      <c r="F507" s="720" t="s">
        <v>5736</v>
      </c>
      <c r="G507" s="699" t="s">
        <v>5341</v>
      </c>
      <c r="H507" s="699" t="s">
        <v>5342</v>
      </c>
      <c r="I507" s="711">
        <v>19446</v>
      </c>
      <c r="J507" s="711">
        <v>1</v>
      </c>
      <c r="K507" s="712">
        <v>19446</v>
      </c>
    </row>
    <row r="508" spans="1:11" ht="14.4" customHeight="1" x14ac:dyDescent="0.3">
      <c r="A508" s="695" t="s">
        <v>553</v>
      </c>
      <c r="B508" s="696" t="s">
        <v>554</v>
      </c>
      <c r="C508" s="699" t="s">
        <v>572</v>
      </c>
      <c r="D508" s="720" t="s">
        <v>3005</v>
      </c>
      <c r="E508" s="699" t="s">
        <v>5735</v>
      </c>
      <c r="F508" s="720" t="s">
        <v>5736</v>
      </c>
      <c r="G508" s="699" t="s">
        <v>5343</v>
      </c>
      <c r="H508" s="699" t="s">
        <v>5344</v>
      </c>
      <c r="I508" s="711">
        <v>7579.44</v>
      </c>
      <c r="J508" s="711">
        <v>1</v>
      </c>
      <c r="K508" s="712">
        <v>7579.44</v>
      </c>
    </row>
    <row r="509" spans="1:11" ht="14.4" customHeight="1" x14ac:dyDescent="0.3">
      <c r="A509" s="695" t="s">
        <v>553</v>
      </c>
      <c r="B509" s="696" t="s">
        <v>554</v>
      </c>
      <c r="C509" s="699" t="s">
        <v>572</v>
      </c>
      <c r="D509" s="720" t="s">
        <v>3005</v>
      </c>
      <c r="E509" s="699" t="s">
        <v>5735</v>
      </c>
      <c r="F509" s="720" t="s">
        <v>5736</v>
      </c>
      <c r="G509" s="699" t="s">
        <v>5345</v>
      </c>
      <c r="H509" s="699" t="s">
        <v>5346</v>
      </c>
      <c r="I509" s="711">
        <v>14088.0000000001</v>
      </c>
      <c r="J509" s="711">
        <v>1</v>
      </c>
      <c r="K509" s="712">
        <v>14088.0000000001</v>
      </c>
    </row>
    <row r="510" spans="1:11" ht="14.4" customHeight="1" x14ac:dyDescent="0.3">
      <c r="A510" s="695" t="s">
        <v>553</v>
      </c>
      <c r="B510" s="696" t="s">
        <v>554</v>
      </c>
      <c r="C510" s="699" t="s">
        <v>572</v>
      </c>
      <c r="D510" s="720" t="s">
        <v>3005</v>
      </c>
      <c r="E510" s="699" t="s">
        <v>5735</v>
      </c>
      <c r="F510" s="720" t="s">
        <v>5736</v>
      </c>
      <c r="G510" s="699" t="s">
        <v>5347</v>
      </c>
      <c r="H510" s="699" t="s">
        <v>5348</v>
      </c>
      <c r="I510" s="711">
        <v>435.38499999999999</v>
      </c>
      <c r="J510" s="711">
        <v>24</v>
      </c>
      <c r="K510" s="712">
        <v>10447.32</v>
      </c>
    </row>
    <row r="511" spans="1:11" ht="14.4" customHeight="1" x14ac:dyDescent="0.3">
      <c r="A511" s="695" t="s">
        <v>553</v>
      </c>
      <c r="B511" s="696" t="s">
        <v>554</v>
      </c>
      <c r="C511" s="699" t="s">
        <v>572</v>
      </c>
      <c r="D511" s="720" t="s">
        <v>3005</v>
      </c>
      <c r="E511" s="699" t="s">
        <v>5735</v>
      </c>
      <c r="F511" s="720" t="s">
        <v>5736</v>
      </c>
      <c r="G511" s="699" t="s">
        <v>5349</v>
      </c>
      <c r="H511" s="699" t="s">
        <v>5350</v>
      </c>
      <c r="I511" s="711">
        <v>623.19500000000005</v>
      </c>
      <c r="J511" s="711">
        <v>15</v>
      </c>
      <c r="K511" s="712">
        <v>9349.11</v>
      </c>
    </row>
    <row r="512" spans="1:11" ht="14.4" customHeight="1" x14ac:dyDescent="0.3">
      <c r="A512" s="695" t="s">
        <v>553</v>
      </c>
      <c r="B512" s="696" t="s">
        <v>554</v>
      </c>
      <c r="C512" s="699" t="s">
        <v>572</v>
      </c>
      <c r="D512" s="720" t="s">
        <v>3005</v>
      </c>
      <c r="E512" s="699" t="s">
        <v>5735</v>
      </c>
      <c r="F512" s="720" t="s">
        <v>5736</v>
      </c>
      <c r="G512" s="699" t="s">
        <v>5351</v>
      </c>
      <c r="H512" s="699" t="s">
        <v>5352</v>
      </c>
      <c r="I512" s="711">
        <v>571.88499999999999</v>
      </c>
      <c r="J512" s="711">
        <v>6</v>
      </c>
      <c r="K512" s="712">
        <v>3464.6800000000003</v>
      </c>
    </row>
    <row r="513" spans="1:11" ht="14.4" customHeight="1" x14ac:dyDescent="0.3">
      <c r="A513" s="695" t="s">
        <v>553</v>
      </c>
      <c r="B513" s="696" t="s">
        <v>554</v>
      </c>
      <c r="C513" s="699" t="s">
        <v>572</v>
      </c>
      <c r="D513" s="720" t="s">
        <v>3005</v>
      </c>
      <c r="E513" s="699" t="s">
        <v>5735</v>
      </c>
      <c r="F513" s="720" t="s">
        <v>5736</v>
      </c>
      <c r="G513" s="699" t="s">
        <v>5353</v>
      </c>
      <c r="H513" s="699" t="s">
        <v>5354</v>
      </c>
      <c r="I513" s="711">
        <v>25.826666666666668</v>
      </c>
      <c r="J513" s="711">
        <v>52</v>
      </c>
      <c r="K513" s="712">
        <v>1333</v>
      </c>
    </row>
    <row r="514" spans="1:11" ht="14.4" customHeight="1" x14ac:dyDescent="0.3">
      <c r="A514" s="695" t="s">
        <v>553</v>
      </c>
      <c r="B514" s="696" t="s">
        <v>554</v>
      </c>
      <c r="C514" s="699" t="s">
        <v>572</v>
      </c>
      <c r="D514" s="720" t="s">
        <v>3005</v>
      </c>
      <c r="E514" s="699" t="s">
        <v>5735</v>
      </c>
      <c r="F514" s="720" t="s">
        <v>5736</v>
      </c>
      <c r="G514" s="699" t="s">
        <v>5355</v>
      </c>
      <c r="H514" s="699" t="s">
        <v>5356</v>
      </c>
      <c r="I514" s="711">
        <v>272.78625</v>
      </c>
      <c r="J514" s="711">
        <v>327</v>
      </c>
      <c r="K514" s="712">
        <v>17865.099999999999</v>
      </c>
    </row>
    <row r="515" spans="1:11" ht="14.4" customHeight="1" x14ac:dyDescent="0.3">
      <c r="A515" s="695" t="s">
        <v>553</v>
      </c>
      <c r="B515" s="696" t="s">
        <v>554</v>
      </c>
      <c r="C515" s="699" t="s">
        <v>572</v>
      </c>
      <c r="D515" s="720" t="s">
        <v>3005</v>
      </c>
      <c r="E515" s="699" t="s">
        <v>5735</v>
      </c>
      <c r="F515" s="720" t="s">
        <v>5736</v>
      </c>
      <c r="G515" s="699" t="s">
        <v>5357</v>
      </c>
      <c r="H515" s="699" t="s">
        <v>5358</v>
      </c>
      <c r="I515" s="711">
        <v>9399.7000000000007</v>
      </c>
      <c r="J515" s="711">
        <v>1</v>
      </c>
      <c r="K515" s="712">
        <v>9399.7000000000007</v>
      </c>
    </row>
    <row r="516" spans="1:11" ht="14.4" customHeight="1" x14ac:dyDescent="0.3">
      <c r="A516" s="695" t="s">
        <v>553</v>
      </c>
      <c r="B516" s="696" t="s">
        <v>554</v>
      </c>
      <c r="C516" s="699" t="s">
        <v>572</v>
      </c>
      <c r="D516" s="720" t="s">
        <v>3005</v>
      </c>
      <c r="E516" s="699" t="s">
        <v>5735</v>
      </c>
      <c r="F516" s="720" t="s">
        <v>5736</v>
      </c>
      <c r="G516" s="699" t="s">
        <v>5359</v>
      </c>
      <c r="H516" s="699" t="s">
        <v>5360</v>
      </c>
      <c r="I516" s="711">
        <v>320.64999999999998</v>
      </c>
      <c r="J516" s="711">
        <v>6</v>
      </c>
      <c r="K516" s="712">
        <v>1923.8999999999999</v>
      </c>
    </row>
    <row r="517" spans="1:11" ht="14.4" customHeight="1" x14ac:dyDescent="0.3">
      <c r="A517" s="695" t="s">
        <v>553</v>
      </c>
      <c r="B517" s="696" t="s">
        <v>554</v>
      </c>
      <c r="C517" s="699" t="s">
        <v>572</v>
      </c>
      <c r="D517" s="720" t="s">
        <v>3005</v>
      </c>
      <c r="E517" s="699" t="s">
        <v>5735</v>
      </c>
      <c r="F517" s="720" t="s">
        <v>5736</v>
      </c>
      <c r="G517" s="699" t="s">
        <v>5361</v>
      </c>
      <c r="H517" s="699" t="s">
        <v>5362</v>
      </c>
      <c r="I517" s="711">
        <v>92.305714285714288</v>
      </c>
      <c r="J517" s="711">
        <v>24</v>
      </c>
      <c r="K517" s="712">
        <v>2213.09</v>
      </c>
    </row>
    <row r="518" spans="1:11" ht="14.4" customHeight="1" x14ac:dyDescent="0.3">
      <c r="A518" s="695" t="s">
        <v>553</v>
      </c>
      <c r="B518" s="696" t="s">
        <v>554</v>
      </c>
      <c r="C518" s="699" t="s">
        <v>572</v>
      </c>
      <c r="D518" s="720" t="s">
        <v>3005</v>
      </c>
      <c r="E518" s="699" t="s">
        <v>5735</v>
      </c>
      <c r="F518" s="720" t="s">
        <v>5736</v>
      </c>
      <c r="G518" s="699" t="s">
        <v>5363</v>
      </c>
      <c r="H518" s="699" t="s">
        <v>5364</v>
      </c>
      <c r="I518" s="711">
        <v>146.97902500377131</v>
      </c>
      <c r="J518" s="711">
        <v>1</v>
      </c>
      <c r="K518" s="712">
        <v>146.97902500377131</v>
      </c>
    </row>
    <row r="519" spans="1:11" ht="14.4" customHeight="1" x14ac:dyDescent="0.3">
      <c r="A519" s="695" t="s">
        <v>553</v>
      </c>
      <c r="B519" s="696" t="s">
        <v>554</v>
      </c>
      <c r="C519" s="699" t="s">
        <v>572</v>
      </c>
      <c r="D519" s="720" t="s">
        <v>3005</v>
      </c>
      <c r="E519" s="699" t="s">
        <v>5735</v>
      </c>
      <c r="F519" s="720" t="s">
        <v>5736</v>
      </c>
      <c r="G519" s="699" t="s">
        <v>5365</v>
      </c>
      <c r="H519" s="699" t="s">
        <v>5366</v>
      </c>
      <c r="I519" s="711">
        <v>189.16287791050914</v>
      </c>
      <c r="J519" s="711">
        <v>1</v>
      </c>
      <c r="K519" s="712">
        <v>189.16287791050914</v>
      </c>
    </row>
    <row r="520" spans="1:11" ht="14.4" customHeight="1" x14ac:dyDescent="0.3">
      <c r="A520" s="695" t="s">
        <v>553</v>
      </c>
      <c r="B520" s="696" t="s">
        <v>554</v>
      </c>
      <c r="C520" s="699" t="s">
        <v>572</v>
      </c>
      <c r="D520" s="720" t="s">
        <v>3005</v>
      </c>
      <c r="E520" s="699" t="s">
        <v>5735</v>
      </c>
      <c r="F520" s="720" t="s">
        <v>5736</v>
      </c>
      <c r="G520" s="699" t="s">
        <v>5367</v>
      </c>
      <c r="H520" s="699" t="s">
        <v>5368</v>
      </c>
      <c r="I520" s="711">
        <v>338.46</v>
      </c>
      <c r="J520" s="711">
        <v>20</v>
      </c>
      <c r="K520" s="712">
        <v>6769.2</v>
      </c>
    </row>
    <row r="521" spans="1:11" ht="14.4" customHeight="1" x14ac:dyDescent="0.3">
      <c r="A521" s="695" t="s">
        <v>553</v>
      </c>
      <c r="B521" s="696" t="s">
        <v>554</v>
      </c>
      <c r="C521" s="699" t="s">
        <v>572</v>
      </c>
      <c r="D521" s="720" t="s">
        <v>3005</v>
      </c>
      <c r="E521" s="699" t="s">
        <v>5735</v>
      </c>
      <c r="F521" s="720" t="s">
        <v>5736</v>
      </c>
      <c r="G521" s="699" t="s">
        <v>5369</v>
      </c>
      <c r="H521" s="699" t="s">
        <v>5370</v>
      </c>
      <c r="I521" s="711">
        <v>7414.5</v>
      </c>
      <c r="J521" s="711">
        <v>1</v>
      </c>
      <c r="K521" s="712">
        <v>7414.5</v>
      </c>
    </row>
    <row r="522" spans="1:11" ht="14.4" customHeight="1" x14ac:dyDescent="0.3">
      <c r="A522" s="695" t="s">
        <v>553</v>
      </c>
      <c r="B522" s="696" t="s">
        <v>554</v>
      </c>
      <c r="C522" s="699" t="s">
        <v>572</v>
      </c>
      <c r="D522" s="720" t="s">
        <v>3005</v>
      </c>
      <c r="E522" s="699" t="s">
        <v>5735</v>
      </c>
      <c r="F522" s="720" t="s">
        <v>5736</v>
      </c>
      <c r="G522" s="699" t="s">
        <v>5371</v>
      </c>
      <c r="H522" s="699" t="s">
        <v>5372</v>
      </c>
      <c r="I522" s="711">
        <v>7414.5</v>
      </c>
      <c r="J522" s="711">
        <v>1</v>
      </c>
      <c r="K522" s="712">
        <v>7414.5</v>
      </c>
    </row>
    <row r="523" spans="1:11" ht="14.4" customHeight="1" x14ac:dyDescent="0.3">
      <c r="A523" s="695" t="s">
        <v>553</v>
      </c>
      <c r="B523" s="696" t="s">
        <v>554</v>
      </c>
      <c r="C523" s="699" t="s">
        <v>572</v>
      </c>
      <c r="D523" s="720" t="s">
        <v>3005</v>
      </c>
      <c r="E523" s="699" t="s">
        <v>5735</v>
      </c>
      <c r="F523" s="720" t="s">
        <v>5736</v>
      </c>
      <c r="G523" s="699" t="s">
        <v>5373</v>
      </c>
      <c r="H523" s="699" t="s">
        <v>5374</v>
      </c>
      <c r="I523" s="711">
        <v>7610.9</v>
      </c>
      <c r="J523" s="711">
        <v>1</v>
      </c>
      <c r="K523" s="712">
        <v>7610.9</v>
      </c>
    </row>
    <row r="524" spans="1:11" ht="14.4" customHeight="1" x14ac:dyDescent="0.3">
      <c r="A524" s="695" t="s">
        <v>553</v>
      </c>
      <c r="B524" s="696" t="s">
        <v>554</v>
      </c>
      <c r="C524" s="699" t="s">
        <v>572</v>
      </c>
      <c r="D524" s="720" t="s">
        <v>3005</v>
      </c>
      <c r="E524" s="699" t="s">
        <v>5735</v>
      </c>
      <c r="F524" s="720" t="s">
        <v>5736</v>
      </c>
      <c r="G524" s="699" t="s">
        <v>5375</v>
      </c>
      <c r="H524" s="699" t="s">
        <v>5376</v>
      </c>
      <c r="I524" s="711">
        <v>7610.9</v>
      </c>
      <c r="J524" s="711">
        <v>1</v>
      </c>
      <c r="K524" s="712">
        <v>7610.9</v>
      </c>
    </row>
    <row r="525" spans="1:11" ht="14.4" customHeight="1" x14ac:dyDescent="0.3">
      <c r="A525" s="695" t="s">
        <v>553</v>
      </c>
      <c r="B525" s="696" t="s">
        <v>554</v>
      </c>
      <c r="C525" s="699" t="s">
        <v>572</v>
      </c>
      <c r="D525" s="720" t="s">
        <v>3005</v>
      </c>
      <c r="E525" s="699" t="s">
        <v>5735</v>
      </c>
      <c r="F525" s="720" t="s">
        <v>5736</v>
      </c>
      <c r="G525" s="699" t="s">
        <v>5377</v>
      </c>
      <c r="H525" s="699" t="s">
        <v>5378</v>
      </c>
      <c r="I525" s="711">
        <v>1631.08</v>
      </c>
      <c r="J525" s="711">
        <v>1</v>
      </c>
      <c r="K525" s="712">
        <v>1631.08</v>
      </c>
    </row>
    <row r="526" spans="1:11" ht="14.4" customHeight="1" x14ac:dyDescent="0.3">
      <c r="A526" s="695" t="s">
        <v>553</v>
      </c>
      <c r="B526" s="696" t="s">
        <v>554</v>
      </c>
      <c r="C526" s="699" t="s">
        <v>572</v>
      </c>
      <c r="D526" s="720" t="s">
        <v>3005</v>
      </c>
      <c r="E526" s="699" t="s">
        <v>5735</v>
      </c>
      <c r="F526" s="720" t="s">
        <v>5736</v>
      </c>
      <c r="G526" s="699" t="s">
        <v>5379</v>
      </c>
      <c r="H526" s="699" t="s">
        <v>5380</v>
      </c>
      <c r="I526" s="711">
        <v>170.81699716389929</v>
      </c>
      <c r="J526" s="711">
        <v>1</v>
      </c>
      <c r="K526" s="712">
        <v>170.81699716389929</v>
      </c>
    </row>
    <row r="527" spans="1:11" ht="14.4" customHeight="1" x14ac:dyDescent="0.3">
      <c r="A527" s="695" t="s">
        <v>553</v>
      </c>
      <c r="B527" s="696" t="s">
        <v>554</v>
      </c>
      <c r="C527" s="699" t="s">
        <v>572</v>
      </c>
      <c r="D527" s="720" t="s">
        <v>3005</v>
      </c>
      <c r="E527" s="699" t="s">
        <v>5735</v>
      </c>
      <c r="F527" s="720" t="s">
        <v>5736</v>
      </c>
      <c r="G527" s="699" t="s">
        <v>5381</v>
      </c>
      <c r="H527" s="699" t="s">
        <v>5382</v>
      </c>
      <c r="I527" s="711">
        <v>265.65048716389924</v>
      </c>
      <c r="J527" s="711">
        <v>1</v>
      </c>
      <c r="K527" s="712">
        <v>265.65048716389924</v>
      </c>
    </row>
    <row r="528" spans="1:11" ht="14.4" customHeight="1" x14ac:dyDescent="0.3">
      <c r="A528" s="695" t="s">
        <v>553</v>
      </c>
      <c r="B528" s="696" t="s">
        <v>554</v>
      </c>
      <c r="C528" s="699" t="s">
        <v>572</v>
      </c>
      <c r="D528" s="720" t="s">
        <v>3005</v>
      </c>
      <c r="E528" s="699" t="s">
        <v>5735</v>
      </c>
      <c r="F528" s="720" t="s">
        <v>5736</v>
      </c>
      <c r="G528" s="699" t="s">
        <v>5383</v>
      </c>
      <c r="H528" s="699" t="s">
        <v>5384</v>
      </c>
      <c r="I528" s="711">
        <v>200.72999716389927</v>
      </c>
      <c r="J528" s="711">
        <v>1</v>
      </c>
      <c r="K528" s="712">
        <v>200.72999716389927</v>
      </c>
    </row>
    <row r="529" spans="1:11" ht="14.4" customHeight="1" x14ac:dyDescent="0.3">
      <c r="A529" s="695" t="s">
        <v>553</v>
      </c>
      <c r="B529" s="696" t="s">
        <v>554</v>
      </c>
      <c r="C529" s="699" t="s">
        <v>572</v>
      </c>
      <c r="D529" s="720" t="s">
        <v>3005</v>
      </c>
      <c r="E529" s="699" t="s">
        <v>5735</v>
      </c>
      <c r="F529" s="720" t="s">
        <v>5736</v>
      </c>
      <c r="G529" s="699" t="s">
        <v>5385</v>
      </c>
      <c r="H529" s="699" t="s">
        <v>5386</v>
      </c>
      <c r="I529" s="711">
        <v>14087.5</v>
      </c>
      <c r="J529" s="711">
        <v>2</v>
      </c>
      <c r="K529" s="712">
        <v>28175</v>
      </c>
    </row>
    <row r="530" spans="1:11" ht="14.4" customHeight="1" x14ac:dyDescent="0.3">
      <c r="A530" s="695" t="s">
        <v>553</v>
      </c>
      <c r="B530" s="696" t="s">
        <v>554</v>
      </c>
      <c r="C530" s="699" t="s">
        <v>572</v>
      </c>
      <c r="D530" s="720" t="s">
        <v>3005</v>
      </c>
      <c r="E530" s="699" t="s">
        <v>5735</v>
      </c>
      <c r="F530" s="720" t="s">
        <v>5736</v>
      </c>
      <c r="G530" s="699" t="s">
        <v>5387</v>
      </c>
      <c r="H530" s="699" t="s">
        <v>5388</v>
      </c>
      <c r="I530" s="711">
        <v>338.44</v>
      </c>
      <c r="J530" s="711">
        <v>20</v>
      </c>
      <c r="K530" s="712">
        <v>6768.9</v>
      </c>
    </row>
    <row r="531" spans="1:11" ht="14.4" customHeight="1" x14ac:dyDescent="0.3">
      <c r="A531" s="695" t="s">
        <v>553</v>
      </c>
      <c r="B531" s="696" t="s">
        <v>554</v>
      </c>
      <c r="C531" s="699" t="s">
        <v>572</v>
      </c>
      <c r="D531" s="720" t="s">
        <v>3005</v>
      </c>
      <c r="E531" s="699" t="s">
        <v>5735</v>
      </c>
      <c r="F531" s="720" t="s">
        <v>5736</v>
      </c>
      <c r="G531" s="699" t="s">
        <v>5389</v>
      </c>
      <c r="H531" s="699" t="s">
        <v>5390</v>
      </c>
      <c r="I531" s="711">
        <v>1878.53</v>
      </c>
      <c r="J531" s="711">
        <v>4</v>
      </c>
      <c r="K531" s="712">
        <v>7514.1</v>
      </c>
    </row>
    <row r="532" spans="1:11" ht="14.4" customHeight="1" x14ac:dyDescent="0.3">
      <c r="A532" s="695" t="s">
        <v>553</v>
      </c>
      <c r="B532" s="696" t="s">
        <v>554</v>
      </c>
      <c r="C532" s="699" t="s">
        <v>572</v>
      </c>
      <c r="D532" s="720" t="s">
        <v>3005</v>
      </c>
      <c r="E532" s="699" t="s">
        <v>5735</v>
      </c>
      <c r="F532" s="720" t="s">
        <v>5736</v>
      </c>
      <c r="G532" s="699" t="s">
        <v>5391</v>
      </c>
      <c r="H532" s="699" t="s">
        <v>5392</v>
      </c>
      <c r="I532" s="711">
        <v>7610.9</v>
      </c>
      <c r="J532" s="711">
        <v>1</v>
      </c>
      <c r="K532" s="712">
        <v>7610.9</v>
      </c>
    </row>
    <row r="533" spans="1:11" ht="14.4" customHeight="1" x14ac:dyDescent="0.3">
      <c r="A533" s="695" t="s">
        <v>553</v>
      </c>
      <c r="B533" s="696" t="s">
        <v>554</v>
      </c>
      <c r="C533" s="699" t="s">
        <v>572</v>
      </c>
      <c r="D533" s="720" t="s">
        <v>3005</v>
      </c>
      <c r="E533" s="699" t="s">
        <v>5735</v>
      </c>
      <c r="F533" s="720" t="s">
        <v>5736</v>
      </c>
      <c r="G533" s="699" t="s">
        <v>5183</v>
      </c>
      <c r="H533" s="699" t="s">
        <v>5184</v>
      </c>
      <c r="I533" s="711">
        <v>588.73034482758624</v>
      </c>
      <c r="J533" s="711">
        <v>29</v>
      </c>
      <c r="K533" s="712">
        <v>17073.18</v>
      </c>
    </row>
    <row r="534" spans="1:11" ht="14.4" customHeight="1" x14ac:dyDescent="0.3">
      <c r="A534" s="695" t="s">
        <v>553</v>
      </c>
      <c r="B534" s="696" t="s">
        <v>554</v>
      </c>
      <c r="C534" s="699" t="s">
        <v>572</v>
      </c>
      <c r="D534" s="720" t="s">
        <v>3005</v>
      </c>
      <c r="E534" s="699" t="s">
        <v>5735</v>
      </c>
      <c r="F534" s="720" t="s">
        <v>5736</v>
      </c>
      <c r="G534" s="699" t="s">
        <v>5393</v>
      </c>
      <c r="H534" s="699" t="s">
        <v>5394</v>
      </c>
      <c r="I534" s="711">
        <v>1781.1499999999999</v>
      </c>
      <c r="J534" s="711">
        <v>10</v>
      </c>
      <c r="K534" s="712">
        <v>17812</v>
      </c>
    </row>
    <row r="535" spans="1:11" ht="14.4" customHeight="1" x14ac:dyDescent="0.3">
      <c r="A535" s="695" t="s">
        <v>553</v>
      </c>
      <c r="B535" s="696" t="s">
        <v>554</v>
      </c>
      <c r="C535" s="699" t="s">
        <v>572</v>
      </c>
      <c r="D535" s="720" t="s">
        <v>3005</v>
      </c>
      <c r="E535" s="699" t="s">
        <v>5735</v>
      </c>
      <c r="F535" s="720" t="s">
        <v>5736</v>
      </c>
      <c r="G535" s="699" t="s">
        <v>5395</v>
      </c>
      <c r="H535" s="699" t="s">
        <v>5396</v>
      </c>
      <c r="I535" s="711">
        <v>511.83</v>
      </c>
      <c r="J535" s="711">
        <v>40</v>
      </c>
      <c r="K535" s="712">
        <v>20473.2</v>
      </c>
    </row>
    <row r="536" spans="1:11" ht="14.4" customHeight="1" x14ac:dyDescent="0.3">
      <c r="A536" s="695" t="s">
        <v>553</v>
      </c>
      <c r="B536" s="696" t="s">
        <v>554</v>
      </c>
      <c r="C536" s="699" t="s">
        <v>572</v>
      </c>
      <c r="D536" s="720" t="s">
        <v>3005</v>
      </c>
      <c r="E536" s="699" t="s">
        <v>5735</v>
      </c>
      <c r="F536" s="720" t="s">
        <v>5736</v>
      </c>
      <c r="G536" s="699" t="s">
        <v>5397</v>
      </c>
      <c r="H536" s="699" t="s">
        <v>5398</v>
      </c>
      <c r="I536" s="711">
        <v>18341.2</v>
      </c>
      <c r="J536" s="711">
        <v>2</v>
      </c>
      <c r="K536" s="712">
        <v>36682.400000000001</v>
      </c>
    </row>
    <row r="537" spans="1:11" ht="14.4" customHeight="1" x14ac:dyDescent="0.3">
      <c r="A537" s="695" t="s">
        <v>553</v>
      </c>
      <c r="B537" s="696" t="s">
        <v>554</v>
      </c>
      <c r="C537" s="699" t="s">
        <v>572</v>
      </c>
      <c r="D537" s="720" t="s">
        <v>3005</v>
      </c>
      <c r="E537" s="699" t="s">
        <v>5735</v>
      </c>
      <c r="F537" s="720" t="s">
        <v>5736</v>
      </c>
      <c r="G537" s="699" t="s">
        <v>5399</v>
      </c>
      <c r="H537" s="699" t="s">
        <v>5400</v>
      </c>
      <c r="I537" s="711">
        <v>25098</v>
      </c>
      <c r="J537" s="711">
        <v>1</v>
      </c>
      <c r="K537" s="712">
        <v>25098</v>
      </c>
    </row>
    <row r="538" spans="1:11" ht="14.4" customHeight="1" x14ac:dyDescent="0.3">
      <c r="A538" s="695" t="s">
        <v>553</v>
      </c>
      <c r="B538" s="696" t="s">
        <v>554</v>
      </c>
      <c r="C538" s="699" t="s">
        <v>572</v>
      </c>
      <c r="D538" s="720" t="s">
        <v>3005</v>
      </c>
      <c r="E538" s="699" t="s">
        <v>5735</v>
      </c>
      <c r="F538" s="720" t="s">
        <v>5736</v>
      </c>
      <c r="G538" s="699" t="s">
        <v>5401</v>
      </c>
      <c r="H538" s="699" t="s">
        <v>5402</v>
      </c>
      <c r="I538" s="711">
        <v>30119</v>
      </c>
      <c r="J538" s="711">
        <v>1</v>
      </c>
      <c r="K538" s="712">
        <v>30119</v>
      </c>
    </row>
    <row r="539" spans="1:11" ht="14.4" customHeight="1" x14ac:dyDescent="0.3">
      <c r="A539" s="695" t="s">
        <v>553</v>
      </c>
      <c r="B539" s="696" t="s">
        <v>554</v>
      </c>
      <c r="C539" s="699" t="s">
        <v>572</v>
      </c>
      <c r="D539" s="720" t="s">
        <v>3005</v>
      </c>
      <c r="E539" s="699" t="s">
        <v>5735</v>
      </c>
      <c r="F539" s="720" t="s">
        <v>5736</v>
      </c>
      <c r="G539" s="699" t="s">
        <v>5403</v>
      </c>
      <c r="H539" s="699" t="s">
        <v>5404</v>
      </c>
      <c r="I539" s="711">
        <v>21050</v>
      </c>
      <c r="J539" s="711">
        <v>1</v>
      </c>
      <c r="K539" s="712">
        <v>21050</v>
      </c>
    </row>
    <row r="540" spans="1:11" ht="14.4" customHeight="1" x14ac:dyDescent="0.3">
      <c r="A540" s="695" t="s">
        <v>553</v>
      </c>
      <c r="B540" s="696" t="s">
        <v>554</v>
      </c>
      <c r="C540" s="699" t="s">
        <v>572</v>
      </c>
      <c r="D540" s="720" t="s">
        <v>3005</v>
      </c>
      <c r="E540" s="699" t="s">
        <v>5735</v>
      </c>
      <c r="F540" s="720" t="s">
        <v>5736</v>
      </c>
      <c r="G540" s="699" t="s">
        <v>5405</v>
      </c>
      <c r="H540" s="699" t="s">
        <v>5406</v>
      </c>
      <c r="I540" s="711">
        <v>14368.73</v>
      </c>
      <c r="J540" s="711">
        <v>2</v>
      </c>
      <c r="K540" s="712">
        <v>28737.46</v>
      </c>
    </row>
    <row r="541" spans="1:11" ht="14.4" customHeight="1" x14ac:dyDescent="0.3">
      <c r="A541" s="695" t="s">
        <v>553</v>
      </c>
      <c r="B541" s="696" t="s">
        <v>554</v>
      </c>
      <c r="C541" s="699" t="s">
        <v>572</v>
      </c>
      <c r="D541" s="720" t="s">
        <v>3005</v>
      </c>
      <c r="E541" s="699" t="s">
        <v>5735</v>
      </c>
      <c r="F541" s="720" t="s">
        <v>5736</v>
      </c>
      <c r="G541" s="699" t="s">
        <v>5407</v>
      </c>
      <c r="H541" s="699" t="s">
        <v>5408</v>
      </c>
      <c r="I541" s="711">
        <v>14169.1</v>
      </c>
      <c r="J541" s="711">
        <v>2</v>
      </c>
      <c r="K541" s="712">
        <v>28338.2</v>
      </c>
    </row>
    <row r="542" spans="1:11" ht="14.4" customHeight="1" x14ac:dyDescent="0.3">
      <c r="A542" s="695" t="s">
        <v>553</v>
      </c>
      <c r="B542" s="696" t="s">
        <v>554</v>
      </c>
      <c r="C542" s="699" t="s">
        <v>572</v>
      </c>
      <c r="D542" s="720" t="s">
        <v>3005</v>
      </c>
      <c r="E542" s="699" t="s">
        <v>5735</v>
      </c>
      <c r="F542" s="720" t="s">
        <v>5736</v>
      </c>
      <c r="G542" s="699" t="s">
        <v>5409</v>
      </c>
      <c r="H542" s="699" t="s">
        <v>5410</v>
      </c>
      <c r="I542" s="711">
        <v>457.38</v>
      </c>
      <c r="J542" s="711">
        <v>2</v>
      </c>
      <c r="K542" s="712">
        <v>914.76</v>
      </c>
    </row>
    <row r="543" spans="1:11" ht="14.4" customHeight="1" x14ac:dyDescent="0.3">
      <c r="A543" s="695" t="s">
        <v>553</v>
      </c>
      <c r="B543" s="696" t="s">
        <v>554</v>
      </c>
      <c r="C543" s="699" t="s">
        <v>572</v>
      </c>
      <c r="D543" s="720" t="s">
        <v>3005</v>
      </c>
      <c r="E543" s="699" t="s">
        <v>5735</v>
      </c>
      <c r="F543" s="720" t="s">
        <v>5736</v>
      </c>
      <c r="G543" s="699" t="s">
        <v>5411</v>
      </c>
      <c r="H543" s="699" t="s">
        <v>5412</v>
      </c>
      <c r="I543" s="711">
        <v>10230.540000000001</v>
      </c>
      <c r="J543" s="711">
        <v>1</v>
      </c>
      <c r="K543" s="712">
        <v>10230.540000000001</v>
      </c>
    </row>
    <row r="544" spans="1:11" ht="14.4" customHeight="1" x14ac:dyDescent="0.3">
      <c r="A544" s="695" t="s">
        <v>553</v>
      </c>
      <c r="B544" s="696" t="s">
        <v>554</v>
      </c>
      <c r="C544" s="699" t="s">
        <v>572</v>
      </c>
      <c r="D544" s="720" t="s">
        <v>3005</v>
      </c>
      <c r="E544" s="699" t="s">
        <v>5735</v>
      </c>
      <c r="F544" s="720" t="s">
        <v>5736</v>
      </c>
      <c r="G544" s="699" t="s">
        <v>5413</v>
      </c>
      <c r="H544" s="699" t="s">
        <v>5414</v>
      </c>
      <c r="I544" s="711">
        <v>13449</v>
      </c>
      <c r="J544" s="711">
        <v>1</v>
      </c>
      <c r="K544" s="712">
        <v>13449</v>
      </c>
    </row>
    <row r="545" spans="1:11" ht="14.4" customHeight="1" x14ac:dyDescent="0.3">
      <c r="A545" s="695" t="s">
        <v>553</v>
      </c>
      <c r="B545" s="696" t="s">
        <v>554</v>
      </c>
      <c r="C545" s="699" t="s">
        <v>572</v>
      </c>
      <c r="D545" s="720" t="s">
        <v>3005</v>
      </c>
      <c r="E545" s="699" t="s">
        <v>5735</v>
      </c>
      <c r="F545" s="720" t="s">
        <v>5736</v>
      </c>
      <c r="G545" s="699" t="s">
        <v>5415</v>
      </c>
      <c r="H545" s="699" t="s">
        <v>5416</v>
      </c>
      <c r="I545" s="711">
        <v>14169.1</v>
      </c>
      <c r="J545" s="711">
        <v>4</v>
      </c>
      <c r="K545" s="712">
        <v>56676.4</v>
      </c>
    </row>
    <row r="546" spans="1:11" ht="14.4" customHeight="1" x14ac:dyDescent="0.3">
      <c r="A546" s="695" t="s">
        <v>553</v>
      </c>
      <c r="B546" s="696" t="s">
        <v>554</v>
      </c>
      <c r="C546" s="699" t="s">
        <v>572</v>
      </c>
      <c r="D546" s="720" t="s">
        <v>3005</v>
      </c>
      <c r="E546" s="699" t="s">
        <v>5735</v>
      </c>
      <c r="F546" s="720" t="s">
        <v>5736</v>
      </c>
      <c r="G546" s="699" t="s">
        <v>5417</v>
      </c>
      <c r="H546" s="699" t="s">
        <v>5418</v>
      </c>
      <c r="I546" s="711">
        <v>3121.8</v>
      </c>
      <c r="J546" s="711">
        <v>1</v>
      </c>
      <c r="K546" s="712">
        <v>3121.8</v>
      </c>
    </row>
    <row r="547" spans="1:11" ht="14.4" customHeight="1" x14ac:dyDescent="0.3">
      <c r="A547" s="695" t="s">
        <v>553</v>
      </c>
      <c r="B547" s="696" t="s">
        <v>554</v>
      </c>
      <c r="C547" s="699" t="s">
        <v>572</v>
      </c>
      <c r="D547" s="720" t="s">
        <v>3005</v>
      </c>
      <c r="E547" s="699" t="s">
        <v>5735</v>
      </c>
      <c r="F547" s="720" t="s">
        <v>5736</v>
      </c>
      <c r="G547" s="699" t="s">
        <v>5419</v>
      </c>
      <c r="H547" s="699" t="s">
        <v>5420</v>
      </c>
      <c r="I547" s="711">
        <v>12100</v>
      </c>
      <c r="J547" s="711">
        <v>1</v>
      </c>
      <c r="K547" s="712">
        <v>12100</v>
      </c>
    </row>
    <row r="548" spans="1:11" ht="14.4" customHeight="1" x14ac:dyDescent="0.3">
      <c r="A548" s="695" t="s">
        <v>553</v>
      </c>
      <c r="B548" s="696" t="s">
        <v>554</v>
      </c>
      <c r="C548" s="699" t="s">
        <v>572</v>
      </c>
      <c r="D548" s="720" t="s">
        <v>3005</v>
      </c>
      <c r="E548" s="699" t="s">
        <v>5735</v>
      </c>
      <c r="F548" s="720" t="s">
        <v>5736</v>
      </c>
      <c r="G548" s="699" t="s">
        <v>5421</v>
      </c>
      <c r="H548" s="699" t="s">
        <v>5422</v>
      </c>
      <c r="I548" s="711">
        <v>7610.9</v>
      </c>
      <c r="J548" s="711">
        <v>1</v>
      </c>
      <c r="K548" s="712">
        <v>7610.9</v>
      </c>
    </row>
    <row r="549" spans="1:11" ht="14.4" customHeight="1" x14ac:dyDescent="0.3">
      <c r="A549" s="695" t="s">
        <v>553</v>
      </c>
      <c r="B549" s="696" t="s">
        <v>554</v>
      </c>
      <c r="C549" s="699" t="s">
        <v>572</v>
      </c>
      <c r="D549" s="720" t="s">
        <v>3005</v>
      </c>
      <c r="E549" s="699" t="s">
        <v>5735</v>
      </c>
      <c r="F549" s="720" t="s">
        <v>5736</v>
      </c>
      <c r="G549" s="699" t="s">
        <v>5423</v>
      </c>
      <c r="H549" s="699" t="s">
        <v>5424</v>
      </c>
      <c r="I549" s="711">
        <v>14169.1</v>
      </c>
      <c r="J549" s="711">
        <v>1</v>
      </c>
      <c r="K549" s="712">
        <v>14169.1</v>
      </c>
    </row>
    <row r="550" spans="1:11" ht="14.4" customHeight="1" x14ac:dyDescent="0.3">
      <c r="A550" s="695" t="s">
        <v>553</v>
      </c>
      <c r="B550" s="696" t="s">
        <v>554</v>
      </c>
      <c r="C550" s="699" t="s">
        <v>572</v>
      </c>
      <c r="D550" s="720" t="s">
        <v>3005</v>
      </c>
      <c r="E550" s="699" t="s">
        <v>5735</v>
      </c>
      <c r="F550" s="720" t="s">
        <v>5736</v>
      </c>
      <c r="G550" s="699" t="s">
        <v>5425</v>
      </c>
      <c r="H550" s="699" t="s">
        <v>5426</v>
      </c>
      <c r="I550" s="711">
        <v>7610.9</v>
      </c>
      <c r="J550" s="711">
        <v>2</v>
      </c>
      <c r="K550" s="712">
        <v>15221.8</v>
      </c>
    </row>
    <row r="551" spans="1:11" ht="14.4" customHeight="1" x14ac:dyDescent="0.3">
      <c r="A551" s="695" t="s">
        <v>553</v>
      </c>
      <c r="B551" s="696" t="s">
        <v>554</v>
      </c>
      <c r="C551" s="699" t="s">
        <v>572</v>
      </c>
      <c r="D551" s="720" t="s">
        <v>3005</v>
      </c>
      <c r="E551" s="699" t="s">
        <v>5735</v>
      </c>
      <c r="F551" s="720" t="s">
        <v>5736</v>
      </c>
      <c r="G551" s="699" t="s">
        <v>5427</v>
      </c>
      <c r="H551" s="699" t="s">
        <v>5428</v>
      </c>
      <c r="I551" s="711">
        <v>3121.8</v>
      </c>
      <c r="J551" s="711">
        <v>1</v>
      </c>
      <c r="K551" s="712">
        <v>3121.8</v>
      </c>
    </row>
    <row r="552" spans="1:11" ht="14.4" customHeight="1" x14ac:dyDescent="0.3">
      <c r="A552" s="695" t="s">
        <v>553</v>
      </c>
      <c r="B552" s="696" t="s">
        <v>554</v>
      </c>
      <c r="C552" s="699" t="s">
        <v>572</v>
      </c>
      <c r="D552" s="720" t="s">
        <v>3005</v>
      </c>
      <c r="E552" s="699" t="s">
        <v>5735</v>
      </c>
      <c r="F552" s="720" t="s">
        <v>5736</v>
      </c>
      <c r="G552" s="699" t="s">
        <v>5429</v>
      </c>
      <c r="H552" s="699" t="s">
        <v>5430</v>
      </c>
      <c r="I552" s="711">
        <v>7610.9</v>
      </c>
      <c r="J552" s="711">
        <v>1</v>
      </c>
      <c r="K552" s="712">
        <v>7610.9</v>
      </c>
    </row>
    <row r="553" spans="1:11" ht="14.4" customHeight="1" x14ac:dyDescent="0.3">
      <c r="A553" s="695" t="s">
        <v>553</v>
      </c>
      <c r="B553" s="696" t="s">
        <v>554</v>
      </c>
      <c r="C553" s="699" t="s">
        <v>572</v>
      </c>
      <c r="D553" s="720" t="s">
        <v>3005</v>
      </c>
      <c r="E553" s="699" t="s">
        <v>5735</v>
      </c>
      <c r="F553" s="720" t="s">
        <v>5736</v>
      </c>
      <c r="G553" s="699" t="s">
        <v>5431</v>
      </c>
      <c r="H553" s="699" t="s">
        <v>5432</v>
      </c>
      <c r="I553" s="711">
        <v>7610.9</v>
      </c>
      <c r="J553" s="711">
        <v>1</v>
      </c>
      <c r="K553" s="712">
        <v>7610.9</v>
      </c>
    </row>
    <row r="554" spans="1:11" ht="14.4" customHeight="1" x14ac:dyDescent="0.3">
      <c r="A554" s="695" t="s">
        <v>553</v>
      </c>
      <c r="B554" s="696" t="s">
        <v>554</v>
      </c>
      <c r="C554" s="699" t="s">
        <v>572</v>
      </c>
      <c r="D554" s="720" t="s">
        <v>3005</v>
      </c>
      <c r="E554" s="699" t="s">
        <v>5735</v>
      </c>
      <c r="F554" s="720" t="s">
        <v>5736</v>
      </c>
      <c r="G554" s="699" t="s">
        <v>5433</v>
      </c>
      <c r="H554" s="699" t="s">
        <v>5434</v>
      </c>
      <c r="I554" s="711">
        <v>12100</v>
      </c>
      <c r="J554" s="711">
        <v>2</v>
      </c>
      <c r="K554" s="712">
        <v>24200</v>
      </c>
    </row>
    <row r="555" spans="1:11" ht="14.4" customHeight="1" x14ac:dyDescent="0.3">
      <c r="A555" s="695" t="s">
        <v>553</v>
      </c>
      <c r="B555" s="696" t="s">
        <v>554</v>
      </c>
      <c r="C555" s="699" t="s">
        <v>572</v>
      </c>
      <c r="D555" s="720" t="s">
        <v>3005</v>
      </c>
      <c r="E555" s="699" t="s">
        <v>5735</v>
      </c>
      <c r="F555" s="720" t="s">
        <v>5736</v>
      </c>
      <c r="G555" s="699" t="s">
        <v>5435</v>
      </c>
      <c r="H555" s="699" t="s">
        <v>5436</v>
      </c>
      <c r="I555" s="711">
        <v>7610.9</v>
      </c>
      <c r="J555" s="711">
        <v>2</v>
      </c>
      <c r="K555" s="712">
        <v>15221.8</v>
      </c>
    </row>
    <row r="556" spans="1:11" ht="14.4" customHeight="1" x14ac:dyDescent="0.3">
      <c r="A556" s="695" t="s">
        <v>553</v>
      </c>
      <c r="B556" s="696" t="s">
        <v>554</v>
      </c>
      <c r="C556" s="699" t="s">
        <v>572</v>
      </c>
      <c r="D556" s="720" t="s">
        <v>3005</v>
      </c>
      <c r="E556" s="699" t="s">
        <v>5735</v>
      </c>
      <c r="F556" s="720" t="s">
        <v>5736</v>
      </c>
      <c r="G556" s="699" t="s">
        <v>5437</v>
      </c>
      <c r="H556" s="699" t="s">
        <v>5438</v>
      </c>
      <c r="I556" s="711">
        <v>49452.7</v>
      </c>
      <c r="J556" s="711">
        <v>1</v>
      </c>
      <c r="K556" s="712">
        <v>49452.7</v>
      </c>
    </row>
    <row r="557" spans="1:11" ht="14.4" customHeight="1" x14ac:dyDescent="0.3">
      <c r="A557" s="695" t="s">
        <v>553</v>
      </c>
      <c r="B557" s="696" t="s">
        <v>554</v>
      </c>
      <c r="C557" s="699" t="s">
        <v>572</v>
      </c>
      <c r="D557" s="720" t="s">
        <v>3005</v>
      </c>
      <c r="E557" s="699" t="s">
        <v>5735</v>
      </c>
      <c r="F557" s="720" t="s">
        <v>5736</v>
      </c>
      <c r="G557" s="699" t="s">
        <v>5439</v>
      </c>
      <c r="H557" s="699" t="s">
        <v>5440</v>
      </c>
      <c r="I557" s="711">
        <v>7610.9</v>
      </c>
      <c r="J557" s="711">
        <v>1</v>
      </c>
      <c r="K557" s="712">
        <v>7610.9</v>
      </c>
    </row>
    <row r="558" spans="1:11" ht="14.4" customHeight="1" x14ac:dyDescent="0.3">
      <c r="A558" s="695" t="s">
        <v>553</v>
      </c>
      <c r="B558" s="696" t="s">
        <v>554</v>
      </c>
      <c r="C558" s="699" t="s">
        <v>572</v>
      </c>
      <c r="D558" s="720" t="s">
        <v>3005</v>
      </c>
      <c r="E558" s="699" t="s">
        <v>5735</v>
      </c>
      <c r="F558" s="720" t="s">
        <v>5736</v>
      </c>
      <c r="G558" s="699" t="s">
        <v>5441</v>
      </c>
      <c r="H558" s="699" t="s">
        <v>5442</v>
      </c>
      <c r="I558" s="711">
        <v>7610.9</v>
      </c>
      <c r="J558" s="711">
        <v>1</v>
      </c>
      <c r="K558" s="712">
        <v>7610.9</v>
      </c>
    </row>
    <row r="559" spans="1:11" ht="14.4" customHeight="1" x14ac:dyDescent="0.3">
      <c r="A559" s="695" t="s">
        <v>553</v>
      </c>
      <c r="B559" s="696" t="s">
        <v>554</v>
      </c>
      <c r="C559" s="699" t="s">
        <v>572</v>
      </c>
      <c r="D559" s="720" t="s">
        <v>3005</v>
      </c>
      <c r="E559" s="699" t="s">
        <v>5735</v>
      </c>
      <c r="F559" s="720" t="s">
        <v>5736</v>
      </c>
      <c r="G559" s="699" t="s">
        <v>5443</v>
      </c>
      <c r="H559" s="699" t="s">
        <v>5444</v>
      </c>
      <c r="I559" s="711">
        <v>7610.9</v>
      </c>
      <c r="J559" s="711">
        <v>1</v>
      </c>
      <c r="K559" s="712">
        <v>7610.9</v>
      </c>
    </row>
    <row r="560" spans="1:11" ht="14.4" customHeight="1" x14ac:dyDescent="0.3">
      <c r="A560" s="695" t="s">
        <v>553</v>
      </c>
      <c r="B560" s="696" t="s">
        <v>554</v>
      </c>
      <c r="C560" s="699" t="s">
        <v>572</v>
      </c>
      <c r="D560" s="720" t="s">
        <v>3005</v>
      </c>
      <c r="E560" s="699" t="s">
        <v>5735</v>
      </c>
      <c r="F560" s="720" t="s">
        <v>5736</v>
      </c>
      <c r="G560" s="699" t="s">
        <v>5445</v>
      </c>
      <c r="H560" s="699" t="s">
        <v>5446</v>
      </c>
      <c r="I560" s="711">
        <v>7610.9</v>
      </c>
      <c r="J560" s="711">
        <v>1</v>
      </c>
      <c r="K560" s="712">
        <v>7610.9</v>
      </c>
    </row>
    <row r="561" spans="1:11" ht="14.4" customHeight="1" x14ac:dyDescent="0.3">
      <c r="A561" s="695" t="s">
        <v>553</v>
      </c>
      <c r="B561" s="696" t="s">
        <v>554</v>
      </c>
      <c r="C561" s="699" t="s">
        <v>572</v>
      </c>
      <c r="D561" s="720" t="s">
        <v>3005</v>
      </c>
      <c r="E561" s="699" t="s">
        <v>5735</v>
      </c>
      <c r="F561" s="720" t="s">
        <v>5736</v>
      </c>
      <c r="G561" s="699" t="s">
        <v>5447</v>
      </c>
      <c r="H561" s="699" t="s">
        <v>5448</v>
      </c>
      <c r="I561" s="711">
        <v>14169.1</v>
      </c>
      <c r="J561" s="711">
        <v>1</v>
      </c>
      <c r="K561" s="712">
        <v>14169.1</v>
      </c>
    </row>
    <row r="562" spans="1:11" ht="14.4" customHeight="1" x14ac:dyDescent="0.3">
      <c r="A562" s="695" t="s">
        <v>553</v>
      </c>
      <c r="B562" s="696" t="s">
        <v>554</v>
      </c>
      <c r="C562" s="699" t="s">
        <v>572</v>
      </c>
      <c r="D562" s="720" t="s">
        <v>3005</v>
      </c>
      <c r="E562" s="699" t="s">
        <v>5735</v>
      </c>
      <c r="F562" s="720" t="s">
        <v>5736</v>
      </c>
      <c r="G562" s="699" t="s">
        <v>5449</v>
      </c>
      <c r="H562" s="699" t="s">
        <v>5450</v>
      </c>
      <c r="I562" s="711">
        <v>3121.8</v>
      </c>
      <c r="J562" s="711">
        <v>1</v>
      </c>
      <c r="K562" s="712">
        <v>3121.8</v>
      </c>
    </row>
    <row r="563" spans="1:11" ht="14.4" customHeight="1" x14ac:dyDescent="0.3">
      <c r="A563" s="695" t="s">
        <v>553</v>
      </c>
      <c r="B563" s="696" t="s">
        <v>554</v>
      </c>
      <c r="C563" s="699" t="s">
        <v>572</v>
      </c>
      <c r="D563" s="720" t="s">
        <v>3005</v>
      </c>
      <c r="E563" s="699" t="s">
        <v>5735</v>
      </c>
      <c r="F563" s="720" t="s">
        <v>5736</v>
      </c>
      <c r="G563" s="699" t="s">
        <v>5451</v>
      </c>
      <c r="H563" s="699" t="s">
        <v>5452</v>
      </c>
      <c r="I563" s="711">
        <v>360.58</v>
      </c>
      <c r="J563" s="711">
        <v>10</v>
      </c>
      <c r="K563" s="712">
        <v>3605.8</v>
      </c>
    </row>
    <row r="564" spans="1:11" ht="14.4" customHeight="1" x14ac:dyDescent="0.3">
      <c r="A564" s="695" t="s">
        <v>553</v>
      </c>
      <c r="B564" s="696" t="s">
        <v>554</v>
      </c>
      <c r="C564" s="699" t="s">
        <v>572</v>
      </c>
      <c r="D564" s="720" t="s">
        <v>3005</v>
      </c>
      <c r="E564" s="699" t="s">
        <v>5735</v>
      </c>
      <c r="F564" s="720" t="s">
        <v>5736</v>
      </c>
      <c r="G564" s="699" t="s">
        <v>5453</v>
      </c>
      <c r="H564" s="699" t="s">
        <v>5454</v>
      </c>
      <c r="I564" s="711">
        <v>14169.1</v>
      </c>
      <c r="J564" s="711">
        <v>1</v>
      </c>
      <c r="K564" s="712">
        <v>14169.1</v>
      </c>
    </row>
    <row r="565" spans="1:11" ht="14.4" customHeight="1" x14ac:dyDescent="0.3">
      <c r="A565" s="695" t="s">
        <v>553</v>
      </c>
      <c r="B565" s="696" t="s">
        <v>554</v>
      </c>
      <c r="C565" s="699" t="s">
        <v>572</v>
      </c>
      <c r="D565" s="720" t="s">
        <v>3005</v>
      </c>
      <c r="E565" s="699" t="s">
        <v>5735</v>
      </c>
      <c r="F565" s="720" t="s">
        <v>5736</v>
      </c>
      <c r="G565" s="699" t="s">
        <v>5455</v>
      </c>
      <c r="H565" s="699" t="s">
        <v>5456</v>
      </c>
      <c r="I565" s="711">
        <v>30119</v>
      </c>
      <c r="J565" s="711">
        <v>1</v>
      </c>
      <c r="K565" s="712">
        <v>30119</v>
      </c>
    </row>
    <row r="566" spans="1:11" ht="14.4" customHeight="1" x14ac:dyDescent="0.3">
      <c r="A566" s="695" t="s">
        <v>553</v>
      </c>
      <c r="B566" s="696" t="s">
        <v>554</v>
      </c>
      <c r="C566" s="699" t="s">
        <v>572</v>
      </c>
      <c r="D566" s="720" t="s">
        <v>3005</v>
      </c>
      <c r="E566" s="699" t="s">
        <v>5735</v>
      </c>
      <c r="F566" s="720" t="s">
        <v>5736</v>
      </c>
      <c r="G566" s="699" t="s">
        <v>5457</v>
      </c>
      <c r="H566" s="699" t="s">
        <v>5458</v>
      </c>
      <c r="I566" s="711">
        <v>3121.8</v>
      </c>
      <c r="J566" s="711">
        <v>2</v>
      </c>
      <c r="K566" s="712">
        <v>6243.6</v>
      </c>
    </row>
    <row r="567" spans="1:11" ht="14.4" customHeight="1" x14ac:dyDescent="0.3">
      <c r="A567" s="695" t="s">
        <v>553</v>
      </c>
      <c r="B567" s="696" t="s">
        <v>554</v>
      </c>
      <c r="C567" s="699" t="s">
        <v>572</v>
      </c>
      <c r="D567" s="720" t="s">
        <v>3005</v>
      </c>
      <c r="E567" s="699" t="s">
        <v>5735</v>
      </c>
      <c r="F567" s="720" t="s">
        <v>5736</v>
      </c>
      <c r="G567" s="699" t="s">
        <v>5459</v>
      </c>
      <c r="H567" s="699" t="s">
        <v>5460</v>
      </c>
      <c r="I567" s="711">
        <v>13909</v>
      </c>
      <c r="J567" s="711">
        <v>1</v>
      </c>
      <c r="K567" s="712">
        <v>13909</v>
      </c>
    </row>
    <row r="568" spans="1:11" ht="14.4" customHeight="1" x14ac:dyDescent="0.3">
      <c r="A568" s="695" t="s">
        <v>553</v>
      </c>
      <c r="B568" s="696" t="s">
        <v>554</v>
      </c>
      <c r="C568" s="699" t="s">
        <v>572</v>
      </c>
      <c r="D568" s="720" t="s">
        <v>3005</v>
      </c>
      <c r="E568" s="699" t="s">
        <v>5735</v>
      </c>
      <c r="F568" s="720" t="s">
        <v>5736</v>
      </c>
      <c r="G568" s="699" t="s">
        <v>5461</v>
      </c>
      <c r="H568" s="699" t="s">
        <v>5462</v>
      </c>
      <c r="I568" s="711">
        <v>13588.3</v>
      </c>
      <c r="J568" s="711">
        <v>18</v>
      </c>
      <c r="K568" s="712">
        <v>244589.39999999997</v>
      </c>
    </row>
    <row r="569" spans="1:11" ht="14.4" customHeight="1" x14ac:dyDescent="0.3">
      <c r="A569" s="695" t="s">
        <v>553</v>
      </c>
      <c r="B569" s="696" t="s">
        <v>554</v>
      </c>
      <c r="C569" s="699" t="s">
        <v>572</v>
      </c>
      <c r="D569" s="720" t="s">
        <v>3005</v>
      </c>
      <c r="E569" s="699" t="s">
        <v>5735</v>
      </c>
      <c r="F569" s="720" t="s">
        <v>5736</v>
      </c>
      <c r="G569" s="699" t="s">
        <v>5463</v>
      </c>
      <c r="H569" s="699" t="s">
        <v>5464</v>
      </c>
      <c r="I569" s="711">
        <v>1724.25</v>
      </c>
      <c r="J569" s="711">
        <v>110</v>
      </c>
      <c r="K569" s="712">
        <v>189667.5</v>
      </c>
    </row>
    <row r="570" spans="1:11" ht="14.4" customHeight="1" x14ac:dyDescent="0.3">
      <c r="A570" s="695" t="s">
        <v>553</v>
      </c>
      <c r="B570" s="696" t="s">
        <v>554</v>
      </c>
      <c r="C570" s="699" t="s">
        <v>572</v>
      </c>
      <c r="D570" s="720" t="s">
        <v>3005</v>
      </c>
      <c r="E570" s="699" t="s">
        <v>5735</v>
      </c>
      <c r="F570" s="720" t="s">
        <v>5736</v>
      </c>
      <c r="G570" s="699" t="s">
        <v>5465</v>
      </c>
      <c r="H570" s="699" t="s">
        <v>5466</v>
      </c>
      <c r="I570" s="711">
        <v>1815</v>
      </c>
      <c r="J570" s="711">
        <v>22</v>
      </c>
      <c r="K570" s="712">
        <v>39930</v>
      </c>
    </row>
    <row r="571" spans="1:11" ht="14.4" customHeight="1" x14ac:dyDescent="0.3">
      <c r="A571" s="695" t="s">
        <v>553</v>
      </c>
      <c r="B571" s="696" t="s">
        <v>554</v>
      </c>
      <c r="C571" s="699" t="s">
        <v>572</v>
      </c>
      <c r="D571" s="720" t="s">
        <v>3005</v>
      </c>
      <c r="E571" s="699" t="s">
        <v>5735</v>
      </c>
      <c r="F571" s="720" t="s">
        <v>5736</v>
      </c>
      <c r="G571" s="699" t="s">
        <v>5467</v>
      </c>
      <c r="H571" s="699" t="s">
        <v>5468</v>
      </c>
      <c r="I571" s="711">
        <v>13128.5</v>
      </c>
      <c r="J571" s="711">
        <v>24</v>
      </c>
      <c r="K571" s="712">
        <v>315084</v>
      </c>
    </row>
    <row r="572" spans="1:11" ht="14.4" customHeight="1" x14ac:dyDescent="0.3">
      <c r="A572" s="695" t="s">
        <v>553</v>
      </c>
      <c r="B572" s="696" t="s">
        <v>554</v>
      </c>
      <c r="C572" s="699" t="s">
        <v>572</v>
      </c>
      <c r="D572" s="720" t="s">
        <v>3005</v>
      </c>
      <c r="E572" s="699" t="s">
        <v>5735</v>
      </c>
      <c r="F572" s="720" t="s">
        <v>5736</v>
      </c>
      <c r="G572" s="699" t="s">
        <v>5469</v>
      </c>
      <c r="H572" s="699" t="s">
        <v>5470</v>
      </c>
      <c r="I572" s="711">
        <v>6122.5999999999995</v>
      </c>
      <c r="J572" s="711">
        <v>17</v>
      </c>
      <c r="K572" s="712">
        <v>104084.20000000001</v>
      </c>
    </row>
    <row r="573" spans="1:11" ht="14.4" customHeight="1" x14ac:dyDescent="0.3">
      <c r="A573" s="695" t="s">
        <v>553</v>
      </c>
      <c r="B573" s="696" t="s">
        <v>554</v>
      </c>
      <c r="C573" s="699" t="s">
        <v>572</v>
      </c>
      <c r="D573" s="720" t="s">
        <v>3005</v>
      </c>
      <c r="E573" s="699" t="s">
        <v>5735</v>
      </c>
      <c r="F573" s="720" t="s">
        <v>5736</v>
      </c>
      <c r="G573" s="699" t="s">
        <v>5471</v>
      </c>
      <c r="H573" s="699" t="s">
        <v>5472</v>
      </c>
      <c r="I573" s="711">
        <v>5009.4000000000005</v>
      </c>
      <c r="J573" s="711">
        <v>25</v>
      </c>
      <c r="K573" s="712">
        <v>125234.99999999999</v>
      </c>
    </row>
    <row r="574" spans="1:11" ht="14.4" customHeight="1" x14ac:dyDescent="0.3">
      <c r="A574" s="695" t="s">
        <v>553</v>
      </c>
      <c r="B574" s="696" t="s">
        <v>554</v>
      </c>
      <c r="C574" s="699" t="s">
        <v>572</v>
      </c>
      <c r="D574" s="720" t="s">
        <v>3005</v>
      </c>
      <c r="E574" s="699" t="s">
        <v>5735</v>
      </c>
      <c r="F574" s="720" t="s">
        <v>5736</v>
      </c>
      <c r="G574" s="699" t="s">
        <v>5473</v>
      </c>
      <c r="H574" s="699" t="s">
        <v>5474</v>
      </c>
      <c r="I574" s="711">
        <v>10164</v>
      </c>
      <c r="J574" s="711">
        <v>8</v>
      </c>
      <c r="K574" s="712">
        <v>81312</v>
      </c>
    </row>
    <row r="575" spans="1:11" ht="14.4" customHeight="1" x14ac:dyDescent="0.3">
      <c r="A575" s="695" t="s">
        <v>553</v>
      </c>
      <c r="B575" s="696" t="s">
        <v>554</v>
      </c>
      <c r="C575" s="699" t="s">
        <v>572</v>
      </c>
      <c r="D575" s="720" t="s">
        <v>3005</v>
      </c>
      <c r="E575" s="699" t="s">
        <v>5735</v>
      </c>
      <c r="F575" s="720" t="s">
        <v>5736</v>
      </c>
      <c r="G575" s="699" t="s">
        <v>5475</v>
      </c>
      <c r="H575" s="699" t="s">
        <v>5476</v>
      </c>
      <c r="I575" s="711">
        <v>3388</v>
      </c>
      <c r="J575" s="711">
        <v>24</v>
      </c>
      <c r="K575" s="712">
        <v>81312</v>
      </c>
    </row>
    <row r="576" spans="1:11" ht="14.4" customHeight="1" x14ac:dyDescent="0.3">
      <c r="A576" s="695" t="s">
        <v>553</v>
      </c>
      <c r="B576" s="696" t="s">
        <v>554</v>
      </c>
      <c r="C576" s="699" t="s">
        <v>572</v>
      </c>
      <c r="D576" s="720" t="s">
        <v>3005</v>
      </c>
      <c r="E576" s="699" t="s">
        <v>5735</v>
      </c>
      <c r="F576" s="720" t="s">
        <v>5736</v>
      </c>
      <c r="G576" s="699" t="s">
        <v>5477</v>
      </c>
      <c r="H576" s="699" t="s">
        <v>5478</v>
      </c>
      <c r="I576" s="711">
        <v>14120.699999999999</v>
      </c>
      <c r="J576" s="711">
        <v>8</v>
      </c>
      <c r="K576" s="712">
        <v>112965.59999999999</v>
      </c>
    </row>
    <row r="577" spans="1:11" ht="14.4" customHeight="1" x14ac:dyDescent="0.3">
      <c r="A577" s="695" t="s">
        <v>553</v>
      </c>
      <c r="B577" s="696" t="s">
        <v>554</v>
      </c>
      <c r="C577" s="699" t="s">
        <v>572</v>
      </c>
      <c r="D577" s="720" t="s">
        <v>3005</v>
      </c>
      <c r="E577" s="699" t="s">
        <v>5735</v>
      </c>
      <c r="F577" s="720" t="s">
        <v>5736</v>
      </c>
      <c r="G577" s="699" t="s">
        <v>5479</v>
      </c>
      <c r="H577" s="699" t="s">
        <v>5480</v>
      </c>
      <c r="I577" s="711">
        <v>14907.2</v>
      </c>
      <c r="J577" s="711">
        <v>2</v>
      </c>
      <c r="K577" s="712">
        <v>29814.400000000001</v>
      </c>
    </row>
    <row r="578" spans="1:11" ht="14.4" customHeight="1" x14ac:dyDescent="0.3">
      <c r="A578" s="695" t="s">
        <v>553</v>
      </c>
      <c r="B578" s="696" t="s">
        <v>554</v>
      </c>
      <c r="C578" s="699" t="s">
        <v>572</v>
      </c>
      <c r="D578" s="720" t="s">
        <v>3005</v>
      </c>
      <c r="E578" s="699" t="s">
        <v>5735</v>
      </c>
      <c r="F578" s="720" t="s">
        <v>5736</v>
      </c>
      <c r="G578" s="699" t="s">
        <v>5481</v>
      </c>
      <c r="H578" s="699" t="s">
        <v>5482</v>
      </c>
      <c r="I578" s="711">
        <v>2962.08</v>
      </c>
      <c r="J578" s="711">
        <v>12</v>
      </c>
      <c r="K578" s="712">
        <v>35544.959999999999</v>
      </c>
    </row>
    <row r="579" spans="1:11" ht="14.4" customHeight="1" x14ac:dyDescent="0.3">
      <c r="A579" s="695" t="s">
        <v>553</v>
      </c>
      <c r="B579" s="696" t="s">
        <v>554</v>
      </c>
      <c r="C579" s="699" t="s">
        <v>572</v>
      </c>
      <c r="D579" s="720" t="s">
        <v>3005</v>
      </c>
      <c r="E579" s="699" t="s">
        <v>5735</v>
      </c>
      <c r="F579" s="720" t="s">
        <v>5736</v>
      </c>
      <c r="G579" s="699" t="s">
        <v>5483</v>
      </c>
      <c r="H579" s="699" t="s">
        <v>5484</v>
      </c>
      <c r="I579" s="711">
        <v>8152.375</v>
      </c>
      <c r="J579" s="711">
        <v>19</v>
      </c>
      <c r="K579" s="712">
        <v>160083</v>
      </c>
    </row>
    <row r="580" spans="1:11" ht="14.4" customHeight="1" x14ac:dyDescent="0.3">
      <c r="A580" s="695" t="s">
        <v>553</v>
      </c>
      <c r="B580" s="696" t="s">
        <v>554</v>
      </c>
      <c r="C580" s="699" t="s">
        <v>572</v>
      </c>
      <c r="D580" s="720" t="s">
        <v>3005</v>
      </c>
      <c r="E580" s="699" t="s">
        <v>5735</v>
      </c>
      <c r="F580" s="720" t="s">
        <v>5736</v>
      </c>
      <c r="G580" s="699" t="s">
        <v>5485</v>
      </c>
      <c r="H580" s="699" t="s">
        <v>5486</v>
      </c>
      <c r="I580" s="711">
        <v>4319.7</v>
      </c>
      <c r="J580" s="711">
        <v>9</v>
      </c>
      <c r="K580" s="712">
        <v>38877.299999999996</v>
      </c>
    </row>
    <row r="581" spans="1:11" ht="14.4" customHeight="1" x14ac:dyDescent="0.3">
      <c r="A581" s="695" t="s">
        <v>553</v>
      </c>
      <c r="B581" s="696" t="s">
        <v>554</v>
      </c>
      <c r="C581" s="699" t="s">
        <v>572</v>
      </c>
      <c r="D581" s="720" t="s">
        <v>3005</v>
      </c>
      <c r="E581" s="699" t="s">
        <v>5735</v>
      </c>
      <c r="F581" s="720" t="s">
        <v>5736</v>
      </c>
      <c r="G581" s="699" t="s">
        <v>5487</v>
      </c>
      <c r="H581" s="699" t="s">
        <v>5488</v>
      </c>
      <c r="I581" s="711">
        <v>2962.08</v>
      </c>
      <c r="J581" s="711">
        <v>26</v>
      </c>
      <c r="K581" s="712">
        <v>77014.080000000002</v>
      </c>
    </row>
    <row r="582" spans="1:11" ht="14.4" customHeight="1" x14ac:dyDescent="0.3">
      <c r="A582" s="695" t="s">
        <v>553</v>
      </c>
      <c r="B582" s="696" t="s">
        <v>554</v>
      </c>
      <c r="C582" s="699" t="s">
        <v>572</v>
      </c>
      <c r="D582" s="720" t="s">
        <v>3005</v>
      </c>
      <c r="E582" s="699" t="s">
        <v>5735</v>
      </c>
      <c r="F582" s="720" t="s">
        <v>5736</v>
      </c>
      <c r="G582" s="699" t="s">
        <v>5489</v>
      </c>
      <c r="H582" s="699" t="s">
        <v>5490</v>
      </c>
      <c r="I582" s="711">
        <v>2962.08</v>
      </c>
      <c r="J582" s="711">
        <v>16</v>
      </c>
      <c r="K582" s="712">
        <v>47393.279999999999</v>
      </c>
    </row>
    <row r="583" spans="1:11" ht="14.4" customHeight="1" x14ac:dyDescent="0.3">
      <c r="A583" s="695" t="s">
        <v>553</v>
      </c>
      <c r="B583" s="696" t="s">
        <v>554</v>
      </c>
      <c r="C583" s="699" t="s">
        <v>572</v>
      </c>
      <c r="D583" s="720" t="s">
        <v>3005</v>
      </c>
      <c r="E583" s="699" t="s">
        <v>5735</v>
      </c>
      <c r="F583" s="720" t="s">
        <v>5736</v>
      </c>
      <c r="G583" s="699" t="s">
        <v>5491</v>
      </c>
      <c r="H583" s="699" t="s">
        <v>5492</v>
      </c>
      <c r="I583" s="711">
        <v>6388.8</v>
      </c>
      <c r="J583" s="711">
        <v>4</v>
      </c>
      <c r="K583" s="712">
        <v>25555.200000000001</v>
      </c>
    </row>
    <row r="584" spans="1:11" ht="14.4" customHeight="1" x14ac:dyDescent="0.3">
      <c r="A584" s="695" t="s">
        <v>553</v>
      </c>
      <c r="B584" s="696" t="s">
        <v>554</v>
      </c>
      <c r="C584" s="699" t="s">
        <v>572</v>
      </c>
      <c r="D584" s="720" t="s">
        <v>3005</v>
      </c>
      <c r="E584" s="699" t="s">
        <v>5735</v>
      </c>
      <c r="F584" s="720" t="s">
        <v>5736</v>
      </c>
      <c r="G584" s="699" t="s">
        <v>5493</v>
      </c>
      <c r="H584" s="699" t="s">
        <v>5494</v>
      </c>
      <c r="I584" s="711">
        <v>642</v>
      </c>
      <c r="J584" s="711">
        <v>1</v>
      </c>
      <c r="K584" s="712">
        <v>642</v>
      </c>
    </row>
    <row r="585" spans="1:11" ht="14.4" customHeight="1" x14ac:dyDescent="0.3">
      <c r="A585" s="695" t="s">
        <v>553</v>
      </c>
      <c r="B585" s="696" t="s">
        <v>554</v>
      </c>
      <c r="C585" s="699" t="s">
        <v>572</v>
      </c>
      <c r="D585" s="720" t="s">
        <v>3005</v>
      </c>
      <c r="E585" s="699" t="s">
        <v>5735</v>
      </c>
      <c r="F585" s="720" t="s">
        <v>5736</v>
      </c>
      <c r="G585" s="699" t="s">
        <v>5495</v>
      </c>
      <c r="H585" s="699" t="s">
        <v>5496</v>
      </c>
      <c r="I585" s="711">
        <v>21054</v>
      </c>
      <c r="J585" s="711">
        <v>5</v>
      </c>
      <c r="K585" s="712">
        <v>105270</v>
      </c>
    </row>
    <row r="586" spans="1:11" ht="14.4" customHeight="1" x14ac:dyDescent="0.3">
      <c r="A586" s="695" t="s">
        <v>553</v>
      </c>
      <c r="B586" s="696" t="s">
        <v>554</v>
      </c>
      <c r="C586" s="699" t="s">
        <v>572</v>
      </c>
      <c r="D586" s="720" t="s">
        <v>3005</v>
      </c>
      <c r="E586" s="699" t="s">
        <v>5735</v>
      </c>
      <c r="F586" s="720" t="s">
        <v>5736</v>
      </c>
      <c r="G586" s="699" t="s">
        <v>5497</v>
      </c>
      <c r="H586" s="699" t="s">
        <v>5498</v>
      </c>
      <c r="I586" s="711">
        <v>4493.9400000000005</v>
      </c>
      <c r="J586" s="711">
        <v>33</v>
      </c>
      <c r="K586" s="712">
        <v>148300.01999999999</v>
      </c>
    </row>
    <row r="587" spans="1:11" ht="14.4" customHeight="1" x14ac:dyDescent="0.3">
      <c r="A587" s="695" t="s">
        <v>553</v>
      </c>
      <c r="B587" s="696" t="s">
        <v>554</v>
      </c>
      <c r="C587" s="699" t="s">
        <v>572</v>
      </c>
      <c r="D587" s="720" t="s">
        <v>3005</v>
      </c>
      <c r="E587" s="699" t="s">
        <v>5735</v>
      </c>
      <c r="F587" s="720" t="s">
        <v>5736</v>
      </c>
      <c r="G587" s="699" t="s">
        <v>5499</v>
      </c>
      <c r="H587" s="699" t="s">
        <v>5500</v>
      </c>
      <c r="I587" s="711">
        <v>1657.7</v>
      </c>
      <c r="J587" s="711">
        <v>3</v>
      </c>
      <c r="K587" s="712">
        <v>4973.1000000000004</v>
      </c>
    </row>
    <row r="588" spans="1:11" ht="14.4" customHeight="1" x14ac:dyDescent="0.3">
      <c r="A588" s="695" t="s">
        <v>553</v>
      </c>
      <c r="B588" s="696" t="s">
        <v>554</v>
      </c>
      <c r="C588" s="699" t="s">
        <v>572</v>
      </c>
      <c r="D588" s="720" t="s">
        <v>3005</v>
      </c>
      <c r="E588" s="699" t="s">
        <v>5735</v>
      </c>
      <c r="F588" s="720" t="s">
        <v>5736</v>
      </c>
      <c r="G588" s="699" t="s">
        <v>5501</v>
      </c>
      <c r="H588" s="699" t="s">
        <v>5502</v>
      </c>
      <c r="I588" s="711">
        <v>267.41000000000003</v>
      </c>
      <c r="J588" s="711">
        <v>2</v>
      </c>
      <c r="K588" s="712">
        <v>534.82000000000005</v>
      </c>
    </row>
    <row r="589" spans="1:11" ht="14.4" customHeight="1" x14ac:dyDescent="0.3">
      <c r="A589" s="695" t="s">
        <v>553</v>
      </c>
      <c r="B589" s="696" t="s">
        <v>554</v>
      </c>
      <c r="C589" s="699" t="s">
        <v>572</v>
      </c>
      <c r="D589" s="720" t="s">
        <v>3005</v>
      </c>
      <c r="E589" s="699" t="s">
        <v>5735</v>
      </c>
      <c r="F589" s="720" t="s">
        <v>5736</v>
      </c>
      <c r="G589" s="699" t="s">
        <v>5503</v>
      </c>
      <c r="H589" s="699" t="s">
        <v>5504</v>
      </c>
      <c r="I589" s="711">
        <v>8305.44</v>
      </c>
      <c r="J589" s="711">
        <v>5</v>
      </c>
      <c r="K589" s="712">
        <v>41527.200000000004</v>
      </c>
    </row>
    <row r="590" spans="1:11" ht="14.4" customHeight="1" x14ac:dyDescent="0.3">
      <c r="A590" s="695" t="s">
        <v>553</v>
      </c>
      <c r="B590" s="696" t="s">
        <v>554</v>
      </c>
      <c r="C590" s="699" t="s">
        <v>572</v>
      </c>
      <c r="D590" s="720" t="s">
        <v>3005</v>
      </c>
      <c r="E590" s="699" t="s">
        <v>5735</v>
      </c>
      <c r="F590" s="720" t="s">
        <v>5736</v>
      </c>
      <c r="G590" s="699" t="s">
        <v>5505</v>
      </c>
      <c r="H590" s="699" t="s">
        <v>5506</v>
      </c>
      <c r="I590" s="711">
        <v>2445.41</v>
      </c>
      <c r="J590" s="711">
        <v>33</v>
      </c>
      <c r="K590" s="712">
        <v>80698.52999999997</v>
      </c>
    </row>
    <row r="591" spans="1:11" ht="14.4" customHeight="1" x14ac:dyDescent="0.3">
      <c r="A591" s="695" t="s">
        <v>553</v>
      </c>
      <c r="B591" s="696" t="s">
        <v>554</v>
      </c>
      <c r="C591" s="699" t="s">
        <v>572</v>
      </c>
      <c r="D591" s="720" t="s">
        <v>3005</v>
      </c>
      <c r="E591" s="699" t="s">
        <v>5735</v>
      </c>
      <c r="F591" s="720" t="s">
        <v>5736</v>
      </c>
      <c r="G591" s="699" t="s">
        <v>5507</v>
      </c>
      <c r="H591" s="699" t="s">
        <v>5508</v>
      </c>
      <c r="I591" s="711">
        <v>4549.6000000000004</v>
      </c>
      <c r="J591" s="711">
        <v>5</v>
      </c>
      <c r="K591" s="712">
        <v>22748</v>
      </c>
    </row>
    <row r="592" spans="1:11" ht="14.4" customHeight="1" x14ac:dyDescent="0.3">
      <c r="A592" s="695" t="s">
        <v>553</v>
      </c>
      <c r="B592" s="696" t="s">
        <v>554</v>
      </c>
      <c r="C592" s="699" t="s">
        <v>572</v>
      </c>
      <c r="D592" s="720" t="s">
        <v>3005</v>
      </c>
      <c r="E592" s="699" t="s">
        <v>5735</v>
      </c>
      <c r="F592" s="720" t="s">
        <v>5736</v>
      </c>
      <c r="G592" s="699" t="s">
        <v>5509</v>
      </c>
      <c r="H592" s="699" t="s">
        <v>5510</v>
      </c>
      <c r="I592" s="711">
        <v>11253</v>
      </c>
      <c r="J592" s="711">
        <v>47</v>
      </c>
      <c r="K592" s="712">
        <v>528891</v>
      </c>
    </row>
    <row r="593" spans="1:11" ht="14.4" customHeight="1" x14ac:dyDescent="0.3">
      <c r="A593" s="695" t="s">
        <v>553</v>
      </c>
      <c r="B593" s="696" t="s">
        <v>554</v>
      </c>
      <c r="C593" s="699" t="s">
        <v>572</v>
      </c>
      <c r="D593" s="720" t="s">
        <v>3005</v>
      </c>
      <c r="E593" s="699" t="s">
        <v>5735</v>
      </c>
      <c r="F593" s="720" t="s">
        <v>5736</v>
      </c>
      <c r="G593" s="699" t="s">
        <v>5511</v>
      </c>
      <c r="H593" s="699" t="s">
        <v>5512</v>
      </c>
      <c r="I593" s="711">
        <v>1210</v>
      </c>
      <c r="J593" s="711">
        <v>3</v>
      </c>
      <c r="K593" s="712">
        <v>3630</v>
      </c>
    </row>
    <row r="594" spans="1:11" ht="14.4" customHeight="1" x14ac:dyDescent="0.3">
      <c r="A594" s="695" t="s">
        <v>553</v>
      </c>
      <c r="B594" s="696" t="s">
        <v>554</v>
      </c>
      <c r="C594" s="699" t="s">
        <v>572</v>
      </c>
      <c r="D594" s="720" t="s">
        <v>3005</v>
      </c>
      <c r="E594" s="699" t="s">
        <v>5735</v>
      </c>
      <c r="F594" s="720" t="s">
        <v>5736</v>
      </c>
      <c r="G594" s="699" t="s">
        <v>5513</v>
      </c>
      <c r="H594" s="699" t="s">
        <v>5514</v>
      </c>
      <c r="I594" s="711">
        <v>2213.09</v>
      </c>
      <c r="J594" s="711">
        <v>4</v>
      </c>
      <c r="K594" s="712">
        <v>8852.36</v>
      </c>
    </row>
    <row r="595" spans="1:11" ht="14.4" customHeight="1" x14ac:dyDescent="0.3">
      <c r="A595" s="695" t="s">
        <v>553</v>
      </c>
      <c r="B595" s="696" t="s">
        <v>554</v>
      </c>
      <c r="C595" s="699" t="s">
        <v>572</v>
      </c>
      <c r="D595" s="720" t="s">
        <v>3005</v>
      </c>
      <c r="E595" s="699" t="s">
        <v>5735</v>
      </c>
      <c r="F595" s="720" t="s">
        <v>5736</v>
      </c>
      <c r="G595" s="699" t="s">
        <v>5515</v>
      </c>
      <c r="H595" s="699" t="s">
        <v>5516</v>
      </c>
      <c r="I595" s="711">
        <v>488.84</v>
      </c>
      <c r="J595" s="711">
        <v>24</v>
      </c>
      <c r="K595" s="712">
        <v>11732.16</v>
      </c>
    </row>
    <row r="596" spans="1:11" ht="14.4" customHeight="1" x14ac:dyDescent="0.3">
      <c r="A596" s="695" t="s">
        <v>553</v>
      </c>
      <c r="B596" s="696" t="s">
        <v>554</v>
      </c>
      <c r="C596" s="699" t="s">
        <v>572</v>
      </c>
      <c r="D596" s="720" t="s">
        <v>3005</v>
      </c>
      <c r="E596" s="699" t="s">
        <v>5735</v>
      </c>
      <c r="F596" s="720" t="s">
        <v>5736</v>
      </c>
      <c r="G596" s="699" t="s">
        <v>5517</v>
      </c>
      <c r="H596" s="699" t="s">
        <v>5518</v>
      </c>
      <c r="I596" s="711">
        <v>1815</v>
      </c>
      <c r="J596" s="711">
        <v>117</v>
      </c>
      <c r="K596" s="712">
        <v>212355</v>
      </c>
    </row>
    <row r="597" spans="1:11" ht="14.4" customHeight="1" x14ac:dyDescent="0.3">
      <c r="A597" s="695" t="s">
        <v>553</v>
      </c>
      <c r="B597" s="696" t="s">
        <v>554</v>
      </c>
      <c r="C597" s="699" t="s">
        <v>572</v>
      </c>
      <c r="D597" s="720" t="s">
        <v>3005</v>
      </c>
      <c r="E597" s="699" t="s">
        <v>5735</v>
      </c>
      <c r="F597" s="720" t="s">
        <v>5736</v>
      </c>
      <c r="G597" s="699" t="s">
        <v>5519</v>
      </c>
      <c r="H597" s="699" t="s">
        <v>5520</v>
      </c>
      <c r="I597" s="711">
        <v>5759.6</v>
      </c>
      <c r="J597" s="711">
        <v>1</v>
      </c>
      <c r="K597" s="712">
        <v>5759.6</v>
      </c>
    </row>
    <row r="598" spans="1:11" ht="14.4" customHeight="1" x14ac:dyDescent="0.3">
      <c r="A598" s="695" t="s">
        <v>553</v>
      </c>
      <c r="B598" s="696" t="s">
        <v>554</v>
      </c>
      <c r="C598" s="699" t="s">
        <v>572</v>
      </c>
      <c r="D598" s="720" t="s">
        <v>3005</v>
      </c>
      <c r="E598" s="699" t="s">
        <v>5735</v>
      </c>
      <c r="F598" s="720" t="s">
        <v>5736</v>
      </c>
      <c r="G598" s="699" t="s">
        <v>5521</v>
      </c>
      <c r="H598" s="699" t="s">
        <v>5522</v>
      </c>
      <c r="I598" s="711">
        <v>10012.75</v>
      </c>
      <c r="J598" s="711">
        <v>6</v>
      </c>
      <c r="K598" s="712">
        <v>60076.5</v>
      </c>
    </row>
    <row r="599" spans="1:11" ht="14.4" customHeight="1" x14ac:dyDescent="0.3">
      <c r="A599" s="695" t="s">
        <v>553</v>
      </c>
      <c r="B599" s="696" t="s">
        <v>554</v>
      </c>
      <c r="C599" s="699" t="s">
        <v>572</v>
      </c>
      <c r="D599" s="720" t="s">
        <v>3005</v>
      </c>
      <c r="E599" s="699" t="s">
        <v>5735</v>
      </c>
      <c r="F599" s="720" t="s">
        <v>5736</v>
      </c>
      <c r="G599" s="699" t="s">
        <v>5523</v>
      </c>
      <c r="H599" s="699" t="s">
        <v>5524</v>
      </c>
      <c r="I599" s="711">
        <v>10527</v>
      </c>
      <c r="J599" s="711">
        <v>6</v>
      </c>
      <c r="K599" s="712">
        <v>63162</v>
      </c>
    </row>
    <row r="600" spans="1:11" ht="14.4" customHeight="1" x14ac:dyDescent="0.3">
      <c r="A600" s="695" t="s">
        <v>553</v>
      </c>
      <c r="B600" s="696" t="s">
        <v>554</v>
      </c>
      <c r="C600" s="699" t="s">
        <v>572</v>
      </c>
      <c r="D600" s="720" t="s">
        <v>3005</v>
      </c>
      <c r="E600" s="699" t="s">
        <v>5735</v>
      </c>
      <c r="F600" s="720" t="s">
        <v>5736</v>
      </c>
      <c r="G600" s="699" t="s">
        <v>5525</v>
      </c>
      <c r="H600" s="699" t="s">
        <v>5526</v>
      </c>
      <c r="I600" s="711">
        <v>3928.87</v>
      </c>
      <c r="J600" s="711">
        <v>7</v>
      </c>
      <c r="K600" s="712">
        <v>27502.089999999997</v>
      </c>
    </row>
    <row r="601" spans="1:11" ht="14.4" customHeight="1" x14ac:dyDescent="0.3">
      <c r="A601" s="695" t="s">
        <v>553</v>
      </c>
      <c r="B601" s="696" t="s">
        <v>554</v>
      </c>
      <c r="C601" s="699" t="s">
        <v>572</v>
      </c>
      <c r="D601" s="720" t="s">
        <v>3005</v>
      </c>
      <c r="E601" s="699" t="s">
        <v>5735</v>
      </c>
      <c r="F601" s="720" t="s">
        <v>5736</v>
      </c>
      <c r="G601" s="699" t="s">
        <v>5527</v>
      </c>
      <c r="H601" s="699" t="s">
        <v>5528</v>
      </c>
      <c r="I601" s="711">
        <v>2323.2000000000003</v>
      </c>
      <c r="J601" s="711">
        <v>24</v>
      </c>
      <c r="K601" s="712">
        <v>55756.799999999996</v>
      </c>
    </row>
    <row r="602" spans="1:11" ht="14.4" customHeight="1" x14ac:dyDescent="0.3">
      <c r="A602" s="695" t="s">
        <v>553</v>
      </c>
      <c r="B602" s="696" t="s">
        <v>554</v>
      </c>
      <c r="C602" s="699" t="s">
        <v>572</v>
      </c>
      <c r="D602" s="720" t="s">
        <v>3005</v>
      </c>
      <c r="E602" s="699" t="s">
        <v>5735</v>
      </c>
      <c r="F602" s="720" t="s">
        <v>5736</v>
      </c>
      <c r="G602" s="699" t="s">
        <v>5529</v>
      </c>
      <c r="H602" s="699" t="s">
        <v>5530</v>
      </c>
      <c r="I602" s="711">
        <v>1815</v>
      </c>
      <c r="J602" s="711">
        <v>3</v>
      </c>
      <c r="K602" s="712">
        <v>5445</v>
      </c>
    </row>
    <row r="603" spans="1:11" ht="14.4" customHeight="1" x14ac:dyDescent="0.3">
      <c r="A603" s="695" t="s">
        <v>553</v>
      </c>
      <c r="B603" s="696" t="s">
        <v>554</v>
      </c>
      <c r="C603" s="699" t="s">
        <v>572</v>
      </c>
      <c r="D603" s="720" t="s">
        <v>3005</v>
      </c>
      <c r="E603" s="699" t="s">
        <v>5735</v>
      </c>
      <c r="F603" s="720" t="s">
        <v>5736</v>
      </c>
      <c r="G603" s="699" t="s">
        <v>5531</v>
      </c>
      <c r="H603" s="699" t="s">
        <v>5532</v>
      </c>
      <c r="I603" s="711">
        <v>1028.5</v>
      </c>
      <c r="J603" s="711">
        <v>3</v>
      </c>
      <c r="K603" s="712">
        <v>3085.5</v>
      </c>
    </row>
    <row r="604" spans="1:11" ht="14.4" customHeight="1" x14ac:dyDescent="0.3">
      <c r="A604" s="695" t="s">
        <v>553</v>
      </c>
      <c r="B604" s="696" t="s">
        <v>554</v>
      </c>
      <c r="C604" s="699" t="s">
        <v>572</v>
      </c>
      <c r="D604" s="720" t="s">
        <v>3005</v>
      </c>
      <c r="E604" s="699" t="s">
        <v>5735</v>
      </c>
      <c r="F604" s="720" t="s">
        <v>5736</v>
      </c>
      <c r="G604" s="699" t="s">
        <v>5533</v>
      </c>
      <c r="H604" s="699" t="s">
        <v>5534</v>
      </c>
      <c r="I604" s="711">
        <v>20586.334999999999</v>
      </c>
      <c r="J604" s="711">
        <v>4</v>
      </c>
      <c r="K604" s="712">
        <v>82345.34</v>
      </c>
    </row>
    <row r="605" spans="1:11" ht="14.4" customHeight="1" x14ac:dyDescent="0.3">
      <c r="A605" s="695" t="s">
        <v>553</v>
      </c>
      <c r="B605" s="696" t="s">
        <v>554</v>
      </c>
      <c r="C605" s="699" t="s">
        <v>572</v>
      </c>
      <c r="D605" s="720" t="s">
        <v>3005</v>
      </c>
      <c r="E605" s="699" t="s">
        <v>5735</v>
      </c>
      <c r="F605" s="720" t="s">
        <v>5736</v>
      </c>
      <c r="G605" s="699" t="s">
        <v>5535</v>
      </c>
      <c r="H605" s="699" t="s">
        <v>5536</v>
      </c>
      <c r="I605" s="711">
        <v>12087.9</v>
      </c>
      <c r="J605" s="711">
        <v>6</v>
      </c>
      <c r="K605" s="712">
        <v>72527.399999999994</v>
      </c>
    </row>
    <row r="606" spans="1:11" ht="14.4" customHeight="1" x14ac:dyDescent="0.3">
      <c r="A606" s="695" t="s">
        <v>553</v>
      </c>
      <c r="B606" s="696" t="s">
        <v>554</v>
      </c>
      <c r="C606" s="699" t="s">
        <v>572</v>
      </c>
      <c r="D606" s="720" t="s">
        <v>3005</v>
      </c>
      <c r="E606" s="699" t="s">
        <v>5735</v>
      </c>
      <c r="F606" s="720" t="s">
        <v>5736</v>
      </c>
      <c r="G606" s="699" t="s">
        <v>5537</v>
      </c>
      <c r="H606" s="699" t="s">
        <v>5538</v>
      </c>
      <c r="I606" s="711">
        <v>11480.48</v>
      </c>
      <c r="J606" s="711">
        <v>4</v>
      </c>
      <c r="K606" s="712">
        <v>45921.919999999998</v>
      </c>
    </row>
    <row r="607" spans="1:11" ht="14.4" customHeight="1" x14ac:dyDescent="0.3">
      <c r="A607" s="695" t="s">
        <v>553</v>
      </c>
      <c r="B607" s="696" t="s">
        <v>554</v>
      </c>
      <c r="C607" s="699" t="s">
        <v>572</v>
      </c>
      <c r="D607" s="720" t="s">
        <v>3005</v>
      </c>
      <c r="E607" s="699" t="s">
        <v>5735</v>
      </c>
      <c r="F607" s="720" t="s">
        <v>5736</v>
      </c>
      <c r="G607" s="699" t="s">
        <v>5539</v>
      </c>
      <c r="H607" s="699" t="s">
        <v>5540</v>
      </c>
      <c r="I607" s="711">
        <v>10769</v>
      </c>
      <c r="J607" s="711">
        <v>4</v>
      </c>
      <c r="K607" s="712">
        <v>43076</v>
      </c>
    </row>
    <row r="608" spans="1:11" ht="14.4" customHeight="1" x14ac:dyDescent="0.3">
      <c r="A608" s="695" t="s">
        <v>553</v>
      </c>
      <c r="B608" s="696" t="s">
        <v>554</v>
      </c>
      <c r="C608" s="699" t="s">
        <v>572</v>
      </c>
      <c r="D608" s="720" t="s">
        <v>3005</v>
      </c>
      <c r="E608" s="699" t="s">
        <v>5735</v>
      </c>
      <c r="F608" s="720" t="s">
        <v>5736</v>
      </c>
      <c r="G608" s="699" t="s">
        <v>5541</v>
      </c>
      <c r="H608" s="699" t="s">
        <v>5542</v>
      </c>
      <c r="I608" s="711">
        <v>5154.6000000000004</v>
      </c>
      <c r="J608" s="711">
        <v>1</v>
      </c>
      <c r="K608" s="712">
        <v>5154.6000000000004</v>
      </c>
    </row>
    <row r="609" spans="1:11" ht="14.4" customHeight="1" x14ac:dyDescent="0.3">
      <c r="A609" s="695" t="s">
        <v>553</v>
      </c>
      <c r="B609" s="696" t="s">
        <v>554</v>
      </c>
      <c r="C609" s="699" t="s">
        <v>572</v>
      </c>
      <c r="D609" s="720" t="s">
        <v>3005</v>
      </c>
      <c r="E609" s="699" t="s">
        <v>5735</v>
      </c>
      <c r="F609" s="720" t="s">
        <v>5736</v>
      </c>
      <c r="G609" s="699" t="s">
        <v>5543</v>
      </c>
      <c r="H609" s="699" t="s">
        <v>5544</v>
      </c>
      <c r="I609" s="711">
        <v>16583.05</v>
      </c>
      <c r="J609" s="711">
        <v>2</v>
      </c>
      <c r="K609" s="712">
        <v>33166.1</v>
      </c>
    </row>
    <row r="610" spans="1:11" ht="14.4" customHeight="1" x14ac:dyDescent="0.3">
      <c r="A610" s="695" t="s">
        <v>553</v>
      </c>
      <c r="B610" s="696" t="s">
        <v>554</v>
      </c>
      <c r="C610" s="699" t="s">
        <v>572</v>
      </c>
      <c r="D610" s="720" t="s">
        <v>3005</v>
      </c>
      <c r="E610" s="699" t="s">
        <v>5735</v>
      </c>
      <c r="F610" s="720" t="s">
        <v>5736</v>
      </c>
      <c r="G610" s="699" t="s">
        <v>5545</v>
      </c>
      <c r="H610" s="699" t="s">
        <v>5546</v>
      </c>
      <c r="I610" s="711">
        <v>5616.82</v>
      </c>
      <c r="J610" s="711">
        <v>1</v>
      </c>
      <c r="K610" s="712">
        <v>5616.82</v>
      </c>
    </row>
    <row r="611" spans="1:11" ht="14.4" customHeight="1" x14ac:dyDescent="0.3">
      <c r="A611" s="695" t="s">
        <v>553</v>
      </c>
      <c r="B611" s="696" t="s">
        <v>554</v>
      </c>
      <c r="C611" s="699" t="s">
        <v>572</v>
      </c>
      <c r="D611" s="720" t="s">
        <v>3005</v>
      </c>
      <c r="E611" s="699" t="s">
        <v>5735</v>
      </c>
      <c r="F611" s="720" t="s">
        <v>5736</v>
      </c>
      <c r="G611" s="699" t="s">
        <v>5547</v>
      </c>
      <c r="H611" s="699" t="s">
        <v>5548</v>
      </c>
      <c r="I611" s="711">
        <v>8288.5</v>
      </c>
      <c r="J611" s="711">
        <v>5</v>
      </c>
      <c r="K611" s="712">
        <v>41442.5</v>
      </c>
    </row>
    <row r="612" spans="1:11" ht="14.4" customHeight="1" x14ac:dyDescent="0.3">
      <c r="A612" s="695" t="s">
        <v>553</v>
      </c>
      <c r="B612" s="696" t="s">
        <v>554</v>
      </c>
      <c r="C612" s="699" t="s">
        <v>572</v>
      </c>
      <c r="D612" s="720" t="s">
        <v>3005</v>
      </c>
      <c r="E612" s="699" t="s">
        <v>5735</v>
      </c>
      <c r="F612" s="720" t="s">
        <v>5736</v>
      </c>
      <c r="G612" s="699" t="s">
        <v>5549</v>
      </c>
      <c r="H612" s="699" t="s">
        <v>5550</v>
      </c>
      <c r="I612" s="711">
        <v>3327.5</v>
      </c>
      <c r="J612" s="711">
        <v>2</v>
      </c>
      <c r="K612" s="712">
        <v>6655</v>
      </c>
    </row>
    <row r="613" spans="1:11" ht="14.4" customHeight="1" x14ac:dyDescent="0.3">
      <c r="A613" s="695" t="s">
        <v>553</v>
      </c>
      <c r="B613" s="696" t="s">
        <v>554</v>
      </c>
      <c r="C613" s="699" t="s">
        <v>572</v>
      </c>
      <c r="D613" s="720" t="s">
        <v>3005</v>
      </c>
      <c r="E613" s="699" t="s">
        <v>5735</v>
      </c>
      <c r="F613" s="720" t="s">
        <v>5736</v>
      </c>
      <c r="G613" s="699" t="s">
        <v>5551</v>
      </c>
      <c r="H613" s="699" t="s">
        <v>5552</v>
      </c>
      <c r="I613" s="711">
        <v>2754.25</v>
      </c>
      <c r="J613" s="711">
        <v>12</v>
      </c>
      <c r="K613" s="712">
        <v>33051</v>
      </c>
    </row>
    <row r="614" spans="1:11" ht="14.4" customHeight="1" x14ac:dyDescent="0.3">
      <c r="A614" s="695" t="s">
        <v>553</v>
      </c>
      <c r="B614" s="696" t="s">
        <v>554</v>
      </c>
      <c r="C614" s="699" t="s">
        <v>572</v>
      </c>
      <c r="D614" s="720" t="s">
        <v>3005</v>
      </c>
      <c r="E614" s="699" t="s">
        <v>5735</v>
      </c>
      <c r="F614" s="720" t="s">
        <v>5736</v>
      </c>
      <c r="G614" s="699" t="s">
        <v>5553</v>
      </c>
      <c r="H614" s="699" t="s">
        <v>5554</v>
      </c>
      <c r="I614" s="711">
        <v>5154.6000000000004</v>
      </c>
      <c r="J614" s="711">
        <v>1</v>
      </c>
      <c r="K614" s="712">
        <v>5154.6000000000004</v>
      </c>
    </row>
    <row r="615" spans="1:11" ht="14.4" customHeight="1" x14ac:dyDescent="0.3">
      <c r="A615" s="695" t="s">
        <v>553</v>
      </c>
      <c r="B615" s="696" t="s">
        <v>554</v>
      </c>
      <c r="C615" s="699" t="s">
        <v>572</v>
      </c>
      <c r="D615" s="720" t="s">
        <v>3005</v>
      </c>
      <c r="E615" s="699" t="s">
        <v>5735</v>
      </c>
      <c r="F615" s="720" t="s">
        <v>5736</v>
      </c>
      <c r="G615" s="699" t="s">
        <v>5555</v>
      </c>
      <c r="H615" s="699" t="s">
        <v>5556</v>
      </c>
      <c r="I615" s="711">
        <v>18566.240000000002</v>
      </c>
      <c r="J615" s="711">
        <v>4</v>
      </c>
      <c r="K615" s="712">
        <v>74264.960000000006</v>
      </c>
    </row>
    <row r="616" spans="1:11" ht="14.4" customHeight="1" x14ac:dyDescent="0.3">
      <c r="A616" s="695" t="s">
        <v>553</v>
      </c>
      <c r="B616" s="696" t="s">
        <v>554</v>
      </c>
      <c r="C616" s="699" t="s">
        <v>572</v>
      </c>
      <c r="D616" s="720" t="s">
        <v>3005</v>
      </c>
      <c r="E616" s="699" t="s">
        <v>5735</v>
      </c>
      <c r="F616" s="720" t="s">
        <v>5736</v>
      </c>
      <c r="G616" s="699" t="s">
        <v>5557</v>
      </c>
      <c r="H616" s="699" t="s">
        <v>5558</v>
      </c>
      <c r="I616" s="711">
        <v>7550.4</v>
      </c>
      <c r="J616" s="711">
        <v>4</v>
      </c>
      <c r="K616" s="712">
        <v>30201.599999999999</v>
      </c>
    </row>
    <row r="617" spans="1:11" ht="14.4" customHeight="1" x14ac:dyDescent="0.3">
      <c r="A617" s="695" t="s">
        <v>553</v>
      </c>
      <c r="B617" s="696" t="s">
        <v>554</v>
      </c>
      <c r="C617" s="699" t="s">
        <v>572</v>
      </c>
      <c r="D617" s="720" t="s">
        <v>3005</v>
      </c>
      <c r="E617" s="699" t="s">
        <v>5735</v>
      </c>
      <c r="F617" s="720" t="s">
        <v>5736</v>
      </c>
      <c r="G617" s="699" t="s">
        <v>5559</v>
      </c>
      <c r="H617" s="699" t="s">
        <v>5560</v>
      </c>
      <c r="I617" s="711">
        <v>3030.25</v>
      </c>
      <c r="J617" s="711">
        <v>3</v>
      </c>
      <c r="K617" s="712">
        <v>9090.75</v>
      </c>
    </row>
    <row r="618" spans="1:11" ht="14.4" customHeight="1" x14ac:dyDescent="0.3">
      <c r="A618" s="695" t="s">
        <v>553</v>
      </c>
      <c r="B618" s="696" t="s">
        <v>554</v>
      </c>
      <c r="C618" s="699" t="s">
        <v>572</v>
      </c>
      <c r="D618" s="720" t="s">
        <v>3005</v>
      </c>
      <c r="E618" s="699" t="s">
        <v>5735</v>
      </c>
      <c r="F618" s="720" t="s">
        <v>5736</v>
      </c>
      <c r="G618" s="699" t="s">
        <v>5561</v>
      </c>
      <c r="H618" s="699" t="s">
        <v>5562</v>
      </c>
      <c r="I618" s="711">
        <v>15558.18</v>
      </c>
      <c r="J618" s="711">
        <v>2</v>
      </c>
      <c r="K618" s="712">
        <v>31116.36</v>
      </c>
    </row>
    <row r="619" spans="1:11" ht="14.4" customHeight="1" x14ac:dyDescent="0.3">
      <c r="A619" s="695" t="s">
        <v>553</v>
      </c>
      <c r="B619" s="696" t="s">
        <v>554</v>
      </c>
      <c r="C619" s="699" t="s">
        <v>572</v>
      </c>
      <c r="D619" s="720" t="s">
        <v>3005</v>
      </c>
      <c r="E619" s="699" t="s">
        <v>5735</v>
      </c>
      <c r="F619" s="720" t="s">
        <v>5736</v>
      </c>
      <c r="G619" s="699" t="s">
        <v>5563</v>
      </c>
      <c r="H619" s="699" t="s">
        <v>5564</v>
      </c>
      <c r="I619" s="711">
        <v>49400.67</v>
      </c>
      <c r="J619" s="711">
        <v>1</v>
      </c>
      <c r="K619" s="712">
        <v>49400.67</v>
      </c>
    </row>
    <row r="620" spans="1:11" ht="14.4" customHeight="1" x14ac:dyDescent="0.3">
      <c r="A620" s="695" t="s">
        <v>553</v>
      </c>
      <c r="B620" s="696" t="s">
        <v>554</v>
      </c>
      <c r="C620" s="699" t="s">
        <v>572</v>
      </c>
      <c r="D620" s="720" t="s">
        <v>3005</v>
      </c>
      <c r="E620" s="699" t="s">
        <v>5735</v>
      </c>
      <c r="F620" s="720" t="s">
        <v>5736</v>
      </c>
      <c r="G620" s="699" t="s">
        <v>5565</v>
      </c>
      <c r="H620" s="699" t="s">
        <v>5566</v>
      </c>
      <c r="I620" s="711">
        <v>2578.5100000000002</v>
      </c>
      <c r="J620" s="711">
        <v>4</v>
      </c>
      <c r="K620" s="712">
        <v>10314.040000000001</v>
      </c>
    </row>
    <row r="621" spans="1:11" ht="14.4" customHeight="1" x14ac:dyDescent="0.3">
      <c r="A621" s="695" t="s">
        <v>553</v>
      </c>
      <c r="B621" s="696" t="s">
        <v>554</v>
      </c>
      <c r="C621" s="699" t="s">
        <v>572</v>
      </c>
      <c r="D621" s="720" t="s">
        <v>3005</v>
      </c>
      <c r="E621" s="699" t="s">
        <v>5735</v>
      </c>
      <c r="F621" s="720" t="s">
        <v>5736</v>
      </c>
      <c r="G621" s="699" t="s">
        <v>5567</v>
      </c>
      <c r="H621" s="699" t="s">
        <v>5568</v>
      </c>
      <c r="I621" s="711">
        <v>8261.8799999999992</v>
      </c>
      <c r="J621" s="711">
        <v>3</v>
      </c>
      <c r="K621" s="712">
        <v>24785.64</v>
      </c>
    </row>
    <row r="622" spans="1:11" ht="14.4" customHeight="1" x14ac:dyDescent="0.3">
      <c r="A622" s="695" t="s">
        <v>553</v>
      </c>
      <c r="B622" s="696" t="s">
        <v>554</v>
      </c>
      <c r="C622" s="699" t="s">
        <v>572</v>
      </c>
      <c r="D622" s="720" t="s">
        <v>3005</v>
      </c>
      <c r="E622" s="699" t="s">
        <v>5735</v>
      </c>
      <c r="F622" s="720" t="s">
        <v>5736</v>
      </c>
      <c r="G622" s="699" t="s">
        <v>5569</v>
      </c>
      <c r="H622" s="699" t="s">
        <v>5570</v>
      </c>
      <c r="I622" s="711">
        <v>8312.7000000000007</v>
      </c>
      <c r="J622" s="711">
        <v>3</v>
      </c>
      <c r="K622" s="712">
        <v>24938.100000000002</v>
      </c>
    </row>
    <row r="623" spans="1:11" ht="14.4" customHeight="1" x14ac:dyDescent="0.3">
      <c r="A623" s="695" t="s">
        <v>553</v>
      </c>
      <c r="B623" s="696" t="s">
        <v>554</v>
      </c>
      <c r="C623" s="699" t="s">
        <v>572</v>
      </c>
      <c r="D623" s="720" t="s">
        <v>3005</v>
      </c>
      <c r="E623" s="699" t="s">
        <v>5735</v>
      </c>
      <c r="F623" s="720" t="s">
        <v>5736</v>
      </c>
      <c r="G623" s="699" t="s">
        <v>5571</v>
      </c>
      <c r="H623" s="699" t="s">
        <v>5572</v>
      </c>
      <c r="I623" s="711">
        <v>16262.4</v>
      </c>
      <c r="J623" s="711">
        <v>1</v>
      </c>
      <c r="K623" s="712">
        <v>16262.4</v>
      </c>
    </row>
    <row r="624" spans="1:11" ht="14.4" customHeight="1" x14ac:dyDescent="0.3">
      <c r="A624" s="695" t="s">
        <v>553</v>
      </c>
      <c r="B624" s="696" t="s">
        <v>554</v>
      </c>
      <c r="C624" s="699" t="s">
        <v>572</v>
      </c>
      <c r="D624" s="720" t="s">
        <v>3005</v>
      </c>
      <c r="E624" s="699" t="s">
        <v>5735</v>
      </c>
      <c r="F624" s="720" t="s">
        <v>5736</v>
      </c>
      <c r="G624" s="699" t="s">
        <v>5573</v>
      </c>
      <c r="H624" s="699" t="s">
        <v>5574</v>
      </c>
      <c r="I624" s="711">
        <v>4625.83</v>
      </c>
      <c r="J624" s="711">
        <v>1</v>
      </c>
      <c r="K624" s="712">
        <v>4625.83</v>
      </c>
    </row>
    <row r="625" spans="1:11" ht="14.4" customHeight="1" x14ac:dyDescent="0.3">
      <c r="A625" s="695" t="s">
        <v>553</v>
      </c>
      <c r="B625" s="696" t="s">
        <v>554</v>
      </c>
      <c r="C625" s="699" t="s">
        <v>572</v>
      </c>
      <c r="D625" s="720" t="s">
        <v>3005</v>
      </c>
      <c r="E625" s="699" t="s">
        <v>5735</v>
      </c>
      <c r="F625" s="720" t="s">
        <v>5736</v>
      </c>
      <c r="G625" s="699" t="s">
        <v>5575</v>
      </c>
      <c r="H625" s="699" t="s">
        <v>5576</v>
      </c>
      <c r="I625" s="711">
        <v>26862</v>
      </c>
      <c r="J625" s="711">
        <v>12</v>
      </c>
      <c r="K625" s="712">
        <v>322344</v>
      </c>
    </row>
    <row r="626" spans="1:11" ht="14.4" customHeight="1" x14ac:dyDescent="0.3">
      <c r="A626" s="695" t="s">
        <v>553</v>
      </c>
      <c r="B626" s="696" t="s">
        <v>554</v>
      </c>
      <c r="C626" s="699" t="s">
        <v>572</v>
      </c>
      <c r="D626" s="720" t="s">
        <v>3005</v>
      </c>
      <c r="E626" s="699" t="s">
        <v>5735</v>
      </c>
      <c r="F626" s="720" t="s">
        <v>5736</v>
      </c>
      <c r="G626" s="699" t="s">
        <v>5577</v>
      </c>
      <c r="H626" s="699" t="s">
        <v>5578</v>
      </c>
      <c r="I626" s="711">
        <v>14036</v>
      </c>
      <c r="J626" s="711">
        <v>1</v>
      </c>
      <c r="K626" s="712">
        <v>14036</v>
      </c>
    </row>
    <row r="627" spans="1:11" ht="14.4" customHeight="1" x14ac:dyDescent="0.3">
      <c r="A627" s="695" t="s">
        <v>553</v>
      </c>
      <c r="B627" s="696" t="s">
        <v>554</v>
      </c>
      <c r="C627" s="699" t="s">
        <v>572</v>
      </c>
      <c r="D627" s="720" t="s">
        <v>3005</v>
      </c>
      <c r="E627" s="699" t="s">
        <v>5735</v>
      </c>
      <c r="F627" s="720" t="s">
        <v>5736</v>
      </c>
      <c r="G627" s="699" t="s">
        <v>5579</v>
      </c>
      <c r="H627" s="699" t="s">
        <v>5580</v>
      </c>
      <c r="I627" s="711">
        <v>423.5</v>
      </c>
      <c r="J627" s="711">
        <v>6</v>
      </c>
      <c r="K627" s="712">
        <v>2541</v>
      </c>
    </row>
    <row r="628" spans="1:11" ht="14.4" customHeight="1" x14ac:dyDescent="0.3">
      <c r="A628" s="695" t="s">
        <v>553</v>
      </c>
      <c r="B628" s="696" t="s">
        <v>554</v>
      </c>
      <c r="C628" s="699" t="s">
        <v>572</v>
      </c>
      <c r="D628" s="720" t="s">
        <v>3005</v>
      </c>
      <c r="E628" s="699" t="s">
        <v>5735</v>
      </c>
      <c r="F628" s="720" t="s">
        <v>5736</v>
      </c>
      <c r="G628" s="699" t="s">
        <v>5581</v>
      </c>
      <c r="H628" s="699" t="s">
        <v>5582</v>
      </c>
      <c r="I628" s="711">
        <v>7267.2599999999993</v>
      </c>
      <c r="J628" s="711">
        <v>5</v>
      </c>
      <c r="K628" s="712">
        <v>36336.300000000003</v>
      </c>
    </row>
    <row r="629" spans="1:11" ht="14.4" customHeight="1" x14ac:dyDescent="0.3">
      <c r="A629" s="695" t="s">
        <v>553</v>
      </c>
      <c r="B629" s="696" t="s">
        <v>554</v>
      </c>
      <c r="C629" s="699" t="s">
        <v>572</v>
      </c>
      <c r="D629" s="720" t="s">
        <v>3005</v>
      </c>
      <c r="E629" s="699" t="s">
        <v>5735</v>
      </c>
      <c r="F629" s="720" t="s">
        <v>5736</v>
      </c>
      <c r="G629" s="699" t="s">
        <v>5583</v>
      </c>
      <c r="H629" s="699" t="s">
        <v>5584</v>
      </c>
      <c r="I629" s="711">
        <v>29398</v>
      </c>
      <c r="J629" s="711">
        <v>1</v>
      </c>
      <c r="K629" s="712">
        <v>29398</v>
      </c>
    </row>
    <row r="630" spans="1:11" ht="14.4" customHeight="1" x14ac:dyDescent="0.3">
      <c r="A630" s="695" t="s">
        <v>553</v>
      </c>
      <c r="B630" s="696" t="s">
        <v>554</v>
      </c>
      <c r="C630" s="699" t="s">
        <v>572</v>
      </c>
      <c r="D630" s="720" t="s">
        <v>3005</v>
      </c>
      <c r="E630" s="699" t="s">
        <v>5735</v>
      </c>
      <c r="F630" s="720" t="s">
        <v>5736</v>
      </c>
      <c r="G630" s="699" t="s">
        <v>5585</v>
      </c>
      <c r="H630" s="699" t="s">
        <v>5586</v>
      </c>
      <c r="I630" s="711">
        <v>8369.57</v>
      </c>
      <c r="J630" s="711">
        <v>1</v>
      </c>
      <c r="K630" s="712">
        <v>8369.57</v>
      </c>
    </row>
    <row r="631" spans="1:11" ht="14.4" customHeight="1" x14ac:dyDescent="0.3">
      <c r="A631" s="695" t="s">
        <v>553</v>
      </c>
      <c r="B631" s="696" t="s">
        <v>554</v>
      </c>
      <c r="C631" s="699" t="s">
        <v>572</v>
      </c>
      <c r="D631" s="720" t="s">
        <v>3005</v>
      </c>
      <c r="E631" s="699" t="s">
        <v>5735</v>
      </c>
      <c r="F631" s="720" t="s">
        <v>5736</v>
      </c>
      <c r="G631" s="699" t="s">
        <v>5587</v>
      </c>
      <c r="H631" s="699" t="s">
        <v>5588</v>
      </c>
      <c r="I631" s="711">
        <v>11979</v>
      </c>
      <c r="J631" s="711">
        <v>2</v>
      </c>
      <c r="K631" s="712">
        <v>23958</v>
      </c>
    </row>
    <row r="632" spans="1:11" ht="14.4" customHeight="1" x14ac:dyDescent="0.3">
      <c r="A632" s="695" t="s">
        <v>553</v>
      </c>
      <c r="B632" s="696" t="s">
        <v>554</v>
      </c>
      <c r="C632" s="699" t="s">
        <v>572</v>
      </c>
      <c r="D632" s="720" t="s">
        <v>3005</v>
      </c>
      <c r="E632" s="699" t="s">
        <v>5735</v>
      </c>
      <c r="F632" s="720" t="s">
        <v>5736</v>
      </c>
      <c r="G632" s="699" t="s">
        <v>5589</v>
      </c>
      <c r="H632" s="699" t="s">
        <v>5590</v>
      </c>
      <c r="I632" s="711">
        <v>423.5</v>
      </c>
      <c r="J632" s="711">
        <v>6</v>
      </c>
      <c r="K632" s="712">
        <v>2541</v>
      </c>
    </row>
    <row r="633" spans="1:11" ht="14.4" customHeight="1" x14ac:dyDescent="0.3">
      <c r="A633" s="695" t="s">
        <v>553</v>
      </c>
      <c r="B633" s="696" t="s">
        <v>554</v>
      </c>
      <c r="C633" s="699" t="s">
        <v>572</v>
      </c>
      <c r="D633" s="720" t="s">
        <v>3005</v>
      </c>
      <c r="E633" s="699" t="s">
        <v>5735</v>
      </c>
      <c r="F633" s="720" t="s">
        <v>5736</v>
      </c>
      <c r="G633" s="699" t="s">
        <v>5591</v>
      </c>
      <c r="H633" s="699" t="s">
        <v>5592</v>
      </c>
      <c r="I633" s="711">
        <v>3327.5</v>
      </c>
      <c r="J633" s="711">
        <v>1</v>
      </c>
      <c r="K633" s="712">
        <v>3327.5</v>
      </c>
    </row>
    <row r="634" spans="1:11" ht="14.4" customHeight="1" x14ac:dyDescent="0.3">
      <c r="A634" s="695" t="s">
        <v>553</v>
      </c>
      <c r="B634" s="696" t="s">
        <v>554</v>
      </c>
      <c r="C634" s="699" t="s">
        <v>572</v>
      </c>
      <c r="D634" s="720" t="s">
        <v>3005</v>
      </c>
      <c r="E634" s="699" t="s">
        <v>5735</v>
      </c>
      <c r="F634" s="720" t="s">
        <v>5736</v>
      </c>
      <c r="G634" s="699" t="s">
        <v>5593</v>
      </c>
      <c r="H634" s="699" t="s">
        <v>5594</v>
      </c>
      <c r="I634" s="711">
        <v>2412.7399999999998</v>
      </c>
      <c r="J634" s="711">
        <v>7</v>
      </c>
      <c r="K634" s="712">
        <v>16889.18</v>
      </c>
    </row>
    <row r="635" spans="1:11" ht="14.4" customHeight="1" x14ac:dyDescent="0.3">
      <c r="A635" s="695" t="s">
        <v>553</v>
      </c>
      <c r="B635" s="696" t="s">
        <v>554</v>
      </c>
      <c r="C635" s="699" t="s">
        <v>572</v>
      </c>
      <c r="D635" s="720" t="s">
        <v>3005</v>
      </c>
      <c r="E635" s="699" t="s">
        <v>5735</v>
      </c>
      <c r="F635" s="720" t="s">
        <v>5736</v>
      </c>
      <c r="G635" s="699" t="s">
        <v>5595</v>
      </c>
      <c r="H635" s="699" t="s">
        <v>5596</v>
      </c>
      <c r="I635" s="711">
        <v>16362.83</v>
      </c>
      <c r="J635" s="711">
        <v>1</v>
      </c>
      <c r="K635" s="712">
        <v>16362.83</v>
      </c>
    </row>
    <row r="636" spans="1:11" ht="14.4" customHeight="1" x14ac:dyDescent="0.3">
      <c r="A636" s="695" t="s">
        <v>553</v>
      </c>
      <c r="B636" s="696" t="s">
        <v>554</v>
      </c>
      <c r="C636" s="699" t="s">
        <v>572</v>
      </c>
      <c r="D636" s="720" t="s">
        <v>3005</v>
      </c>
      <c r="E636" s="699" t="s">
        <v>5735</v>
      </c>
      <c r="F636" s="720" t="s">
        <v>5736</v>
      </c>
      <c r="G636" s="699" t="s">
        <v>5597</v>
      </c>
      <c r="H636" s="699" t="s">
        <v>5598</v>
      </c>
      <c r="I636" s="711">
        <v>5082</v>
      </c>
      <c r="J636" s="711">
        <v>4</v>
      </c>
      <c r="K636" s="712">
        <v>20328</v>
      </c>
    </row>
    <row r="637" spans="1:11" ht="14.4" customHeight="1" x14ac:dyDescent="0.3">
      <c r="A637" s="695" t="s">
        <v>553</v>
      </c>
      <c r="B637" s="696" t="s">
        <v>554</v>
      </c>
      <c r="C637" s="699" t="s">
        <v>572</v>
      </c>
      <c r="D637" s="720" t="s">
        <v>3005</v>
      </c>
      <c r="E637" s="699" t="s">
        <v>5735</v>
      </c>
      <c r="F637" s="720" t="s">
        <v>5736</v>
      </c>
      <c r="G637" s="699" t="s">
        <v>5599</v>
      </c>
      <c r="H637" s="699" t="s">
        <v>5600</v>
      </c>
      <c r="I637" s="711">
        <v>2359.5</v>
      </c>
      <c r="J637" s="711">
        <v>6</v>
      </c>
      <c r="K637" s="712">
        <v>14157</v>
      </c>
    </row>
    <row r="638" spans="1:11" ht="14.4" customHeight="1" x14ac:dyDescent="0.3">
      <c r="A638" s="695" t="s">
        <v>553</v>
      </c>
      <c r="B638" s="696" t="s">
        <v>554</v>
      </c>
      <c r="C638" s="699" t="s">
        <v>572</v>
      </c>
      <c r="D638" s="720" t="s">
        <v>3005</v>
      </c>
      <c r="E638" s="699" t="s">
        <v>5735</v>
      </c>
      <c r="F638" s="720" t="s">
        <v>5736</v>
      </c>
      <c r="G638" s="699" t="s">
        <v>5601</v>
      </c>
      <c r="H638" s="699" t="s">
        <v>5602</v>
      </c>
      <c r="I638" s="711">
        <v>10285</v>
      </c>
      <c r="J638" s="711">
        <v>1</v>
      </c>
      <c r="K638" s="712">
        <v>10285</v>
      </c>
    </row>
    <row r="639" spans="1:11" ht="14.4" customHeight="1" x14ac:dyDescent="0.3">
      <c r="A639" s="695" t="s">
        <v>553</v>
      </c>
      <c r="B639" s="696" t="s">
        <v>554</v>
      </c>
      <c r="C639" s="699" t="s">
        <v>572</v>
      </c>
      <c r="D639" s="720" t="s">
        <v>3005</v>
      </c>
      <c r="E639" s="699" t="s">
        <v>5735</v>
      </c>
      <c r="F639" s="720" t="s">
        <v>5736</v>
      </c>
      <c r="G639" s="699" t="s">
        <v>5603</v>
      </c>
      <c r="H639" s="699" t="s">
        <v>5604</v>
      </c>
      <c r="I639" s="711">
        <v>15730</v>
      </c>
      <c r="J639" s="711">
        <v>1</v>
      </c>
      <c r="K639" s="712">
        <v>15730</v>
      </c>
    </row>
    <row r="640" spans="1:11" ht="14.4" customHeight="1" x14ac:dyDescent="0.3">
      <c r="A640" s="695" t="s">
        <v>553</v>
      </c>
      <c r="B640" s="696" t="s">
        <v>554</v>
      </c>
      <c r="C640" s="699" t="s">
        <v>572</v>
      </c>
      <c r="D640" s="720" t="s">
        <v>3005</v>
      </c>
      <c r="E640" s="699" t="s">
        <v>5735</v>
      </c>
      <c r="F640" s="720" t="s">
        <v>5736</v>
      </c>
      <c r="G640" s="699" t="s">
        <v>5605</v>
      </c>
      <c r="H640" s="699" t="s">
        <v>5606</v>
      </c>
      <c r="I640" s="711">
        <v>3025</v>
      </c>
      <c r="J640" s="711">
        <v>2</v>
      </c>
      <c r="K640" s="712">
        <v>6050</v>
      </c>
    </row>
    <row r="641" spans="1:11" ht="14.4" customHeight="1" x14ac:dyDescent="0.3">
      <c r="A641" s="695" t="s">
        <v>553</v>
      </c>
      <c r="B641" s="696" t="s">
        <v>554</v>
      </c>
      <c r="C641" s="699" t="s">
        <v>572</v>
      </c>
      <c r="D641" s="720" t="s">
        <v>3005</v>
      </c>
      <c r="E641" s="699" t="s">
        <v>5735</v>
      </c>
      <c r="F641" s="720" t="s">
        <v>5736</v>
      </c>
      <c r="G641" s="699" t="s">
        <v>5607</v>
      </c>
      <c r="H641" s="699" t="s">
        <v>5608</v>
      </c>
      <c r="I641" s="711">
        <v>6969.6</v>
      </c>
      <c r="J641" s="711">
        <v>1</v>
      </c>
      <c r="K641" s="712">
        <v>6969.6</v>
      </c>
    </row>
    <row r="642" spans="1:11" ht="14.4" customHeight="1" x14ac:dyDescent="0.3">
      <c r="A642" s="695" t="s">
        <v>553</v>
      </c>
      <c r="B642" s="696" t="s">
        <v>554</v>
      </c>
      <c r="C642" s="699" t="s">
        <v>572</v>
      </c>
      <c r="D642" s="720" t="s">
        <v>3005</v>
      </c>
      <c r="E642" s="699" t="s">
        <v>5735</v>
      </c>
      <c r="F642" s="720" t="s">
        <v>5736</v>
      </c>
      <c r="G642" s="699" t="s">
        <v>5609</v>
      </c>
      <c r="H642" s="699" t="s">
        <v>5610</v>
      </c>
      <c r="I642" s="711">
        <v>8518.4</v>
      </c>
      <c r="J642" s="711">
        <v>2</v>
      </c>
      <c r="K642" s="712">
        <v>17036.8</v>
      </c>
    </row>
    <row r="643" spans="1:11" ht="14.4" customHeight="1" x14ac:dyDescent="0.3">
      <c r="A643" s="695" t="s">
        <v>553</v>
      </c>
      <c r="B643" s="696" t="s">
        <v>554</v>
      </c>
      <c r="C643" s="699" t="s">
        <v>572</v>
      </c>
      <c r="D643" s="720" t="s">
        <v>3005</v>
      </c>
      <c r="E643" s="699" t="s">
        <v>5735</v>
      </c>
      <c r="F643" s="720" t="s">
        <v>5736</v>
      </c>
      <c r="G643" s="699" t="s">
        <v>5611</v>
      </c>
      <c r="H643" s="699" t="s">
        <v>5612</v>
      </c>
      <c r="I643" s="711">
        <v>8518.4</v>
      </c>
      <c r="J643" s="711">
        <v>1</v>
      </c>
      <c r="K643" s="712">
        <v>8518.4</v>
      </c>
    </row>
    <row r="644" spans="1:11" ht="14.4" customHeight="1" x14ac:dyDescent="0.3">
      <c r="A644" s="695" t="s">
        <v>553</v>
      </c>
      <c r="B644" s="696" t="s">
        <v>554</v>
      </c>
      <c r="C644" s="699" t="s">
        <v>572</v>
      </c>
      <c r="D644" s="720" t="s">
        <v>3005</v>
      </c>
      <c r="E644" s="699" t="s">
        <v>5735</v>
      </c>
      <c r="F644" s="720" t="s">
        <v>5736</v>
      </c>
      <c r="G644" s="699" t="s">
        <v>5613</v>
      </c>
      <c r="H644" s="699" t="s">
        <v>5614</v>
      </c>
      <c r="I644" s="711">
        <v>4434.5</v>
      </c>
      <c r="J644" s="711">
        <v>1</v>
      </c>
      <c r="K644" s="712">
        <v>4434.5</v>
      </c>
    </row>
    <row r="645" spans="1:11" ht="14.4" customHeight="1" x14ac:dyDescent="0.3">
      <c r="A645" s="695" t="s">
        <v>553</v>
      </c>
      <c r="B645" s="696" t="s">
        <v>554</v>
      </c>
      <c r="C645" s="699" t="s">
        <v>572</v>
      </c>
      <c r="D645" s="720" t="s">
        <v>3005</v>
      </c>
      <c r="E645" s="699" t="s">
        <v>5735</v>
      </c>
      <c r="F645" s="720" t="s">
        <v>5736</v>
      </c>
      <c r="G645" s="699" t="s">
        <v>5615</v>
      </c>
      <c r="H645" s="699" t="s">
        <v>5616</v>
      </c>
      <c r="I645" s="711">
        <v>1537.9650000000001</v>
      </c>
      <c r="J645" s="711">
        <v>7</v>
      </c>
      <c r="K645" s="712">
        <v>10765.8</v>
      </c>
    </row>
    <row r="646" spans="1:11" ht="14.4" customHeight="1" x14ac:dyDescent="0.3">
      <c r="A646" s="695" t="s">
        <v>553</v>
      </c>
      <c r="B646" s="696" t="s">
        <v>554</v>
      </c>
      <c r="C646" s="699" t="s">
        <v>572</v>
      </c>
      <c r="D646" s="720" t="s">
        <v>3005</v>
      </c>
      <c r="E646" s="699" t="s">
        <v>5735</v>
      </c>
      <c r="F646" s="720" t="s">
        <v>5736</v>
      </c>
      <c r="G646" s="699" t="s">
        <v>5617</v>
      </c>
      <c r="H646" s="699" t="s">
        <v>5618</v>
      </c>
      <c r="I646" s="711">
        <v>7579.2449999999999</v>
      </c>
      <c r="J646" s="711">
        <v>2</v>
      </c>
      <c r="K646" s="712">
        <v>15158.49</v>
      </c>
    </row>
    <row r="647" spans="1:11" ht="14.4" customHeight="1" x14ac:dyDescent="0.3">
      <c r="A647" s="695" t="s">
        <v>553</v>
      </c>
      <c r="B647" s="696" t="s">
        <v>554</v>
      </c>
      <c r="C647" s="699" t="s">
        <v>572</v>
      </c>
      <c r="D647" s="720" t="s">
        <v>3005</v>
      </c>
      <c r="E647" s="699" t="s">
        <v>5735</v>
      </c>
      <c r="F647" s="720" t="s">
        <v>5736</v>
      </c>
      <c r="G647" s="699" t="s">
        <v>5619</v>
      </c>
      <c r="H647" s="699" t="s">
        <v>5620</v>
      </c>
      <c r="I647" s="711">
        <v>6195.2</v>
      </c>
      <c r="J647" s="711">
        <v>1</v>
      </c>
      <c r="K647" s="712">
        <v>6195.2</v>
      </c>
    </row>
    <row r="648" spans="1:11" ht="14.4" customHeight="1" x14ac:dyDescent="0.3">
      <c r="A648" s="695" t="s">
        <v>553</v>
      </c>
      <c r="B648" s="696" t="s">
        <v>554</v>
      </c>
      <c r="C648" s="699" t="s">
        <v>572</v>
      </c>
      <c r="D648" s="720" t="s">
        <v>3005</v>
      </c>
      <c r="E648" s="699" t="s">
        <v>5735</v>
      </c>
      <c r="F648" s="720" t="s">
        <v>5736</v>
      </c>
      <c r="G648" s="699" t="s">
        <v>5621</v>
      </c>
      <c r="H648" s="699" t="s">
        <v>5622</v>
      </c>
      <c r="I648" s="711">
        <v>15194.2</v>
      </c>
      <c r="J648" s="711">
        <v>1</v>
      </c>
      <c r="K648" s="712">
        <v>15194.2</v>
      </c>
    </row>
    <row r="649" spans="1:11" ht="14.4" customHeight="1" x14ac:dyDescent="0.3">
      <c r="A649" s="695" t="s">
        <v>553</v>
      </c>
      <c r="B649" s="696" t="s">
        <v>554</v>
      </c>
      <c r="C649" s="699" t="s">
        <v>572</v>
      </c>
      <c r="D649" s="720" t="s">
        <v>3005</v>
      </c>
      <c r="E649" s="699" t="s">
        <v>5735</v>
      </c>
      <c r="F649" s="720" t="s">
        <v>5736</v>
      </c>
      <c r="G649" s="699" t="s">
        <v>5623</v>
      </c>
      <c r="H649" s="699" t="s">
        <v>5624</v>
      </c>
      <c r="I649" s="711">
        <v>7579</v>
      </c>
      <c r="J649" s="711">
        <v>1</v>
      </c>
      <c r="K649" s="712">
        <v>7579</v>
      </c>
    </row>
    <row r="650" spans="1:11" ht="14.4" customHeight="1" x14ac:dyDescent="0.3">
      <c r="A650" s="695" t="s">
        <v>553</v>
      </c>
      <c r="B650" s="696" t="s">
        <v>554</v>
      </c>
      <c r="C650" s="699" t="s">
        <v>572</v>
      </c>
      <c r="D650" s="720" t="s">
        <v>3005</v>
      </c>
      <c r="E650" s="699" t="s">
        <v>5735</v>
      </c>
      <c r="F650" s="720" t="s">
        <v>5736</v>
      </c>
      <c r="G650" s="699" t="s">
        <v>5625</v>
      </c>
      <c r="H650" s="699" t="s">
        <v>5626</v>
      </c>
      <c r="I650" s="711">
        <v>6969.6</v>
      </c>
      <c r="J650" s="711">
        <v>1</v>
      </c>
      <c r="K650" s="712">
        <v>6969.6</v>
      </c>
    </row>
    <row r="651" spans="1:11" ht="14.4" customHeight="1" x14ac:dyDescent="0.3">
      <c r="A651" s="695" t="s">
        <v>553</v>
      </c>
      <c r="B651" s="696" t="s">
        <v>554</v>
      </c>
      <c r="C651" s="699" t="s">
        <v>572</v>
      </c>
      <c r="D651" s="720" t="s">
        <v>3005</v>
      </c>
      <c r="E651" s="699" t="s">
        <v>5735</v>
      </c>
      <c r="F651" s="720" t="s">
        <v>5736</v>
      </c>
      <c r="G651" s="699" t="s">
        <v>5627</v>
      </c>
      <c r="H651" s="699" t="s">
        <v>5628</v>
      </c>
      <c r="I651" s="711">
        <v>8518.4</v>
      </c>
      <c r="J651" s="711">
        <v>1</v>
      </c>
      <c r="K651" s="712">
        <v>8518.4</v>
      </c>
    </row>
    <row r="652" spans="1:11" ht="14.4" customHeight="1" x14ac:dyDescent="0.3">
      <c r="A652" s="695" t="s">
        <v>553</v>
      </c>
      <c r="B652" s="696" t="s">
        <v>554</v>
      </c>
      <c r="C652" s="699" t="s">
        <v>572</v>
      </c>
      <c r="D652" s="720" t="s">
        <v>3005</v>
      </c>
      <c r="E652" s="699" t="s">
        <v>5735</v>
      </c>
      <c r="F652" s="720" t="s">
        <v>5736</v>
      </c>
      <c r="G652" s="699" t="s">
        <v>5629</v>
      </c>
      <c r="H652" s="699" t="s">
        <v>5630</v>
      </c>
      <c r="I652" s="711">
        <v>8518.4</v>
      </c>
      <c r="J652" s="711">
        <v>1</v>
      </c>
      <c r="K652" s="712">
        <v>8518.4</v>
      </c>
    </row>
    <row r="653" spans="1:11" ht="14.4" customHeight="1" x14ac:dyDescent="0.3">
      <c r="A653" s="695" t="s">
        <v>553</v>
      </c>
      <c r="B653" s="696" t="s">
        <v>554</v>
      </c>
      <c r="C653" s="699" t="s">
        <v>572</v>
      </c>
      <c r="D653" s="720" t="s">
        <v>3005</v>
      </c>
      <c r="E653" s="699" t="s">
        <v>5735</v>
      </c>
      <c r="F653" s="720" t="s">
        <v>5736</v>
      </c>
      <c r="G653" s="699" t="s">
        <v>5631</v>
      </c>
      <c r="H653" s="699" t="s">
        <v>5632</v>
      </c>
      <c r="I653" s="711">
        <v>8518.4</v>
      </c>
      <c r="J653" s="711">
        <v>1</v>
      </c>
      <c r="K653" s="712">
        <v>8518.4</v>
      </c>
    </row>
    <row r="654" spans="1:11" ht="14.4" customHeight="1" x14ac:dyDescent="0.3">
      <c r="A654" s="695" t="s">
        <v>553</v>
      </c>
      <c r="B654" s="696" t="s">
        <v>554</v>
      </c>
      <c r="C654" s="699" t="s">
        <v>572</v>
      </c>
      <c r="D654" s="720" t="s">
        <v>3005</v>
      </c>
      <c r="E654" s="699" t="s">
        <v>5735</v>
      </c>
      <c r="F654" s="720" t="s">
        <v>5736</v>
      </c>
      <c r="G654" s="699" t="s">
        <v>5633</v>
      </c>
      <c r="H654" s="699" t="s">
        <v>5634</v>
      </c>
      <c r="I654" s="711">
        <v>4235</v>
      </c>
      <c r="J654" s="711">
        <v>1</v>
      </c>
      <c r="K654" s="712">
        <v>4235</v>
      </c>
    </row>
    <row r="655" spans="1:11" ht="14.4" customHeight="1" x14ac:dyDescent="0.3">
      <c r="A655" s="695" t="s">
        <v>553</v>
      </c>
      <c r="B655" s="696" t="s">
        <v>554</v>
      </c>
      <c r="C655" s="699" t="s">
        <v>572</v>
      </c>
      <c r="D655" s="720" t="s">
        <v>3005</v>
      </c>
      <c r="E655" s="699" t="s">
        <v>5735</v>
      </c>
      <c r="F655" s="720" t="s">
        <v>5736</v>
      </c>
      <c r="G655" s="699" t="s">
        <v>5635</v>
      </c>
      <c r="H655" s="699" t="s">
        <v>5636</v>
      </c>
      <c r="I655" s="711">
        <v>6969.6</v>
      </c>
      <c r="J655" s="711">
        <v>1</v>
      </c>
      <c r="K655" s="712">
        <v>6969.6</v>
      </c>
    </row>
    <row r="656" spans="1:11" ht="14.4" customHeight="1" x14ac:dyDescent="0.3">
      <c r="A656" s="695" t="s">
        <v>553</v>
      </c>
      <c r="B656" s="696" t="s">
        <v>554</v>
      </c>
      <c r="C656" s="699" t="s">
        <v>572</v>
      </c>
      <c r="D656" s="720" t="s">
        <v>3005</v>
      </c>
      <c r="E656" s="699" t="s">
        <v>5735</v>
      </c>
      <c r="F656" s="720" t="s">
        <v>5736</v>
      </c>
      <c r="G656" s="699" t="s">
        <v>5637</v>
      </c>
      <c r="H656" s="699" t="s">
        <v>5638</v>
      </c>
      <c r="I656" s="711">
        <v>8518.4</v>
      </c>
      <c r="J656" s="711">
        <v>1</v>
      </c>
      <c r="K656" s="712">
        <v>8518.4</v>
      </c>
    </row>
    <row r="657" spans="1:11" ht="14.4" customHeight="1" x14ac:dyDescent="0.3">
      <c r="A657" s="695" t="s">
        <v>553</v>
      </c>
      <c r="B657" s="696" t="s">
        <v>554</v>
      </c>
      <c r="C657" s="699" t="s">
        <v>572</v>
      </c>
      <c r="D657" s="720" t="s">
        <v>3005</v>
      </c>
      <c r="E657" s="699" t="s">
        <v>5735</v>
      </c>
      <c r="F657" s="720" t="s">
        <v>5736</v>
      </c>
      <c r="G657" s="699" t="s">
        <v>5639</v>
      </c>
      <c r="H657" s="699" t="s">
        <v>5640</v>
      </c>
      <c r="I657" s="711">
        <v>9404</v>
      </c>
      <c r="J657" s="711">
        <v>1</v>
      </c>
      <c r="K657" s="712">
        <v>9404</v>
      </c>
    </row>
    <row r="658" spans="1:11" ht="14.4" customHeight="1" x14ac:dyDescent="0.3">
      <c r="A658" s="695" t="s">
        <v>553</v>
      </c>
      <c r="B658" s="696" t="s">
        <v>554</v>
      </c>
      <c r="C658" s="699" t="s">
        <v>572</v>
      </c>
      <c r="D658" s="720" t="s">
        <v>3005</v>
      </c>
      <c r="E658" s="699" t="s">
        <v>5735</v>
      </c>
      <c r="F658" s="720" t="s">
        <v>5736</v>
      </c>
      <c r="G658" s="699" t="s">
        <v>5641</v>
      </c>
      <c r="H658" s="699" t="s">
        <v>5642</v>
      </c>
      <c r="I658" s="711">
        <v>14666.51</v>
      </c>
      <c r="J658" s="711">
        <v>1</v>
      </c>
      <c r="K658" s="712">
        <v>14666.51</v>
      </c>
    </row>
    <row r="659" spans="1:11" ht="14.4" customHeight="1" x14ac:dyDescent="0.3">
      <c r="A659" s="695" t="s">
        <v>553</v>
      </c>
      <c r="B659" s="696" t="s">
        <v>554</v>
      </c>
      <c r="C659" s="699" t="s">
        <v>572</v>
      </c>
      <c r="D659" s="720" t="s">
        <v>3005</v>
      </c>
      <c r="E659" s="699" t="s">
        <v>5735</v>
      </c>
      <c r="F659" s="720" t="s">
        <v>5736</v>
      </c>
      <c r="G659" s="699" t="s">
        <v>5643</v>
      </c>
      <c r="H659" s="699" t="s">
        <v>5644</v>
      </c>
      <c r="I659" s="711">
        <v>3693</v>
      </c>
      <c r="J659" s="711">
        <v>1</v>
      </c>
      <c r="K659" s="712">
        <v>3693</v>
      </c>
    </row>
    <row r="660" spans="1:11" ht="14.4" customHeight="1" x14ac:dyDescent="0.3">
      <c r="A660" s="695" t="s">
        <v>553</v>
      </c>
      <c r="B660" s="696" t="s">
        <v>554</v>
      </c>
      <c r="C660" s="699" t="s">
        <v>572</v>
      </c>
      <c r="D660" s="720" t="s">
        <v>3005</v>
      </c>
      <c r="E660" s="699" t="s">
        <v>5735</v>
      </c>
      <c r="F660" s="720" t="s">
        <v>5736</v>
      </c>
      <c r="G660" s="699" t="s">
        <v>5645</v>
      </c>
      <c r="H660" s="699" t="s">
        <v>5646</v>
      </c>
      <c r="I660" s="711">
        <v>8518.4</v>
      </c>
      <c r="J660" s="711">
        <v>1</v>
      </c>
      <c r="K660" s="712">
        <v>8518.4</v>
      </c>
    </row>
    <row r="661" spans="1:11" ht="14.4" customHeight="1" x14ac:dyDescent="0.3">
      <c r="A661" s="695" t="s">
        <v>553</v>
      </c>
      <c r="B661" s="696" t="s">
        <v>554</v>
      </c>
      <c r="C661" s="699" t="s">
        <v>572</v>
      </c>
      <c r="D661" s="720" t="s">
        <v>3005</v>
      </c>
      <c r="E661" s="699" t="s">
        <v>5735</v>
      </c>
      <c r="F661" s="720" t="s">
        <v>5736</v>
      </c>
      <c r="G661" s="699" t="s">
        <v>5647</v>
      </c>
      <c r="H661" s="699" t="s">
        <v>5648</v>
      </c>
      <c r="I661" s="711">
        <v>8518.4</v>
      </c>
      <c r="J661" s="711">
        <v>1</v>
      </c>
      <c r="K661" s="712">
        <v>8518.4</v>
      </c>
    </row>
    <row r="662" spans="1:11" ht="14.4" customHeight="1" x14ac:dyDescent="0.3">
      <c r="A662" s="695" t="s">
        <v>553</v>
      </c>
      <c r="B662" s="696" t="s">
        <v>554</v>
      </c>
      <c r="C662" s="699" t="s">
        <v>572</v>
      </c>
      <c r="D662" s="720" t="s">
        <v>3005</v>
      </c>
      <c r="E662" s="699" t="s">
        <v>5735</v>
      </c>
      <c r="F662" s="720" t="s">
        <v>5736</v>
      </c>
      <c r="G662" s="699" t="s">
        <v>5649</v>
      </c>
      <c r="H662" s="699" t="s">
        <v>5650</v>
      </c>
      <c r="I662" s="711">
        <v>13018</v>
      </c>
      <c r="J662" s="711">
        <v>2</v>
      </c>
      <c r="K662" s="712">
        <v>26036</v>
      </c>
    </row>
    <row r="663" spans="1:11" ht="14.4" customHeight="1" x14ac:dyDescent="0.3">
      <c r="A663" s="695" t="s">
        <v>553</v>
      </c>
      <c r="B663" s="696" t="s">
        <v>554</v>
      </c>
      <c r="C663" s="699" t="s">
        <v>572</v>
      </c>
      <c r="D663" s="720" t="s">
        <v>3005</v>
      </c>
      <c r="E663" s="699" t="s">
        <v>5735</v>
      </c>
      <c r="F663" s="720" t="s">
        <v>5736</v>
      </c>
      <c r="G663" s="699" t="s">
        <v>5651</v>
      </c>
      <c r="H663" s="699" t="s">
        <v>5652</v>
      </c>
      <c r="I663" s="711">
        <v>1331</v>
      </c>
      <c r="J663" s="711">
        <v>1</v>
      </c>
      <c r="K663" s="712">
        <v>1331</v>
      </c>
    </row>
    <row r="664" spans="1:11" ht="14.4" customHeight="1" x14ac:dyDescent="0.3">
      <c r="A664" s="695" t="s">
        <v>553</v>
      </c>
      <c r="B664" s="696" t="s">
        <v>554</v>
      </c>
      <c r="C664" s="699" t="s">
        <v>572</v>
      </c>
      <c r="D664" s="720" t="s">
        <v>3005</v>
      </c>
      <c r="E664" s="699" t="s">
        <v>5735</v>
      </c>
      <c r="F664" s="720" t="s">
        <v>5736</v>
      </c>
      <c r="G664" s="699" t="s">
        <v>5653</v>
      </c>
      <c r="H664" s="699" t="s">
        <v>5654</v>
      </c>
      <c r="I664" s="711">
        <v>5596.5</v>
      </c>
      <c r="J664" s="711">
        <v>2</v>
      </c>
      <c r="K664" s="712">
        <v>11193</v>
      </c>
    </row>
    <row r="665" spans="1:11" ht="14.4" customHeight="1" x14ac:dyDescent="0.3">
      <c r="A665" s="695" t="s">
        <v>553</v>
      </c>
      <c r="B665" s="696" t="s">
        <v>554</v>
      </c>
      <c r="C665" s="699" t="s">
        <v>572</v>
      </c>
      <c r="D665" s="720" t="s">
        <v>3005</v>
      </c>
      <c r="E665" s="699" t="s">
        <v>5735</v>
      </c>
      <c r="F665" s="720" t="s">
        <v>5736</v>
      </c>
      <c r="G665" s="699" t="s">
        <v>5655</v>
      </c>
      <c r="H665" s="699" t="s">
        <v>5656</v>
      </c>
      <c r="I665" s="711">
        <v>30291.63</v>
      </c>
      <c r="J665" s="711">
        <v>1</v>
      </c>
      <c r="K665" s="712">
        <v>30291.63</v>
      </c>
    </row>
    <row r="666" spans="1:11" ht="14.4" customHeight="1" x14ac:dyDescent="0.3">
      <c r="A666" s="695" t="s">
        <v>553</v>
      </c>
      <c r="B666" s="696" t="s">
        <v>554</v>
      </c>
      <c r="C666" s="699" t="s">
        <v>572</v>
      </c>
      <c r="D666" s="720" t="s">
        <v>3005</v>
      </c>
      <c r="E666" s="699" t="s">
        <v>5735</v>
      </c>
      <c r="F666" s="720" t="s">
        <v>5736</v>
      </c>
      <c r="G666" s="699" t="s">
        <v>5657</v>
      </c>
      <c r="H666" s="699" t="s">
        <v>5658</v>
      </c>
      <c r="I666" s="711">
        <v>6945.4</v>
      </c>
      <c r="J666" s="711">
        <v>5</v>
      </c>
      <c r="K666" s="712">
        <v>36771.9</v>
      </c>
    </row>
    <row r="667" spans="1:11" ht="14.4" customHeight="1" x14ac:dyDescent="0.3">
      <c r="A667" s="695" t="s">
        <v>553</v>
      </c>
      <c r="B667" s="696" t="s">
        <v>554</v>
      </c>
      <c r="C667" s="699" t="s">
        <v>572</v>
      </c>
      <c r="D667" s="720" t="s">
        <v>3005</v>
      </c>
      <c r="E667" s="699" t="s">
        <v>5735</v>
      </c>
      <c r="F667" s="720" t="s">
        <v>5736</v>
      </c>
      <c r="G667" s="699" t="s">
        <v>5659</v>
      </c>
      <c r="H667" s="699" t="s">
        <v>5660</v>
      </c>
      <c r="I667" s="711">
        <v>6945.4</v>
      </c>
      <c r="J667" s="711">
        <v>4</v>
      </c>
      <c r="K667" s="712">
        <v>31871.4</v>
      </c>
    </row>
    <row r="668" spans="1:11" ht="14.4" customHeight="1" x14ac:dyDescent="0.3">
      <c r="A668" s="695" t="s">
        <v>553</v>
      </c>
      <c r="B668" s="696" t="s">
        <v>554</v>
      </c>
      <c r="C668" s="699" t="s">
        <v>572</v>
      </c>
      <c r="D668" s="720" t="s">
        <v>3005</v>
      </c>
      <c r="E668" s="699" t="s">
        <v>5735</v>
      </c>
      <c r="F668" s="720" t="s">
        <v>5736</v>
      </c>
      <c r="G668" s="699" t="s">
        <v>5661</v>
      </c>
      <c r="H668" s="699" t="s">
        <v>5662</v>
      </c>
      <c r="I668" s="711">
        <v>28364.336666666666</v>
      </c>
      <c r="J668" s="711">
        <v>3</v>
      </c>
      <c r="K668" s="712">
        <v>85093.01</v>
      </c>
    </row>
    <row r="669" spans="1:11" ht="14.4" customHeight="1" x14ac:dyDescent="0.3">
      <c r="A669" s="695" t="s">
        <v>553</v>
      </c>
      <c r="B669" s="696" t="s">
        <v>554</v>
      </c>
      <c r="C669" s="699" t="s">
        <v>572</v>
      </c>
      <c r="D669" s="720" t="s">
        <v>3005</v>
      </c>
      <c r="E669" s="699" t="s">
        <v>5735</v>
      </c>
      <c r="F669" s="720" t="s">
        <v>5736</v>
      </c>
      <c r="G669" s="699" t="s">
        <v>5663</v>
      </c>
      <c r="H669" s="699" t="s">
        <v>5664</v>
      </c>
      <c r="I669" s="711">
        <v>1505.26</v>
      </c>
      <c r="J669" s="711">
        <v>10</v>
      </c>
      <c r="K669" s="712">
        <v>15052.57</v>
      </c>
    </row>
    <row r="670" spans="1:11" ht="14.4" customHeight="1" x14ac:dyDescent="0.3">
      <c r="A670" s="695" t="s">
        <v>553</v>
      </c>
      <c r="B670" s="696" t="s">
        <v>554</v>
      </c>
      <c r="C670" s="699" t="s">
        <v>572</v>
      </c>
      <c r="D670" s="720" t="s">
        <v>3005</v>
      </c>
      <c r="E670" s="699" t="s">
        <v>5735</v>
      </c>
      <c r="F670" s="720" t="s">
        <v>5736</v>
      </c>
      <c r="G670" s="699" t="s">
        <v>5665</v>
      </c>
      <c r="H670" s="699" t="s">
        <v>5666</v>
      </c>
      <c r="I670" s="711">
        <v>2723.7566666666667</v>
      </c>
      <c r="J670" s="711">
        <v>15</v>
      </c>
      <c r="K670" s="712">
        <v>40856.36</v>
      </c>
    </row>
    <row r="671" spans="1:11" ht="14.4" customHeight="1" x14ac:dyDescent="0.3">
      <c r="A671" s="695" t="s">
        <v>553</v>
      </c>
      <c r="B671" s="696" t="s">
        <v>554</v>
      </c>
      <c r="C671" s="699" t="s">
        <v>572</v>
      </c>
      <c r="D671" s="720" t="s">
        <v>3005</v>
      </c>
      <c r="E671" s="699" t="s">
        <v>5735</v>
      </c>
      <c r="F671" s="720" t="s">
        <v>5736</v>
      </c>
      <c r="G671" s="699" t="s">
        <v>5667</v>
      </c>
      <c r="H671" s="699" t="s">
        <v>5668</v>
      </c>
      <c r="I671" s="711">
        <v>29210.366666666669</v>
      </c>
      <c r="J671" s="711">
        <v>3</v>
      </c>
      <c r="K671" s="712">
        <v>87631.1</v>
      </c>
    </row>
    <row r="672" spans="1:11" ht="14.4" customHeight="1" x14ac:dyDescent="0.3">
      <c r="A672" s="695" t="s">
        <v>553</v>
      </c>
      <c r="B672" s="696" t="s">
        <v>554</v>
      </c>
      <c r="C672" s="699" t="s">
        <v>572</v>
      </c>
      <c r="D672" s="720" t="s">
        <v>3005</v>
      </c>
      <c r="E672" s="699" t="s">
        <v>5735</v>
      </c>
      <c r="F672" s="720" t="s">
        <v>5736</v>
      </c>
      <c r="G672" s="699" t="s">
        <v>5669</v>
      </c>
      <c r="H672" s="699" t="s">
        <v>5670</v>
      </c>
      <c r="I672" s="711">
        <v>5015.45</v>
      </c>
      <c r="J672" s="711">
        <v>21</v>
      </c>
      <c r="K672" s="712">
        <v>105324.45</v>
      </c>
    </row>
    <row r="673" spans="1:11" ht="14.4" customHeight="1" x14ac:dyDescent="0.3">
      <c r="A673" s="695" t="s">
        <v>553</v>
      </c>
      <c r="B673" s="696" t="s">
        <v>554</v>
      </c>
      <c r="C673" s="699" t="s">
        <v>572</v>
      </c>
      <c r="D673" s="720" t="s">
        <v>3005</v>
      </c>
      <c r="E673" s="699" t="s">
        <v>5735</v>
      </c>
      <c r="F673" s="720" t="s">
        <v>5736</v>
      </c>
      <c r="G673" s="699" t="s">
        <v>5671</v>
      </c>
      <c r="H673" s="699" t="s">
        <v>5672</v>
      </c>
      <c r="I673" s="711">
        <v>38567.54</v>
      </c>
      <c r="J673" s="711">
        <v>4</v>
      </c>
      <c r="K673" s="712">
        <v>154270.16</v>
      </c>
    </row>
    <row r="674" spans="1:11" ht="14.4" customHeight="1" x14ac:dyDescent="0.3">
      <c r="A674" s="695" t="s">
        <v>553</v>
      </c>
      <c r="B674" s="696" t="s">
        <v>554</v>
      </c>
      <c r="C674" s="699" t="s">
        <v>572</v>
      </c>
      <c r="D674" s="720" t="s">
        <v>3005</v>
      </c>
      <c r="E674" s="699" t="s">
        <v>5735</v>
      </c>
      <c r="F674" s="720" t="s">
        <v>5736</v>
      </c>
      <c r="G674" s="699" t="s">
        <v>5673</v>
      </c>
      <c r="H674" s="699" t="s">
        <v>5674</v>
      </c>
      <c r="I674" s="711">
        <v>726</v>
      </c>
      <c r="J674" s="711">
        <v>1</v>
      </c>
      <c r="K674" s="712">
        <v>726</v>
      </c>
    </row>
    <row r="675" spans="1:11" ht="14.4" customHeight="1" x14ac:dyDescent="0.3">
      <c r="A675" s="695" t="s">
        <v>553</v>
      </c>
      <c r="B675" s="696" t="s">
        <v>554</v>
      </c>
      <c r="C675" s="699" t="s">
        <v>572</v>
      </c>
      <c r="D675" s="720" t="s">
        <v>3005</v>
      </c>
      <c r="E675" s="699" t="s">
        <v>5735</v>
      </c>
      <c r="F675" s="720" t="s">
        <v>5736</v>
      </c>
      <c r="G675" s="699" t="s">
        <v>5675</v>
      </c>
      <c r="H675" s="699" t="s">
        <v>5676</v>
      </c>
      <c r="I675" s="711">
        <v>7873.53</v>
      </c>
      <c r="J675" s="711">
        <v>2</v>
      </c>
      <c r="K675" s="712">
        <v>15747.07</v>
      </c>
    </row>
    <row r="676" spans="1:11" ht="14.4" customHeight="1" x14ac:dyDescent="0.3">
      <c r="A676" s="695" t="s">
        <v>553</v>
      </c>
      <c r="B676" s="696" t="s">
        <v>554</v>
      </c>
      <c r="C676" s="699" t="s">
        <v>572</v>
      </c>
      <c r="D676" s="720" t="s">
        <v>3005</v>
      </c>
      <c r="E676" s="699" t="s">
        <v>5735</v>
      </c>
      <c r="F676" s="720" t="s">
        <v>5736</v>
      </c>
      <c r="G676" s="699" t="s">
        <v>5677</v>
      </c>
      <c r="H676" s="699" t="s">
        <v>5678</v>
      </c>
      <c r="I676" s="711">
        <v>13120.03</v>
      </c>
      <c r="J676" s="711">
        <v>2</v>
      </c>
      <c r="K676" s="712">
        <v>26240.06</v>
      </c>
    </row>
    <row r="677" spans="1:11" ht="14.4" customHeight="1" x14ac:dyDescent="0.3">
      <c r="A677" s="695" t="s">
        <v>553</v>
      </c>
      <c r="B677" s="696" t="s">
        <v>554</v>
      </c>
      <c r="C677" s="699" t="s">
        <v>572</v>
      </c>
      <c r="D677" s="720" t="s">
        <v>3005</v>
      </c>
      <c r="E677" s="699" t="s">
        <v>5735</v>
      </c>
      <c r="F677" s="720" t="s">
        <v>5736</v>
      </c>
      <c r="G677" s="699" t="s">
        <v>5679</v>
      </c>
      <c r="H677" s="699" t="s">
        <v>5680</v>
      </c>
      <c r="I677" s="711">
        <v>15017</v>
      </c>
      <c r="J677" s="711">
        <v>1</v>
      </c>
      <c r="K677" s="712">
        <v>15017</v>
      </c>
    </row>
    <row r="678" spans="1:11" ht="14.4" customHeight="1" x14ac:dyDescent="0.3">
      <c r="A678" s="695" t="s">
        <v>553</v>
      </c>
      <c r="B678" s="696" t="s">
        <v>554</v>
      </c>
      <c r="C678" s="699" t="s">
        <v>572</v>
      </c>
      <c r="D678" s="720" t="s">
        <v>3005</v>
      </c>
      <c r="E678" s="699" t="s">
        <v>5735</v>
      </c>
      <c r="F678" s="720" t="s">
        <v>5736</v>
      </c>
      <c r="G678" s="699" t="s">
        <v>5681</v>
      </c>
      <c r="H678" s="699" t="s">
        <v>5682</v>
      </c>
      <c r="I678" s="711">
        <v>3376</v>
      </c>
      <c r="J678" s="711">
        <v>3</v>
      </c>
      <c r="K678" s="712">
        <v>10128</v>
      </c>
    </row>
    <row r="679" spans="1:11" ht="14.4" customHeight="1" x14ac:dyDescent="0.3">
      <c r="A679" s="695" t="s">
        <v>553</v>
      </c>
      <c r="B679" s="696" t="s">
        <v>554</v>
      </c>
      <c r="C679" s="699" t="s">
        <v>572</v>
      </c>
      <c r="D679" s="720" t="s">
        <v>3005</v>
      </c>
      <c r="E679" s="699" t="s">
        <v>5735</v>
      </c>
      <c r="F679" s="720" t="s">
        <v>5736</v>
      </c>
      <c r="G679" s="699" t="s">
        <v>5683</v>
      </c>
      <c r="H679" s="699" t="s">
        <v>5684</v>
      </c>
      <c r="I679" s="711">
        <v>3681.35</v>
      </c>
      <c r="J679" s="711">
        <v>1</v>
      </c>
      <c r="K679" s="712">
        <v>3681.35</v>
      </c>
    </row>
    <row r="680" spans="1:11" ht="14.4" customHeight="1" x14ac:dyDescent="0.3">
      <c r="A680" s="695" t="s">
        <v>553</v>
      </c>
      <c r="B680" s="696" t="s">
        <v>554</v>
      </c>
      <c r="C680" s="699" t="s">
        <v>572</v>
      </c>
      <c r="D680" s="720" t="s">
        <v>3005</v>
      </c>
      <c r="E680" s="699" t="s">
        <v>5735</v>
      </c>
      <c r="F680" s="720" t="s">
        <v>5736</v>
      </c>
      <c r="G680" s="699" t="s">
        <v>5685</v>
      </c>
      <c r="H680" s="699" t="s">
        <v>5686</v>
      </c>
      <c r="I680" s="711">
        <v>2650</v>
      </c>
      <c r="J680" s="711">
        <v>1</v>
      </c>
      <c r="K680" s="712">
        <v>2650</v>
      </c>
    </row>
    <row r="681" spans="1:11" ht="14.4" customHeight="1" x14ac:dyDescent="0.3">
      <c r="A681" s="695" t="s">
        <v>553</v>
      </c>
      <c r="B681" s="696" t="s">
        <v>554</v>
      </c>
      <c r="C681" s="699" t="s">
        <v>572</v>
      </c>
      <c r="D681" s="720" t="s">
        <v>3005</v>
      </c>
      <c r="E681" s="699" t="s">
        <v>5735</v>
      </c>
      <c r="F681" s="720" t="s">
        <v>5736</v>
      </c>
      <c r="G681" s="699" t="s">
        <v>5687</v>
      </c>
      <c r="H681" s="699" t="s">
        <v>5688</v>
      </c>
      <c r="I681" s="711">
        <v>51679.1</v>
      </c>
      <c r="J681" s="711">
        <v>3</v>
      </c>
      <c r="K681" s="712">
        <v>155037.29999999999</v>
      </c>
    </row>
    <row r="682" spans="1:11" ht="14.4" customHeight="1" x14ac:dyDescent="0.3">
      <c r="A682" s="695" t="s">
        <v>553</v>
      </c>
      <c r="B682" s="696" t="s">
        <v>554</v>
      </c>
      <c r="C682" s="699" t="s">
        <v>572</v>
      </c>
      <c r="D682" s="720" t="s">
        <v>3005</v>
      </c>
      <c r="E682" s="699" t="s">
        <v>5735</v>
      </c>
      <c r="F682" s="720" t="s">
        <v>5736</v>
      </c>
      <c r="G682" s="699" t="s">
        <v>5689</v>
      </c>
      <c r="H682" s="699" t="s">
        <v>5690</v>
      </c>
      <c r="I682" s="711">
        <v>15609</v>
      </c>
      <c r="J682" s="711">
        <v>5</v>
      </c>
      <c r="K682" s="712">
        <v>78045</v>
      </c>
    </row>
    <row r="683" spans="1:11" ht="14.4" customHeight="1" x14ac:dyDescent="0.3">
      <c r="A683" s="695" t="s">
        <v>553</v>
      </c>
      <c r="B683" s="696" t="s">
        <v>554</v>
      </c>
      <c r="C683" s="699" t="s">
        <v>572</v>
      </c>
      <c r="D683" s="720" t="s">
        <v>3005</v>
      </c>
      <c r="E683" s="699" t="s">
        <v>5735</v>
      </c>
      <c r="F683" s="720" t="s">
        <v>5736</v>
      </c>
      <c r="G683" s="699" t="s">
        <v>5691</v>
      </c>
      <c r="H683" s="699" t="s">
        <v>5692</v>
      </c>
      <c r="I683" s="711">
        <v>337.58</v>
      </c>
      <c r="J683" s="711">
        <v>1</v>
      </c>
      <c r="K683" s="712">
        <v>337.58</v>
      </c>
    </row>
    <row r="684" spans="1:11" ht="14.4" customHeight="1" x14ac:dyDescent="0.3">
      <c r="A684" s="695" t="s">
        <v>553</v>
      </c>
      <c r="B684" s="696" t="s">
        <v>554</v>
      </c>
      <c r="C684" s="699" t="s">
        <v>572</v>
      </c>
      <c r="D684" s="720" t="s">
        <v>3005</v>
      </c>
      <c r="E684" s="699" t="s">
        <v>5735</v>
      </c>
      <c r="F684" s="720" t="s">
        <v>5736</v>
      </c>
      <c r="G684" s="699" t="s">
        <v>5693</v>
      </c>
      <c r="H684" s="699" t="s">
        <v>5694</v>
      </c>
      <c r="I684" s="711">
        <v>8990.2999999999993</v>
      </c>
      <c r="J684" s="711">
        <v>1</v>
      </c>
      <c r="K684" s="712">
        <v>8990.2999999999993</v>
      </c>
    </row>
    <row r="685" spans="1:11" ht="14.4" customHeight="1" x14ac:dyDescent="0.3">
      <c r="A685" s="695" t="s">
        <v>553</v>
      </c>
      <c r="B685" s="696" t="s">
        <v>554</v>
      </c>
      <c r="C685" s="699" t="s">
        <v>572</v>
      </c>
      <c r="D685" s="720" t="s">
        <v>3005</v>
      </c>
      <c r="E685" s="699" t="s">
        <v>5735</v>
      </c>
      <c r="F685" s="720" t="s">
        <v>5736</v>
      </c>
      <c r="G685" s="699" t="s">
        <v>5695</v>
      </c>
      <c r="H685" s="699" t="s">
        <v>5696</v>
      </c>
      <c r="I685" s="711">
        <v>5759.36</v>
      </c>
      <c r="J685" s="711">
        <v>2</v>
      </c>
      <c r="K685" s="712">
        <v>11518.72</v>
      </c>
    </row>
    <row r="686" spans="1:11" ht="14.4" customHeight="1" x14ac:dyDescent="0.3">
      <c r="A686" s="695" t="s">
        <v>553</v>
      </c>
      <c r="B686" s="696" t="s">
        <v>554</v>
      </c>
      <c r="C686" s="699" t="s">
        <v>572</v>
      </c>
      <c r="D686" s="720" t="s">
        <v>3005</v>
      </c>
      <c r="E686" s="699" t="s">
        <v>5735</v>
      </c>
      <c r="F686" s="720" t="s">
        <v>5736</v>
      </c>
      <c r="G686" s="699" t="s">
        <v>5697</v>
      </c>
      <c r="H686" s="699" t="s">
        <v>5698</v>
      </c>
      <c r="I686" s="711">
        <v>6648.35</v>
      </c>
      <c r="J686" s="711">
        <v>2</v>
      </c>
      <c r="K686" s="712">
        <v>13296.7</v>
      </c>
    </row>
    <row r="687" spans="1:11" ht="14.4" customHeight="1" x14ac:dyDescent="0.3">
      <c r="A687" s="695" t="s">
        <v>553</v>
      </c>
      <c r="B687" s="696" t="s">
        <v>554</v>
      </c>
      <c r="C687" s="699" t="s">
        <v>572</v>
      </c>
      <c r="D687" s="720" t="s">
        <v>3005</v>
      </c>
      <c r="E687" s="699" t="s">
        <v>5735</v>
      </c>
      <c r="F687" s="720" t="s">
        <v>5736</v>
      </c>
      <c r="G687" s="699" t="s">
        <v>5699</v>
      </c>
      <c r="H687" s="699" t="s">
        <v>5700</v>
      </c>
      <c r="I687" s="711">
        <v>14393.6</v>
      </c>
      <c r="J687" s="711">
        <v>1</v>
      </c>
      <c r="K687" s="712">
        <v>14393.6</v>
      </c>
    </row>
    <row r="688" spans="1:11" ht="14.4" customHeight="1" x14ac:dyDescent="0.3">
      <c r="A688" s="695" t="s">
        <v>553</v>
      </c>
      <c r="B688" s="696" t="s">
        <v>554</v>
      </c>
      <c r="C688" s="699" t="s">
        <v>572</v>
      </c>
      <c r="D688" s="720" t="s">
        <v>3005</v>
      </c>
      <c r="E688" s="699" t="s">
        <v>5735</v>
      </c>
      <c r="F688" s="720" t="s">
        <v>5736</v>
      </c>
      <c r="G688" s="699" t="s">
        <v>5701</v>
      </c>
      <c r="H688" s="699" t="s">
        <v>5702</v>
      </c>
      <c r="I688" s="711">
        <v>239.2</v>
      </c>
      <c r="J688" s="711">
        <v>4</v>
      </c>
      <c r="K688" s="712">
        <v>956.8</v>
      </c>
    </row>
    <row r="689" spans="1:11" ht="14.4" customHeight="1" x14ac:dyDescent="0.3">
      <c r="A689" s="695" t="s">
        <v>553</v>
      </c>
      <c r="B689" s="696" t="s">
        <v>554</v>
      </c>
      <c r="C689" s="699" t="s">
        <v>572</v>
      </c>
      <c r="D689" s="720" t="s">
        <v>3005</v>
      </c>
      <c r="E689" s="699" t="s">
        <v>5735</v>
      </c>
      <c r="F689" s="720" t="s">
        <v>5736</v>
      </c>
      <c r="G689" s="699" t="s">
        <v>5703</v>
      </c>
      <c r="H689" s="699" t="s">
        <v>5704</v>
      </c>
      <c r="I689" s="711">
        <v>16425.665000000001</v>
      </c>
      <c r="J689" s="711">
        <v>7</v>
      </c>
      <c r="K689" s="712">
        <v>115373</v>
      </c>
    </row>
    <row r="690" spans="1:11" ht="14.4" customHeight="1" x14ac:dyDescent="0.3">
      <c r="A690" s="695" t="s">
        <v>553</v>
      </c>
      <c r="B690" s="696" t="s">
        <v>554</v>
      </c>
      <c r="C690" s="699" t="s">
        <v>4743</v>
      </c>
      <c r="D690" s="720" t="s">
        <v>5739</v>
      </c>
      <c r="E690" s="699" t="s">
        <v>5723</v>
      </c>
      <c r="F690" s="720" t="s">
        <v>5724</v>
      </c>
      <c r="G690" s="699" t="s">
        <v>5705</v>
      </c>
      <c r="H690" s="699" t="s">
        <v>5706</v>
      </c>
      <c r="I690" s="711">
        <v>9.15</v>
      </c>
      <c r="J690" s="711">
        <v>100</v>
      </c>
      <c r="K690" s="712">
        <v>914.65</v>
      </c>
    </row>
    <row r="691" spans="1:11" ht="14.4" customHeight="1" x14ac:dyDescent="0.3">
      <c r="A691" s="695" t="s">
        <v>553</v>
      </c>
      <c r="B691" s="696" t="s">
        <v>554</v>
      </c>
      <c r="C691" s="699" t="s">
        <v>4743</v>
      </c>
      <c r="D691" s="720" t="s">
        <v>5739</v>
      </c>
      <c r="E691" s="699" t="s">
        <v>5723</v>
      </c>
      <c r="F691" s="720" t="s">
        <v>5724</v>
      </c>
      <c r="G691" s="699" t="s">
        <v>5707</v>
      </c>
      <c r="H691" s="699" t="s">
        <v>5708</v>
      </c>
      <c r="I691" s="711">
        <v>645.84</v>
      </c>
      <c r="J691" s="711">
        <v>72</v>
      </c>
      <c r="K691" s="712">
        <v>46500.479999999996</v>
      </c>
    </row>
    <row r="692" spans="1:11" ht="14.4" customHeight="1" x14ac:dyDescent="0.3">
      <c r="A692" s="695" t="s">
        <v>553</v>
      </c>
      <c r="B692" s="696" t="s">
        <v>554</v>
      </c>
      <c r="C692" s="699" t="s">
        <v>4743</v>
      </c>
      <c r="D692" s="720" t="s">
        <v>5739</v>
      </c>
      <c r="E692" s="699" t="s">
        <v>5723</v>
      </c>
      <c r="F692" s="720" t="s">
        <v>5724</v>
      </c>
      <c r="G692" s="699" t="s">
        <v>5709</v>
      </c>
      <c r="H692" s="699" t="s">
        <v>5710</v>
      </c>
      <c r="I692" s="711">
        <v>81.19</v>
      </c>
      <c r="J692" s="711">
        <v>50</v>
      </c>
      <c r="K692" s="712">
        <v>4059.55</v>
      </c>
    </row>
    <row r="693" spans="1:11" ht="14.4" customHeight="1" x14ac:dyDescent="0.3">
      <c r="A693" s="695" t="s">
        <v>553</v>
      </c>
      <c r="B693" s="696" t="s">
        <v>554</v>
      </c>
      <c r="C693" s="699" t="s">
        <v>4743</v>
      </c>
      <c r="D693" s="720" t="s">
        <v>5739</v>
      </c>
      <c r="E693" s="699" t="s">
        <v>5723</v>
      </c>
      <c r="F693" s="720" t="s">
        <v>5724</v>
      </c>
      <c r="G693" s="699" t="s">
        <v>5711</v>
      </c>
      <c r="H693" s="699" t="s">
        <v>5712</v>
      </c>
      <c r="I693" s="711">
        <v>3642.1</v>
      </c>
      <c r="J693" s="711">
        <v>20</v>
      </c>
      <c r="K693" s="712">
        <v>72842</v>
      </c>
    </row>
    <row r="694" spans="1:11" ht="14.4" customHeight="1" x14ac:dyDescent="0.3">
      <c r="A694" s="695" t="s">
        <v>553</v>
      </c>
      <c r="B694" s="696" t="s">
        <v>554</v>
      </c>
      <c r="C694" s="699" t="s">
        <v>4743</v>
      </c>
      <c r="D694" s="720" t="s">
        <v>5739</v>
      </c>
      <c r="E694" s="699" t="s">
        <v>5723</v>
      </c>
      <c r="F694" s="720" t="s">
        <v>5724</v>
      </c>
      <c r="G694" s="699" t="s">
        <v>5713</v>
      </c>
      <c r="H694" s="699" t="s">
        <v>5714</v>
      </c>
      <c r="I694" s="711">
        <v>157.87</v>
      </c>
      <c r="J694" s="711">
        <v>10</v>
      </c>
      <c r="K694" s="712">
        <v>1578.72</v>
      </c>
    </row>
    <row r="695" spans="1:11" ht="14.4" customHeight="1" x14ac:dyDescent="0.3">
      <c r="A695" s="695" t="s">
        <v>553</v>
      </c>
      <c r="B695" s="696" t="s">
        <v>554</v>
      </c>
      <c r="C695" s="699" t="s">
        <v>4743</v>
      </c>
      <c r="D695" s="720" t="s">
        <v>5739</v>
      </c>
      <c r="E695" s="699" t="s">
        <v>5723</v>
      </c>
      <c r="F695" s="720" t="s">
        <v>5724</v>
      </c>
      <c r="G695" s="699" t="s">
        <v>5715</v>
      </c>
      <c r="H695" s="699" t="s">
        <v>5716</v>
      </c>
      <c r="I695" s="711">
        <v>53.24</v>
      </c>
      <c r="J695" s="711">
        <v>100</v>
      </c>
      <c r="K695" s="712">
        <v>5324</v>
      </c>
    </row>
    <row r="696" spans="1:11" ht="14.4" customHeight="1" x14ac:dyDescent="0.3">
      <c r="A696" s="695" t="s">
        <v>553</v>
      </c>
      <c r="B696" s="696" t="s">
        <v>554</v>
      </c>
      <c r="C696" s="699" t="s">
        <v>4743</v>
      </c>
      <c r="D696" s="720" t="s">
        <v>5739</v>
      </c>
      <c r="E696" s="699" t="s">
        <v>5727</v>
      </c>
      <c r="F696" s="720" t="s">
        <v>5728</v>
      </c>
      <c r="G696" s="699" t="s">
        <v>5717</v>
      </c>
      <c r="H696" s="699" t="s">
        <v>5718</v>
      </c>
      <c r="I696" s="711">
        <v>1114.21</v>
      </c>
      <c r="J696" s="711">
        <v>24</v>
      </c>
      <c r="K696" s="712">
        <v>26741</v>
      </c>
    </row>
    <row r="697" spans="1:11" ht="14.4" customHeight="1" thickBot="1" x14ac:dyDescent="0.35">
      <c r="A697" s="703" t="s">
        <v>553</v>
      </c>
      <c r="B697" s="704" t="s">
        <v>554</v>
      </c>
      <c r="C697" s="707" t="s">
        <v>4743</v>
      </c>
      <c r="D697" s="721" t="s">
        <v>5739</v>
      </c>
      <c r="E697" s="707" t="s">
        <v>5727</v>
      </c>
      <c r="F697" s="721" t="s">
        <v>5728</v>
      </c>
      <c r="G697" s="707" t="s">
        <v>5719</v>
      </c>
      <c r="H697" s="707" t="s">
        <v>5720</v>
      </c>
      <c r="I697" s="713">
        <v>6715.5</v>
      </c>
      <c r="J697" s="713">
        <v>36</v>
      </c>
      <c r="K697" s="714">
        <v>241758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131.30000000000001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20.2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47.3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29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9.1999999999999993</v>
      </c>
      <c r="V6" s="433">
        <f xml:space="preserve">
TRUNC(IF($A$4&lt;=12,SUMIFS('ON Data'!AA:AA,'ON Data'!$D:$D,$A$4,'ON Data'!$E:$E,1),SUMIFS('ON Data'!AA:AA,'ON Data'!$E:$E,1)/'ON Data'!$D$3),1)</f>
        <v>0.6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3.7</v>
      </c>
      <c r="AG6" s="734">
        <f xml:space="preserve">
TRUNC(IF($A$4&lt;=12,SUMIFS('ON Data'!AM:AM,'ON Data'!$D:$D,$A$4,'ON Data'!$E:$E,1),SUMIFS('ON Data'!AM:AM,'ON Data'!$E:$E,1)/'ON Data'!$D$3),1)</f>
        <v>8.1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79374.14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12819.92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26811.5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18153.5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5996</v>
      </c>
      <c r="V11" s="415">
        <f xml:space="preserve">
IF($A$4&lt;=12,SUMIFS('ON Data'!AA:AA,'ON Data'!$D:$D,$A$4,'ON Data'!$E:$E,2),SUMIFS('ON Data'!AA:AA,'ON Data'!$E:$E,2))</f>
        <v>479.99999999999994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604.5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7491.13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2387.1999999999998</v>
      </c>
      <c r="AG11" s="737">
        <f xml:space="preserve">
IF($A$4&lt;=12,SUMIFS('ON Data'!AM:AM,'ON Data'!$D:$D,$A$4,'ON Data'!$E:$E,2),SUMIFS('ON Data'!AM:AM,'ON Data'!$E:$E,2))</f>
        <v>4630.3999999999996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563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49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216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56</v>
      </c>
      <c r="V12" s="415">
        <f xml:space="preserve">
IF($A$4&lt;=12,SUMIFS('ON Data'!AA:AA,'ON Data'!$D:$D,$A$4,'ON Data'!$E:$E,3),SUMIFS('ON Data'!AA:AA,'ON Data'!$E:$E,3))</f>
        <v>59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183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4216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1749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371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1617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171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204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104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128</v>
      </c>
      <c r="C14" s="417">
        <f xml:space="preserve">
IF($A$4&lt;=12,SUMIFS('ON Data'!G:G,'ON Data'!$D:$D,$A$4,'ON Data'!$E:$E,5),SUMIFS('ON Data'!G:G,'ON Data'!$E:$E,5))</f>
        <v>128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93183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64057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16126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3000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10000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75288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0</v>
      </c>
      <c r="F18" s="415">
        <f t="shared" si="1"/>
        <v>61500</v>
      </c>
      <c r="G18" s="415">
        <f t="shared" si="1"/>
        <v>0</v>
      </c>
      <c r="H18" s="415">
        <f t="shared" si="1"/>
        <v>0</v>
      </c>
      <c r="I18" s="415">
        <f t="shared" si="1"/>
        <v>6828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6960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168471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64057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77626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9828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10000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6960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16696639</v>
      </c>
      <c r="C20" s="426">
        <f xml:space="preserve">
IF($A$4&lt;=12,SUMIFS('ON Data'!G:G,'ON Data'!$D:$D,$A$4,'ON Data'!$E:$E,6),SUMIFS('ON Data'!G:G,'ON Data'!$E:$E,6))</f>
        <v>25600</v>
      </c>
      <c r="D20" s="427">
        <f xml:space="preserve">
IF($A$4&lt;=12,SUMIFS('ON Data'!H:H,'ON Data'!$D:$D,$A$4,'ON Data'!$E:$E,6),SUMIFS('ON Data'!H:H,'ON Data'!$E:$E,6))</f>
        <v>5146218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4969111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3167343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1225513</v>
      </c>
      <c r="V20" s="427">
        <f xml:space="preserve">
IF($A$4&lt;=12,SUMIFS('ON Data'!AA:AA,'ON Data'!$D:$D,$A$4,'ON Data'!$E:$E,6),SUMIFS('ON Data'!AA:AA,'ON Data'!$E:$E,6))</f>
        <v>114840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80936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817236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545852</v>
      </c>
      <c r="AG20" s="741">
        <f xml:space="preserve">
IF($A$4&lt;=12,SUMIFS('ON Data'!AM:AM,'ON Data'!$D:$D,$A$4,'ON Data'!$E:$E,6),SUMIFS('ON Data'!AM:AM,'ON Data'!$E:$E,6))</f>
        <v>603990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67973</v>
      </c>
      <c r="C25" s="748">
        <f xml:space="preserve">
IF($A$4&lt;=12,SUMIFS('ON Data'!H:H,'ON Data'!$D:$D,$A$4,'ON Data'!$E:$E,10),SUMIFS('ON Data'!H:H,'ON Data'!$E:$E,10))</f>
        <v>0</v>
      </c>
      <c r="D25" s="724"/>
      <c r="E25" s="725"/>
      <c r="F25" s="725">
        <f xml:space="preserve">
IF($A$4&lt;=12,SUMIFS('ON Data'!K:K,'ON Data'!$D:$D,$A$4,'ON Data'!$E:$E,10),SUMIFS('ON Data'!K:K,'ON Data'!$E:$E,10))</f>
        <v>67973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46605.333333333328</v>
      </c>
      <c r="C26" s="748">
        <f xml:space="preserve">
IF($A$4&lt;=12,SUMIFS('ON Data'!H:H,'ON Data'!$D:$D,$A$4,'ON Data'!$E:$E,11),SUMIFS('ON Data'!H:H,'ON Data'!$E:$E,11))</f>
        <v>23605.333333333332</v>
      </c>
      <c r="D26" s="724"/>
      <c r="E26" s="725"/>
      <c r="F26" s="726">
        <f xml:space="preserve">
IF($A$4&lt;=12,SUMIFS('ON Data'!K:K,'ON Data'!$D:$D,$A$4,'ON Data'!$E:$E,11),SUMIFS('ON Data'!K:K,'ON Data'!$E:$E,11))</f>
        <v>23000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1.4584811466498828</v>
      </c>
      <c r="C27" s="749">
        <f xml:space="preserve">
IF(C26=0,0,C25/C26)</f>
        <v>0</v>
      </c>
      <c r="D27" s="727"/>
      <c r="E27" s="728"/>
      <c r="F27" s="728">
        <f xml:space="preserve">
IF(F26=0,0,F25/F26)</f>
        <v>2.9553478260869563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-21367.666666666668</v>
      </c>
      <c r="C28" s="750">
        <f xml:space="preserve">
C26-C25</f>
        <v>23605.333333333332</v>
      </c>
      <c r="D28" s="729"/>
      <c r="E28" s="730"/>
      <c r="F28" s="730">
        <f xml:space="preserve">
F26-F25</f>
        <v>-44973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2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5741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17043099.659999996</v>
      </c>
      <c r="G3" s="383">
        <f t="shared" ref="G3:AN3" si="0">SUMIF($E5:$E1048576,"&lt;10",G5:G1048576)</f>
        <v>25728</v>
      </c>
      <c r="H3" s="383">
        <f t="shared" si="0"/>
        <v>5289031.0399999991</v>
      </c>
      <c r="I3" s="383">
        <f t="shared" si="0"/>
        <v>0</v>
      </c>
      <c r="J3" s="383">
        <f t="shared" si="0"/>
        <v>0</v>
      </c>
      <c r="K3" s="383">
        <f t="shared" si="0"/>
        <v>5090451</v>
      </c>
      <c r="L3" s="383">
        <f t="shared" si="0"/>
        <v>0</v>
      </c>
      <c r="M3" s="383">
        <f t="shared" si="0"/>
        <v>0</v>
      </c>
      <c r="N3" s="383">
        <f t="shared" si="0"/>
        <v>3200057.5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1251773</v>
      </c>
      <c r="AA3" s="383">
        <f t="shared" si="0"/>
        <v>115381.40000000001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81544.5</v>
      </c>
      <c r="AF3" s="383">
        <f t="shared" si="0"/>
        <v>0</v>
      </c>
      <c r="AG3" s="383">
        <f t="shared" si="0"/>
        <v>0</v>
      </c>
      <c r="AH3" s="383">
        <f t="shared" si="0"/>
        <v>824979.13</v>
      </c>
      <c r="AI3" s="383">
        <f t="shared" si="0"/>
        <v>0</v>
      </c>
      <c r="AJ3" s="383">
        <f t="shared" si="0"/>
        <v>0</v>
      </c>
      <c r="AK3" s="383">
        <f t="shared" si="0"/>
        <v>548541.10000000009</v>
      </c>
      <c r="AL3" s="383">
        <f t="shared" si="0"/>
        <v>0</v>
      </c>
      <c r="AM3" s="383">
        <f t="shared" si="0"/>
        <v>615613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32</v>
      </c>
      <c r="D5" s="382">
        <v>1</v>
      </c>
      <c r="E5" s="382">
        <v>1</v>
      </c>
      <c r="F5" s="382">
        <v>128.38</v>
      </c>
      <c r="G5" s="382">
        <v>0</v>
      </c>
      <c r="H5" s="382">
        <v>20.03</v>
      </c>
      <c r="I5" s="382">
        <v>0</v>
      </c>
      <c r="J5" s="382">
        <v>0</v>
      </c>
      <c r="K5" s="382">
        <v>46</v>
      </c>
      <c r="L5" s="382">
        <v>0</v>
      </c>
      <c r="M5" s="382">
        <v>0</v>
      </c>
      <c r="N5" s="382">
        <v>29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8.5</v>
      </c>
      <c r="AA5" s="382">
        <v>0.8</v>
      </c>
      <c r="AB5" s="382">
        <v>0</v>
      </c>
      <c r="AC5" s="382">
        <v>0</v>
      </c>
      <c r="AD5" s="382">
        <v>0</v>
      </c>
      <c r="AE5" s="382">
        <v>1</v>
      </c>
      <c r="AF5" s="382">
        <v>0</v>
      </c>
      <c r="AG5" s="382">
        <v>0</v>
      </c>
      <c r="AH5" s="382">
        <v>12</v>
      </c>
      <c r="AI5" s="382">
        <v>0</v>
      </c>
      <c r="AJ5" s="382">
        <v>0</v>
      </c>
      <c r="AK5" s="382">
        <v>3.65</v>
      </c>
      <c r="AL5" s="382">
        <v>0</v>
      </c>
      <c r="AM5" s="382">
        <v>7.4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32</v>
      </c>
      <c r="D6" s="382">
        <v>1</v>
      </c>
      <c r="E6" s="382">
        <v>2</v>
      </c>
      <c r="F6" s="382">
        <v>20536.419999999998</v>
      </c>
      <c r="G6" s="382">
        <v>0</v>
      </c>
      <c r="H6" s="382">
        <v>3521.2</v>
      </c>
      <c r="I6" s="382">
        <v>0</v>
      </c>
      <c r="J6" s="382">
        <v>0</v>
      </c>
      <c r="K6" s="382">
        <v>6624</v>
      </c>
      <c r="L6" s="382">
        <v>0</v>
      </c>
      <c r="M6" s="382">
        <v>0</v>
      </c>
      <c r="N6" s="382">
        <v>4915.25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1528</v>
      </c>
      <c r="AA6" s="382">
        <v>147.19999999999999</v>
      </c>
      <c r="AB6" s="382">
        <v>0</v>
      </c>
      <c r="AC6" s="382">
        <v>0</v>
      </c>
      <c r="AD6" s="382">
        <v>0</v>
      </c>
      <c r="AE6" s="382">
        <v>124</v>
      </c>
      <c r="AF6" s="382">
        <v>0</v>
      </c>
      <c r="AG6" s="382">
        <v>0</v>
      </c>
      <c r="AH6" s="382">
        <v>1888.38</v>
      </c>
      <c r="AI6" s="382">
        <v>0</v>
      </c>
      <c r="AJ6" s="382">
        <v>0</v>
      </c>
      <c r="AK6" s="382">
        <v>639.6</v>
      </c>
      <c r="AL6" s="382">
        <v>0</v>
      </c>
      <c r="AM6" s="382">
        <v>1148.8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32</v>
      </c>
      <c r="D7" s="382">
        <v>1</v>
      </c>
      <c r="E7" s="382">
        <v>3</v>
      </c>
      <c r="F7" s="382">
        <v>114</v>
      </c>
      <c r="G7" s="382">
        <v>0</v>
      </c>
      <c r="H7" s="382">
        <v>17</v>
      </c>
      <c r="I7" s="382">
        <v>0</v>
      </c>
      <c r="J7" s="382">
        <v>0</v>
      </c>
      <c r="K7" s="382">
        <v>24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11</v>
      </c>
      <c r="AA7" s="382">
        <v>19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43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32</v>
      </c>
      <c r="D8" s="382">
        <v>1</v>
      </c>
      <c r="E8" s="382">
        <v>4</v>
      </c>
      <c r="F8" s="382">
        <v>1025</v>
      </c>
      <c r="G8" s="382">
        <v>0</v>
      </c>
      <c r="H8" s="382">
        <v>423</v>
      </c>
      <c r="I8" s="382">
        <v>0</v>
      </c>
      <c r="J8" s="382">
        <v>0</v>
      </c>
      <c r="K8" s="382">
        <v>88</v>
      </c>
      <c r="L8" s="382">
        <v>0</v>
      </c>
      <c r="M8" s="382">
        <v>0</v>
      </c>
      <c r="N8" s="382">
        <v>408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33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48</v>
      </c>
      <c r="AI8" s="382">
        <v>0</v>
      </c>
      <c r="AJ8" s="382">
        <v>0</v>
      </c>
      <c r="AK8" s="382">
        <v>25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32</v>
      </c>
      <c r="D9" s="382">
        <v>1</v>
      </c>
      <c r="E9" s="382">
        <v>5</v>
      </c>
      <c r="F9" s="382">
        <v>32</v>
      </c>
      <c r="G9" s="382">
        <v>32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32</v>
      </c>
      <c r="D10" s="382">
        <v>1</v>
      </c>
      <c r="E10" s="382">
        <v>6</v>
      </c>
      <c r="F10" s="382">
        <v>4169192</v>
      </c>
      <c r="G10" s="382">
        <v>6400</v>
      </c>
      <c r="H10" s="382">
        <v>1272018</v>
      </c>
      <c r="I10" s="382">
        <v>0</v>
      </c>
      <c r="J10" s="382">
        <v>0</v>
      </c>
      <c r="K10" s="382">
        <v>1251415</v>
      </c>
      <c r="L10" s="382">
        <v>0</v>
      </c>
      <c r="M10" s="382">
        <v>0</v>
      </c>
      <c r="N10" s="382">
        <v>803190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300916</v>
      </c>
      <c r="AA10" s="382">
        <v>29304</v>
      </c>
      <c r="AB10" s="382">
        <v>0</v>
      </c>
      <c r="AC10" s="382">
        <v>0</v>
      </c>
      <c r="AD10" s="382">
        <v>0</v>
      </c>
      <c r="AE10" s="382">
        <v>21752</v>
      </c>
      <c r="AF10" s="382">
        <v>0</v>
      </c>
      <c r="AG10" s="382">
        <v>0</v>
      </c>
      <c r="AH10" s="382">
        <v>202362</v>
      </c>
      <c r="AI10" s="382">
        <v>0</v>
      </c>
      <c r="AJ10" s="382">
        <v>0</v>
      </c>
      <c r="AK10" s="382">
        <v>135333</v>
      </c>
      <c r="AL10" s="382">
        <v>0</v>
      </c>
      <c r="AM10" s="382">
        <v>146502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32</v>
      </c>
      <c r="D11" s="382">
        <v>1</v>
      </c>
      <c r="E11" s="382">
        <v>7</v>
      </c>
      <c r="F11" s="382">
        <v>22926</v>
      </c>
      <c r="G11" s="382">
        <v>0</v>
      </c>
      <c r="H11" s="382">
        <v>18300</v>
      </c>
      <c r="I11" s="382">
        <v>0</v>
      </c>
      <c r="J11" s="382">
        <v>0</v>
      </c>
      <c r="K11" s="382">
        <v>4626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32</v>
      </c>
      <c r="D12" s="382">
        <v>1</v>
      </c>
      <c r="E12" s="382">
        <v>9</v>
      </c>
      <c r="F12" s="382">
        <v>43986</v>
      </c>
      <c r="G12" s="382">
        <v>0</v>
      </c>
      <c r="H12" s="382">
        <v>18300</v>
      </c>
      <c r="I12" s="382">
        <v>0</v>
      </c>
      <c r="J12" s="382">
        <v>0</v>
      </c>
      <c r="K12" s="382">
        <v>18726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6960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32</v>
      </c>
      <c r="D13" s="382">
        <v>1</v>
      </c>
      <c r="E13" s="382">
        <v>10</v>
      </c>
      <c r="F13" s="382">
        <v>22538</v>
      </c>
      <c r="G13" s="382">
        <v>0</v>
      </c>
      <c r="H13" s="382">
        <v>0</v>
      </c>
      <c r="I13" s="382">
        <v>0</v>
      </c>
      <c r="J13" s="382">
        <v>0</v>
      </c>
      <c r="K13" s="382">
        <v>22538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32</v>
      </c>
      <c r="D14" s="382">
        <v>1</v>
      </c>
      <c r="E14" s="382">
        <v>11</v>
      </c>
      <c r="F14" s="382">
        <v>11651.333333333332</v>
      </c>
      <c r="G14" s="382">
        <v>0</v>
      </c>
      <c r="H14" s="382">
        <v>5901.333333333333</v>
      </c>
      <c r="I14" s="382">
        <v>0</v>
      </c>
      <c r="J14" s="382">
        <v>0</v>
      </c>
      <c r="K14" s="382">
        <v>5750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32</v>
      </c>
      <c r="D15" s="382">
        <v>2</v>
      </c>
      <c r="E15" s="382">
        <v>1</v>
      </c>
      <c r="F15" s="382">
        <v>131.47999999999999</v>
      </c>
      <c r="G15" s="382">
        <v>0</v>
      </c>
      <c r="H15" s="382">
        <v>20.03</v>
      </c>
      <c r="I15" s="382">
        <v>0</v>
      </c>
      <c r="J15" s="382">
        <v>0</v>
      </c>
      <c r="K15" s="382">
        <v>47</v>
      </c>
      <c r="L15" s="382">
        <v>0</v>
      </c>
      <c r="M15" s="382">
        <v>0</v>
      </c>
      <c r="N15" s="382">
        <v>29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9.5</v>
      </c>
      <c r="AA15" s="382">
        <v>0.8</v>
      </c>
      <c r="AB15" s="382">
        <v>0</v>
      </c>
      <c r="AC15" s="382">
        <v>0</v>
      </c>
      <c r="AD15" s="382">
        <v>0</v>
      </c>
      <c r="AE15" s="382">
        <v>1</v>
      </c>
      <c r="AF15" s="382">
        <v>0</v>
      </c>
      <c r="AG15" s="382">
        <v>0</v>
      </c>
      <c r="AH15" s="382">
        <v>12</v>
      </c>
      <c r="AI15" s="382">
        <v>0</v>
      </c>
      <c r="AJ15" s="382">
        <v>0</v>
      </c>
      <c r="AK15" s="382">
        <v>3.75</v>
      </c>
      <c r="AL15" s="382">
        <v>0</v>
      </c>
      <c r="AM15" s="382">
        <v>8.4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32</v>
      </c>
      <c r="D16" s="382">
        <v>2</v>
      </c>
      <c r="E16" s="382">
        <v>2</v>
      </c>
      <c r="F16" s="382">
        <v>18102.599999999999</v>
      </c>
      <c r="G16" s="382">
        <v>0</v>
      </c>
      <c r="H16" s="382">
        <v>2778</v>
      </c>
      <c r="I16" s="382">
        <v>0</v>
      </c>
      <c r="J16" s="382">
        <v>0</v>
      </c>
      <c r="K16" s="382">
        <v>5977.5</v>
      </c>
      <c r="L16" s="382">
        <v>0</v>
      </c>
      <c r="M16" s="382">
        <v>0</v>
      </c>
      <c r="N16" s="382">
        <v>4240.75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1356</v>
      </c>
      <c r="AA16" s="382">
        <v>128</v>
      </c>
      <c r="AB16" s="382">
        <v>0</v>
      </c>
      <c r="AC16" s="382">
        <v>0</v>
      </c>
      <c r="AD16" s="382">
        <v>0</v>
      </c>
      <c r="AE16" s="382">
        <v>147.25</v>
      </c>
      <c r="AF16" s="382">
        <v>0</v>
      </c>
      <c r="AG16" s="382">
        <v>0</v>
      </c>
      <c r="AH16" s="382">
        <v>1789.5</v>
      </c>
      <c r="AI16" s="382">
        <v>0</v>
      </c>
      <c r="AJ16" s="382">
        <v>0</v>
      </c>
      <c r="AK16" s="382">
        <v>572</v>
      </c>
      <c r="AL16" s="382">
        <v>0</v>
      </c>
      <c r="AM16" s="382">
        <v>1113.5999999999999</v>
      </c>
      <c r="AN16" s="382">
        <v>0</v>
      </c>
    </row>
    <row r="17" spans="3:40" x14ac:dyDescent="0.3">
      <c r="C17" s="382">
        <v>32</v>
      </c>
      <c r="D17" s="382">
        <v>2</v>
      </c>
      <c r="E17" s="382">
        <v>3</v>
      </c>
      <c r="F17" s="382">
        <v>125</v>
      </c>
      <c r="G17" s="382">
        <v>0</v>
      </c>
      <c r="H17" s="382">
        <v>0</v>
      </c>
      <c r="I17" s="382">
        <v>0</v>
      </c>
      <c r="J17" s="382">
        <v>0</v>
      </c>
      <c r="K17" s="382">
        <v>48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13</v>
      </c>
      <c r="AA17" s="382">
        <v>21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43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32</v>
      </c>
      <c r="D18" s="382">
        <v>2</v>
      </c>
      <c r="E18" s="382">
        <v>4</v>
      </c>
      <c r="F18" s="382">
        <v>1010</v>
      </c>
      <c r="G18" s="382">
        <v>0</v>
      </c>
      <c r="H18" s="382">
        <v>420</v>
      </c>
      <c r="I18" s="382">
        <v>0</v>
      </c>
      <c r="J18" s="382">
        <v>0</v>
      </c>
      <c r="K18" s="382">
        <v>108</v>
      </c>
      <c r="L18" s="382">
        <v>0</v>
      </c>
      <c r="M18" s="382">
        <v>0</v>
      </c>
      <c r="N18" s="382">
        <v>365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44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48</v>
      </c>
      <c r="AI18" s="382">
        <v>0</v>
      </c>
      <c r="AJ18" s="382">
        <v>0</v>
      </c>
      <c r="AK18" s="382">
        <v>25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32</v>
      </c>
      <c r="D19" s="382">
        <v>2</v>
      </c>
      <c r="E19" s="382">
        <v>5</v>
      </c>
      <c r="F19" s="382">
        <v>32</v>
      </c>
      <c r="G19" s="382">
        <v>32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32</v>
      </c>
      <c r="D20" s="382">
        <v>2</v>
      </c>
      <c r="E20" s="382">
        <v>6</v>
      </c>
      <c r="F20" s="382">
        <v>4106900</v>
      </c>
      <c r="G20" s="382">
        <v>6400</v>
      </c>
      <c r="H20" s="382">
        <v>1273756</v>
      </c>
      <c r="I20" s="382">
        <v>0</v>
      </c>
      <c r="J20" s="382">
        <v>0</v>
      </c>
      <c r="K20" s="382">
        <v>1198472</v>
      </c>
      <c r="L20" s="382">
        <v>0</v>
      </c>
      <c r="M20" s="382">
        <v>0</v>
      </c>
      <c r="N20" s="382">
        <v>780190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309572</v>
      </c>
      <c r="AA20" s="382">
        <v>29549</v>
      </c>
      <c r="AB20" s="382">
        <v>0</v>
      </c>
      <c r="AC20" s="382">
        <v>0</v>
      </c>
      <c r="AD20" s="382">
        <v>0</v>
      </c>
      <c r="AE20" s="382">
        <v>19537</v>
      </c>
      <c r="AF20" s="382">
        <v>0</v>
      </c>
      <c r="AG20" s="382">
        <v>0</v>
      </c>
      <c r="AH20" s="382">
        <v>201616</v>
      </c>
      <c r="AI20" s="382">
        <v>0</v>
      </c>
      <c r="AJ20" s="382">
        <v>0</v>
      </c>
      <c r="AK20" s="382">
        <v>135746</v>
      </c>
      <c r="AL20" s="382">
        <v>0</v>
      </c>
      <c r="AM20" s="382">
        <v>152062</v>
      </c>
      <c r="AN20" s="382">
        <v>0</v>
      </c>
    </row>
    <row r="21" spans="3:40" x14ac:dyDescent="0.3">
      <c r="C21" s="382">
        <v>32</v>
      </c>
      <c r="D21" s="382">
        <v>2</v>
      </c>
      <c r="E21" s="382">
        <v>9</v>
      </c>
      <c r="F21" s="382">
        <v>30424</v>
      </c>
      <c r="G21" s="382">
        <v>0</v>
      </c>
      <c r="H21" s="382">
        <v>0</v>
      </c>
      <c r="I21" s="382">
        <v>0</v>
      </c>
      <c r="J21" s="382">
        <v>0</v>
      </c>
      <c r="K21" s="382">
        <v>30424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32</v>
      </c>
      <c r="D22" s="382">
        <v>2</v>
      </c>
      <c r="E22" s="382">
        <v>10</v>
      </c>
      <c r="F22" s="382">
        <v>17205</v>
      </c>
      <c r="G22" s="382">
        <v>0</v>
      </c>
      <c r="H22" s="382">
        <v>0</v>
      </c>
      <c r="I22" s="382">
        <v>0</v>
      </c>
      <c r="J22" s="382">
        <v>0</v>
      </c>
      <c r="K22" s="382">
        <v>17205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32</v>
      </c>
      <c r="D23" s="382">
        <v>2</v>
      </c>
      <c r="E23" s="382">
        <v>11</v>
      </c>
      <c r="F23" s="382">
        <v>11651.333333333332</v>
      </c>
      <c r="G23" s="382">
        <v>0</v>
      </c>
      <c r="H23" s="382">
        <v>5901.333333333333</v>
      </c>
      <c r="I23" s="382">
        <v>0</v>
      </c>
      <c r="J23" s="382">
        <v>0</v>
      </c>
      <c r="K23" s="382">
        <v>5750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32</v>
      </c>
      <c r="D24" s="382">
        <v>3</v>
      </c>
      <c r="E24" s="382">
        <v>1</v>
      </c>
      <c r="F24" s="382">
        <v>133.47999999999999</v>
      </c>
      <c r="G24" s="382">
        <v>0</v>
      </c>
      <c r="H24" s="382">
        <v>20.03</v>
      </c>
      <c r="I24" s="382">
        <v>0</v>
      </c>
      <c r="J24" s="382">
        <v>0</v>
      </c>
      <c r="K24" s="382">
        <v>49</v>
      </c>
      <c r="L24" s="382">
        <v>0</v>
      </c>
      <c r="M24" s="382">
        <v>0</v>
      </c>
      <c r="N24" s="382">
        <v>29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9.5</v>
      </c>
      <c r="AA24" s="382">
        <v>0.8</v>
      </c>
      <c r="AB24" s="382">
        <v>0</v>
      </c>
      <c r="AC24" s="382">
        <v>0</v>
      </c>
      <c r="AD24" s="382">
        <v>0</v>
      </c>
      <c r="AE24" s="382">
        <v>1</v>
      </c>
      <c r="AF24" s="382">
        <v>0</v>
      </c>
      <c r="AG24" s="382">
        <v>0</v>
      </c>
      <c r="AH24" s="382">
        <v>12</v>
      </c>
      <c r="AI24" s="382">
        <v>0</v>
      </c>
      <c r="AJ24" s="382">
        <v>0</v>
      </c>
      <c r="AK24" s="382">
        <v>3.75</v>
      </c>
      <c r="AL24" s="382">
        <v>0</v>
      </c>
      <c r="AM24" s="382">
        <v>8.4</v>
      </c>
      <c r="AN24" s="382">
        <v>0</v>
      </c>
    </row>
    <row r="25" spans="3:40" x14ac:dyDescent="0.3">
      <c r="C25" s="382">
        <v>32</v>
      </c>
      <c r="D25" s="382">
        <v>3</v>
      </c>
      <c r="E25" s="382">
        <v>2</v>
      </c>
      <c r="F25" s="382">
        <v>19809.54</v>
      </c>
      <c r="G25" s="382">
        <v>0</v>
      </c>
      <c r="H25" s="382">
        <v>3044.64</v>
      </c>
      <c r="I25" s="382">
        <v>0</v>
      </c>
      <c r="J25" s="382">
        <v>0</v>
      </c>
      <c r="K25" s="382">
        <v>6871.5</v>
      </c>
      <c r="L25" s="382">
        <v>0</v>
      </c>
      <c r="M25" s="382">
        <v>0</v>
      </c>
      <c r="N25" s="382">
        <v>4463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1544</v>
      </c>
      <c r="AA25" s="382">
        <v>89.6</v>
      </c>
      <c r="AB25" s="382">
        <v>0</v>
      </c>
      <c r="AC25" s="382">
        <v>0</v>
      </c>
      <c r="AD25" s="382">
        <v>0</v>
      </c>
      <c r="AE25" s="382">
        <v>162.75</v>
      </c>
      <c r="AF25" s="382">
        <v>0</v>
      </c>
      <c r="AG25" s="382">
        <v>0</v>
      </c>
      <c r="AH25" s="382">
        <v>1907.25</v>
      </c>
      <c r="AI25" s="382">
        <v>0</v>
      </c>
      <c r="AJ25" s="382">
        <v>0</v>
      </c>
      <c r="AK25" s="382">
        <v>573.20000000000005</v>
      </c>
      <c r="AL25" s="382">
        <v>0</v>
      </c>
      <c r="AM25" s="382">
        <v>1153.5999999999999</v>
      </c>
      <c r="AN25" s="382">
        <v>0</v>
      </c>
    </row>
    <row r="26" spans="3:40" x14ac:dyDescent="0.3">
      <c r="C26" s="382">
        <v>32</v>
      </c>
      <c r="D26" s="382">
        <v>3</v>
      </c>
      <c r="E26" s="382">
        <v>3</v>
      </c>
      <c r="F26" s="382">
        <v>193</v>
      </c>
      <c r="G26" s="382">
        <v>0</v>
      </c>
      <c r="H26" s="382">
        <v>16</v>
      </c>
      <c r="I26" s="382">
        <v>0</v>
      </c>
      <c r="J26" s="382">
        <v>0</v>
      </c>
      <c r="K26" s="382">
        <v>96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21</v>
      </c>
      <c r="AA26" s="382">
        <v>6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54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32</v>
      </c>
      <c r="D27" s="382">
        <v>3</v>
      </c>
      <c r="E27" s="382">
        <v>4</v>
      </c>
      <c r="F27" s="382">
        <v>1225</v>
      </c>
      <c r="G27" s="382">
        <v>0</v>
      </c>
      <c r="H27" s="382">
        <v>474</v>
      </c>
      <c r="I27" s="382">
        <v>0</v>
      </c>
      <c r="J27" s="382">
        <v>0</v>
      </c>
      <c r="K27" s="382">
        <v>167</v>
      </c>
      <c r="L27" s="382">
        <v>0</v>
      </c>
      <c r="M27" s="382">
        <v>0</v>
      </c>
      <c r="N27" s="382">
        <v>449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47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60</v>
      </c>
      <c r="AI27" s="382">
        <v>0</v>
      </c>
      <c r="AJ27" s="382">
        <v>0</v>
      </c>
      <c r="AK27" s="382">
        <v>28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32</v>
      </c>
      <c r="D28" s="382">
        <v>3</v>
      </c>
      <c r="E28" s="382">
        <v>5</v>
      </c>
      <c r="F28" s="382">
        <v>32</v>
      </c>
      <c r="G28" s="382">
        <v>32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32</v>
      </c>
      <c r="D29" s="382">
        <v>3</v>
      </c>
      <c r="E29" s="382">
        <v>6</v>
      </c>
      <c r="F29" s="382">
        <v>4228477</v>
      </c>
      <c r="G29" s="382">
        <v>6400</v>
      </c>
      <c r="H29" s="382">
        <v>1302442</v>
      </c>
      <c r="I29" s="382">
        <v>0</v>
      </c>
      <c r="J29" s="382">
        <v>0</v>
      </c>
      <c r="K29" s="382">
        <v>1263049</v>
      </c>
      <c r="L29" s="382">
        <v>0</v>
      </c>
      <c r="M29" s="382">
        <v>0</v>
      </c>
      <c r="N29" s="382">
        <v>803232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309761</v>
      </c>
      <c r="AA29" s="382">
        <v>28530</v>
      </c>
      <c r="AB29" s="382">
        <v>0</v>
      </c>
      <c r="AC29" s="382">
        <v>0</v>
      </c>
      <c r="AD29" s="382">
        <v>0</v>
      </c>
      <c r="AE29" s="382">
        <v>19947</v>
      </c>
      <c r="AF29" s="382">
        <v>0</v>
      </c>
      <c r="AG29" s="382">
        <v>0</v>
      </c>
      <c r="AH29" s="382">
        <v>205778</v>
      </c>
      <c r="AI29" s="382">
        <v>0</v>
      </c>
      <c r="AJ29" s="382">
        <v>0</v>
      </c>
      <c r="AK29" s="382">
        <v>138963</v>
      </c>
      <c r="AL29" s="382">
        <v>0</v>
      </c>
      <c r="AM29" s="382">
        <v>150375</v>
      </c>
      <c r="AN29" s="382">
        <v>0</v>
      </c>
    </row>
    <row r="30" spans="3:40" x14ac:dyDescent="0.3">
      <c r="C30" s="382">
        <v>32</v>
      </c>
      <c r="D30" s="382">
        <v>3</v>
      </c>
      <c r="E30" s="382">
        <v>7</v>
      </c>
      <c r="F30" s="382">
        <v>70257</v>
      </c>
      <c r="G30" s="382">
        <v>0</v>
      </c>
      <c r="H30" s="382">
        <v>45757</v>
      </c>
      <c r="I30" s="382">
        <v>0</v>
      </c>
      <c r="J30" s="382">
        <v>0</v>
      </c>
      <c r="K30" s="382">
        <v>11500</v>
      </c>
      <c r="L30" s="382">
        <v>0</v>
      </c>
      <c r="M30" s="382">
        <v>0</v>
      </c>
      <c r="N30" s="382">
        <v>3000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10000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32</v>
      </c>
      <c r="D31" s="382">
        <v>3</v>
      </c>
      <c r="E31" s="382">
        <v>9</v>
      </c>
      <c r="F31" s="382">
        <v>79253</v>
      </c>
      <c r="G31" s="382">
        <v>0</v>
      </c>
      <c r="H31" s="382">
        <v>45757</v>
      </c>
      <c r="I31" s="382">
        <v>0</v>
      </c>
      <c r="J31" s="382">
        <v>0</v>
      </c>
      <c r="K31" s="382">
        <v>20496</v>
      </c>
      <c r="L31" s="382">
        <v>0</v>
      </c>
      <c r="M31" s="382">
        <v>0</v>
      </c>
      <c r="N31" s="382">
        <v>3000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10000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32</v>
      </c>
      <c r="D32" s="382">
        <v>3</v>
      </c>
      <c r="E32" s="382">
        <v>10</v>
      </c>
      <c r="F32" s="382">
        <v>18253</v>
      </c>
      <c r="G32" s="382">
        <v>0</v>
      </c>
      <c r="H32" s="382">
        <v>0</v>
      </c>
      <c r="I32" s="382">
        <v>0</v>
      </c>
      <c r="J32" s="382">
        <v>0</v>
      </c>
      <c r="K32" s="382">
        <v>18253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32</v>
      </c>
      <c r="D33" s="382">
        <v>3</v>
      </c>
      <c r="E33" s="382">
        <v>11</v>
      </c>
      <c r="F33" s="382">
        <v>11651.333333333332</v>
      </c>
      <c r="G33" s="382">
        <v>0</v>
      </c>
      <c r="H33" s="382">
        <v>5901.333333333333</v>
      </c>
      <c r="I33" s="382">
        <v>0</v>
      </c>
      <c r="J33" s="382">
        <v>0</v>
      </c>
      <c r="K33" s="382">
        <v>5750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32</v>
      </c>
      <c r="D34" s="382">
        <v>4</v>
      </c>
      <c r="E34" s="382">
        <v>1</v>
      </c>
      <c r="F34" s="382">
        <v>132.18</v>
      </c>
      <c r="G34" s="382">
        <v>0</v>
      </c>
      <c r="H34" s="382">
        <v>21.03</v>
      </c>
      <c r="I34" s="382">
        <v>0</v>
      </c>
      <c r="J34" s="382">
        <v>0</v>
      </c>
      <c r="K34" s="382">
        <v>47.5</v>
      </c>
      <c r="L34" s="382">
        <v>0</v>
      </c>
      <c r="M34" s="382">
        <v>0</v>
      </c>
      <c r="N34" s="382">
        <v>29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9.5</v>
      </c>
      <c r="AA34" s="382">
        <v>0</v>
      </c>
      <c r="AB34" s="382">
        <v>0</v>
      </c>
      <c r="AC34" s="382">
        <v>0</v>
      </c>
      <c r="AD34" s="382">
        <v>0</v>
      </c>
      <c r="AE34" s="382">
        <v>1</v>
      </c>
      <c r="AF34" s="382">
        <v>0</v>
      </c>
      <c r="AG34" s="382">
        <v>0</v>
      </c>
      <c r="AH34" s="382">
        <v>12</v>
      </c>
      <c r="AI34" s="382">
        <v>0</v>
      </c>
      <c r="AJ34" s="382">
        <v>0</v>
      </c>
      <c r="AK34" s="382">
        <v>3.75</v>
      </c>
      <c r="AL34" s="382">
        <v>0</v>
      </c>
      <c r="AM34" s="382">
        <v>8.4</v>
      </c>
      <c r="AN34" s="382">
        <v>0</v>
      </c>
    </row>
    <row r="35" spans="3:40" x14ac:dyDescent="0.3">
      <c r="C35" s="382">
        <v>32</v>
      </c>
      <c r="D35" s="382">
        <v>4</v>
      </c>
      <c r="E35" s="382">
        <v>2</v>
      </c>
      <c r="F35" s="382">
        <v>20925.580000000002</v>
      </c>
      <c r="G35" s="382">
        <v>0</v>
      </c>
      <c r="H35" s="382">
        <v>3476.08</v>
      </c>
      <c r="I35" s="382">
        <v>0</v>
      </c>
      <c r="J35" s="382">
        <v>0</v>
      </c>
      <c r="K35" s="382">
        <v>7338.5</v>
      </c>
      <c r="L35" s="382">
        <v>0</v>
      </c>
      <c r="M35" s="382">
        <v>0</v>
      </c>
      <c r="N35" s="382">
        <v>4534.5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1568</v>
      </c>
      <c r="AA35" s="382">
        <v>115.2</v>
      </c>
      <c r="AB35" s="382">
        <v>0</v>
      </c>
      <c r="AC35" s="382">
        <v>0</v>
      </c>
      <c r="AD35" s="382">
        <v>0</v>
      </c>
      <c r="AE35" s="382">
        <v>170.5</v>
      </c>
      <c r="AF35" s="382">
        <v>0</v>
      </c>
      <c r="AG35" s="382">
        <v>0</v>
      </c>
      <c r="AH35" s="382">
        <v>1906</v>
      </c>
      <c r="AI35" s="382">
        <v>0</v>
      </c>
      <c r="AJ35" s="382">
        <v>0</v>
      </c>
      <c r="AK35" s="382">
        <v>602.4</v>
      </c>
      <c r="AL35" s="382">
        <v>0</v>
      </c>
      <c r="AM35" s="382">
        <v>1214.4000000000001</v>
      </c>
      <c r="AN35" s="382">
        <v>0</v>
      </c>
    </row>
    <row r="36" spans="3:40" x14ac:dyDescent="0.3">
      <c r="C36" s="382">
        <v>32</v>
      </c>
      <c r="D36" s="382">
        <v>4</v>
      </c>
      <c r="E36" s="382">
        <v>3</v>
      </c>
      <c r="F36" s="382">
        <v>131</v>
      </c>
      <c r="G36" s="382">
        <v>0</v>
      </c>
      <c r="H36" s="382">
        <v>16</v>
      </c>
      <c r="I36" s="382">
        <v>0</v>
      </c>
      <c r="J36" s="382">
        <v>0</v>
      </c>
      <c r="K36" s="382">
        <v>48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11</v>
      </c>
      <c r="AA36" s="382">
        <v>13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43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32</v>
      </c>
      <c r="D37" s="382">
        <v>4</v>
      </c>
      <c r="E37" s="382">
        <v>4</v>
      </c>
      <c r="F37" s="382">
        <v>956</v>
      </c>
      <c r="G37" s="382">
        <v>0</v>
      </c>
      <c r="H37" s="382">
        <v>432</v>
      </c>
      <c r="I37" s="382">
        <v>0</v>
      </c>
      <c r="J37" s="382">
        <v>0</v>
      </c>
      <c r="K37" s="382">
        <v>8</v>
      </c>
      <c r="L37" s="382">
        <v>0</v>
      </c>
      <c r="M37" s="382">
        <v>0</v>
      </c>
      <c r="N37" s="382">
        <v>395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47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48</v>
      </c>
      <c r="AI37" s="382">
        <v>0</v>
      </c>
      <c r="AJ37" s="382">
        <v>0</v>
      </c>
      <c r="AK37" s="382">
        <v>26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32</v>
      </c>
      <c r="D38" s="382">
        <v>4</v>
      </c>
      <c r="E38" s="382">
        <v>5</v>
      </c>
      <c r="F38" s="382">
        <v>32</v>
      </c>
      <c r="G38" s="382">
        <v>32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32</v>
      </c>
      <c r="D39" s="382">
        <v>4</v>
      </c>
      <c r="E39" s="382">
        <v>6</v>
      </c>
      <c r="F39" s="382">
        <v>4192070</v>
      </c>
      <c r="G39" s="382">
        <v>6400</v>
      </c>
      <c r="H39" s="382">
        <v>1298002</v>
      </c>
      <c r="I39" s="382">
        <v>0</v>
      </c>
      <c r="J39" s="382">
        <v>0</v>
      </c>
      <c r="K39" s="382">
        <v>1256175</v>
      </c>
      <c r="L39" s="382">
        <v>0</v>
      </c>
      <c r="M39" s="382">
        <v>0</v>
      </c>
      <c r="N39" s="382">
        <v>780731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305264</v>
      </c>
      <c r="AA39" s="382">
        <v>27457</v>
      </c>
      <c r="AB39" s="382">
        <v>0</v>
      </c>
      <c r="AC39" s="382">
        <v>0</v>
      </c>
      <c r="AD39" s="382">
        <v>0</v>
      </c>
      <c r="AE39" s="382">
        <v>19700</v>
      </c>
      <c r="AF39" s="382">
        <v>0</v>
      </c>
      <c r="AG39" s="382">
        <v>0</v>
      </c>
      <c r="AH39" s="382">
        <v>207480</v>
      </c>
      <c r="AI39" s="382">
        <v>0</v>
      </c>
      <c r="AJ39" s="382">
        <v>0</v>
      </c>
      <c r="AK39" s="382">
        <v>135810</v>
      </c>
      <c r="AL39" s="382">
        <v>0</v>
      </c>
      <c r="AM39" s="382">
        <v>155051</v>
      </c>
      <c r="AN39" s="382">
        <v>0</v>
      </c>
    </row>
    <row r="40" spans="3:40" x14ac:dyDescent="0.3">
      <c r="C40" s="382">
        <v>32</v>
      </c>
      <c r="D40" s="382">
        <v>4</v>
      </c>
      <c r="E40" s="382">
        <v>9</v>
      </c>
      <c r="F40" s="382">
        <v>14808</v>
      </c>
      <c r="G40" s="382">
        <v>0</v>
      </c>
      <c r="H40" s="382">
        <v>0</v>
      </c>
      <c r="I40" s="382">
        <v>0</v>
      </c>
      <c r="J40" s="382">
        <v>0</v>
      </c>
      <c r="K40" s="382">
        <v>7980</v>
      </c>
      <c r="L40" s="382">
        <v>0</v>
      </c>
      <c r="M40" s="382">
        <v>0</v>
      </c>
      <c r="N40" s="382">
        <v>6828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32</v>
      </c>
      <c r="D41" s="382">
        <v>4</v>
      </c>
      <c r="E41" s="382">
        <v>10</v>
      </c>
      <c r="F41" s="382">
        <v>9977</v>
      </c>
      <c r="G41" s="382">
        <v>0</v>
      </c>
      <c r="H41" s="382">
        <v>0</v>
      </c>
      <c r="I41" s="382">
        <v>0</v>
      </c>
      <c r="J41" s="382">
        <v>0</v>
      </c>
      <c r="K41" s="382">
        <v>9977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32</v>
      </c>
      <c r="D42" s="382">
        <v>4</v>
      </c>
      <c r="E42" s="382">
        <v>11</v>
      </c>
      <c r="F42" s="382">
        <v>11651.333333333332</v>
      </c>
      <c r="G42" s="382">
        <v>0</v>
      </c>
      <c r="H42" s="382">
        <v>5901.333333333333</v>
      </c>
      <c r="I42" s="382">
        <v>0</v>
      </c>
      <c r="J42" s="382">
        <v>0</v>
      </c>
      <c r="K42" s="382">
        <v>5750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5748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26130782</v>
      </c>
      <c r="C3" s="355">
        <f t="shared" ref="C3:R3" si="0">SUBTOTAL(9,C6:C1048576)</f>
        <v>3</v>
      </c>
      <c r="D3" s="355">
        <f t="shared" si="0"/>
        <v>22105196</v>
      </c>
      <c r="E3" s="355">
        <f t="shared" si="0"/>
        <v>2.7668516976838857</v>
      </c>
      <c r="F3" s="355">
        <f t="shared" si="0"/>
        <v>25307930</v>
      </c>
      <c r="G3" s="356">
        <f>IF(B3&lt;&gt;0,F3/B3,"")</f>
        <v>0.96851024205858061</v>
      </c>
      <c r="H3" s="357">
        <f t="shared" si="0"/>
        <v>11616623.540000001</v>
      </c>
      <c r="I3" s="355">
        <f t="shared" si="0"/>
        <v>1</v>
      </c>
      <c r="J3" s="355">
        <f t="shared" si="0"/>
        <v>12023895.45000001</v>
      </c>
      <c r="K3" s="355">
        <f t="shared" si="0"/>
        <v>1.0350594050498092</v>
      </c>
      <c r="L3" s="355">
        <f t="shared" si="0"/>
        <v>16141733.109999998</v>
      </c>
      <c r="M3" s="358">
        <f>IF(H3&lt;&gt;0,L3/H3,"")</f>
        <v>1.3895374206126676</v>
      </c>
      <c r="N3" s="354">
        <f t="shared" si="0"/>
        <v>14019415.129999999</v>
      </c>
      <c r="O3" s="355">
        <f t="shared" si="0"/>
        <v>1</v>
      </c>
      <c r="P3" s="355">
        <f t="shared" si="0"/>
        <v>44904498.630000003</v>
      </c>
      <c r="Q3" s="355">
        <f t="shared" si="0"/>
        <v>3.2030222526123318</v>
      </c>
      <c r="R3" s="355">
        <f t="shared" si="0"/>
        <v>47127024.640000008</v>
      </c>
      <c r="S3" s="356">
        <f>IF(N3&lt;&gt;0,R3/N3,"")</f>
        <v>3.361554259075572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5742</v>
      </c>
      <c r="B6" s="755">
        <v>1314995</v>
      </c>
      <c r="C6" s="625">
        <v>1</v>
      </c>
      <c r="D6" s="755">
        <v>1336588</v>
      </c>
      <c r="E6" s="625">
        <v>1.016420594755113</v>
      </c>
      <c r="F6" s="755">
        <v>1475367</v>
      </c>
      <c r="G6" s="646">
        <v>1.1219563572485067</v>
      </c>
      <c r="H6" s="755">
        <v>11616623.540000001</v>
      </c>
      <c r="I6" s="625">
        <v>1</v>
      </c>
      <c r="J6" s="755">
        <v>12023895.45000001</v>
      </c>
      <c r="K6" s="625">
        <v>1.0350594050498092</v>
      </c>
      <c r="L6" s="755">
        <v>16141733.109999998</v>
      </c>
      <c r="M6" s="646">
        <v>1.3895374206126676</v>
      </c>
      <c r="N6" s="755">
        <v>14019415.129999999</v>
      </c>
      <c r="O6" s="625">
        <v>1</v>
      </c>
      <c r="P6" s="755">
        <v>44904498.630000003</v>
      </c>
      <c r="Q6" s="625">
        <v>3.2030222526123318</v>
      </c>
      <c r="R6" s="755">
        <v>47127024.640000008</v>
      </c>
      <c r="S6" s="678">
        <v>3.361554259075572</v>
      </c>
    </row>
    <row r="7" spans="1:19" ht="14.4" customHeight="1" x14ac:dyDescent="0.3">
      <c r="A7" s="718" t="s">
        <v>5743</v>
      </c>
      <c r="B7" s="756">
        <v>17207926</v>
      </c>
      <c r="C7" s="696">
        <v>1</v>
      </c>
      <c r="D7" s="756">
        <v>13356794</v>
      </c>
      <c r="E7" s="696">
        <v>0.77620010685773522</v>
      </c>
      <c r="F7" s="756">
        <v>15516947</v>
      </c>
      <c r="G7" s="701">
        <v>0.90173255045378509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thickBot="1" x14ac:dyDescent="0.35">
      <c r="A8" s="758" t="s">
        <v>5744</v>
      </c>
      <c r="B8" s="757">
        <v>7607861</v>
      </c>
      <c r="C8" s="704">
        <v>1</v>
      </c>
      <c r="D8" s="757">
        <v>7411814</v>
      </c>
      <c r="E8" s="704">
        <v>0.97423099607103758</v>
      </c>
      <c r="F8" s="757">
        <v>8315616</v>
      </c>
      <c r="G8" s="709">
        <v>1.0930294336344999</v>
      </c>
      <c r="H8" s="757"/>
      <c r="I8" s="704"/>
      <c r="J8" s="757"/>
      <c r="K8" s="704"/>
      <c r="L8" s="757"/>
      <c r="M8" s="709"/>
      <c r="N8" s="757"/>
      <c r="O8" s="704"/>
      <c r="P8" s="757"/>
      <c r="Q8" s="704"/>
      <c r="R8" s="757"/>
      <c r="S8" s="710"/>
    </row>
    <row r="9" spans="1:19" ht="14.4" customHeight="1" x14ac:dyDescent="0.3">
      <c r="A9" s="759" t="s">
        <v>5745</v>
      </c>
    </row>
    <row r="10" spans="1:19" ht="14.4" customHeight="1" x14ac:dyDescent="0.3">
      <c r="A10" s="760" t="s">
        <v>5746</v>
      </c>
    </row>
    <row r="11" spans="1:19" ht="14.4" customHeight="1" x14ac:dyDescent="0.3">
      <c r="A11" s="759" t="s">
        <v>5747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2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6106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104713.79000000001</v>
      </c>
      <c r="F3" s="215">
        <f t="shared" si="0"/>
        <v>51766820.670000009</v>
      </c>
      <c r="G3" s="78"/>
      <c r="H3" s="78"/>
      <c r="I3" s="215">
        <f t="shared" si="0"/>
        <v>102452.95</v>
      </c>
      <c r="J3" s="215">
        <f t="shared" si="0"/>
        <v>79033590.080000013</v>
      </c>
      <c r="K3" s="78"/>
      <c r="L3" s="78"/>
      <c r="M3" s="215">
        <f t="shared" si="0"/>
        <v>115404.78</v>
      </c>
      <c r="N3" s="215">
        <f t="shared" si="0"/>
        <v>88576687.74999997</v>
      </c>
      <c r="O3" s="79">
        <f>IF(F3=0,0,N3/F3)</f>
        <v>1.7110706549790506</v>
      </c>
      <c r="P3" s="216">
        <f>IF(M3=0,0,N3/M3)</f>
        <v>767.53049353761583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5749</v>
      </c>
      <c r="B6" s="625" t="s">
        <v>1459</v>
      </c>
      <c r="C6" s="625" t="s">
        <v>5750</v>
      </c>
      <c r="D6" s="625" t="s">
        <v>2758</v>
      </c>
      <c r="E6" s="628"/>
      <c r="F6" s="628"/>
      <c r="G6" s="625"/>
      <c r="H6" s="625"/>
      <c r="I6" s="628">
        <v>2.2000000000000002</v>
      </c>
      <c r="J6" s="628">
        <v>8078.86</v>
      </c>
      <c r="K6" s="625"/>
      <c r="L6" s="625">
        <v>3672.2090909090903</v>
      </c>
      <c r="M6" s="628">
        <v>2</v>
      </c>
      <c r="N6" s="628">
        <v>7344.42</v>
      </c>
      <c r="O6" s="646"/>
      <c r="P6" s="629">
        <v>3672.21</v>
      </c>
    </row>
    <row r="7" spans="1:16" ht="14.4" customHeight="1" x14ac:dyDescent="0.3">
      <c r="A7" s="695" t="s">
        <v>5749</v>
      </c>
      <c r="B7" s="696" t="s">
        <v>1459</v>
      </c>
      <c r="C7" s="696" t="s">
        <v>5751</v>
      </c>
      <c r="D7" s="696" t="s">
        <v>2758</v>
      </c>
      <c r="E7" s="711"/>
      <c r="F7" s="711"/>
      <c r="G7" s="696"/>
      <c r="H7" s="696"/>
      <c r="I7" s="711"/>
      <c r="J7" s="711"/>
      <c r="K7" s="696"/>
      <c r="L7" s="696"/>
      <c r="M7" s="711">
        <v>0.8</v>
      </c>
      <c r="N7" s="711">
        <v>1664.09</v>
      </c>
      <c r="O7" s="701"/>
      <c r="P7" s="712">
        <v>2080.1124999999997</v>
      </c>
    </row>
    <row r="8" spans="1:16" ht="14.4" customHeight="1" x14ac:dyDescent="0.3">
      <c r="A8" s="695" t="s">
        <v>5749</v>
      </c>
      <c r="B8" s="696" t="s">
        <v>1459</v>
      </c>
      <c r="C8" s="696" t="s">
        <v>5752</v>
      </c>
      <c r="D8" s="696" t="s">
        <v>5753</v>
      </c>
      <c r="E8" s="711">
        <v>224.5</v>
      </c>
      <c r="F8" s="711">
        <v>31071.539999999997</v>
      </c>
      <c r="G8" s="696">
        <v>1</v>
      </c>
      <c r="H8" s="696">
        <v>138.40329621380846</v>
      </c>
      <c r="I8" s="711">
        <v>175</v>
      </c>
      <c r="J8" s="711">
        <v>24302.25</v>
      </c>
      <c r="K8" s="696">
        <v>0.78213857439959533</v>
      </c>
      <c r="L8" s="696">
        <v>138.87</v>
      </c>
      <c r="M8" s="711">
        <v>53.39</v>
      </c>
      <c r="N8" s="711">
        <v>7478.79</v>
      </c>
      <c r="O8" s="701">
        <v>0.24069582647013957</v>
      </c>
      <c r="P8" s="712">
        <v>140.0784791159393</v>
      </c>
    </row>
    <row r="9" spans="1:16" ht="14.4" customHeight="1" x14ac:dyDescent="0.3">
      <c r="A9" s="695" t="s">
        <v>5749</v>
      </c>
      <c r="B9" s="696" t="s">
        <v>1459</v>
      </c>
      <c r="C9" s="696" t="s">
        <v>5754</v>
      </c>
      <c r="D9" s="696" t="s">
        <v>5753</v>
      </c>
      <c r="E9" s="711">
        <v>2</v>
      </c>
      <c r="F9" s="711">
        <v>416.61</v>
      </c>
      <c r="G9" s="696">
        <v>1</v>
      </c>
      <c r="H9" s="696">
        <v>208.30500000000001</v>
      </c>
      <c r="I9" s="711">
        <v>51</v>
      </c>
      <c r="J9" s="711">
        <v>14289.179999999998</v>
      </c>
      <c r="K9" s="696">
        <v>34.298696622740685</v>
      </c>
      <c r="L9" s="696">
        <v>280.17999999999995</v>
      </c>
      <c r="M9" s="711">
        <v>154.9</v>
      </c>
      <c r="N9" s="711">
        <v>43399.88</v>
      </c>
      <c r="O9" s="701">
        <v>104.17387964763206</v>
      </c>
      <c r="P9" s="712">
        <v>280.17998708844414</v>
      </c>
    </row>
    <row r="10" spans="1:16" ht="14.4" customHeight="1" x14ac:dyDescent="0.3">
      <c r="A10" s="695" t="s">
        <v>5749</v>
      </c>
      <c r="B10" s="696" t="s">
        <v>1459</v>
      </c>
      <c r="C10" s="696" t="s">
        <v>5755</v>
      </c>
      <c r="D10" s="696" t="s">
        <v>5756</v>
      </c>
      <c r="E10" s="711">
        <v>103.6</v>
      </c>
      <c r="F10" s="711">
        <v>26244.880000000001</v>
      </c>
      <c r="G10" s="696">
        <v>1</v>
      </c>
      <c r="H10" s="696">
        <v>253.32895752895755</v>
      </c>
      <c r="I10" s="711">
        <v>129.47999999999999</v>
      </c>
      <c r="J10" s="711">
        <v>32799.78</v>
      </c>
      <c r="K10" s="696">
        <v>1.2497591911260404</v>
      </c>
      <c r="L10" s="696">
        <v>253.31927710843374</v>
      </c>
      <c r="M10" s="711">
        <v>182.25</v>
      </c>
      <c r="N10" s="711">
        <v>46575.74</v>
      </c>
      <c r="O10" s="701">
        <v>1.7746600479788819</v>
      </c>
      <c r="P10" s="712">
        <v>255.5596159122085</v>
      </c>
    </row>
    <row r="11" spans="1:16" ht="14.4" customHeight="1" x14ac:dyDescent="0.3">
      <c r="A11" s="695" t="s">
        <v>5749</v>
      </c>
      <c r="B11" s="696" t="s">
        <v>1459</v>
      </c>
      <c r="C11" s="696" t="s">
        <v>5757</v>
      </c>
      <c r="D11" s="696" t="s">
        <v>5758</v>
      </c>
      <c r="E11" s="711">
        <v>111</v>
      </c>
      <c r="F11" s="711">
        <v>1026512.72</v>
      </c>
      <c r="G11" s="696">
        <v>1</v>
      </c>
      <c r="H11" s="696">
        <v>9247.8623423423414</v>
      </c>
      <c r="I11" s="711">
        <v>12</v>
      </c>
      <c r="J11" s="711">
        <v>112163.28</v>
      </c>
      <c r="K11" s="696">
        <v>0.10926633232562379</v>
      </c>
      <c r="L11" s="696">
        <v>9346.94</v>
      </c>
      <c r="M11" s="711"/>
      <c r="N11" s="711"/>
      <c r="O11" s="701"/>
      <c r="P11" s="712"/>
    </row>
    <row r="12" spans="1:16" ht="14.4" customHeight="1" x14ac:dyDescent="0.3">
      <c r="A12" s="695" t="s">
        <v>5749</v>
      </c>
      <c r="B12" s="696" t="s">
        <v>1459</v>
      </c>
      <c r="C12" s="696" t="s">
        <v>5759</v>
      </c>
      <c r="D12" s="696" t="s">
        <v>2168</v>
      </c>
      <c r="E12" s="711">
        <v>10.000000000000002</v>
      </c>
      <c r="F12" s="711">
        <v>8625.3000000000011</v>
      </c>
      <c r="G12" s="696">
        <v>1</v>
      </c>
      <c r="H12" s="696">
        <v>862.53</v>
      </c>
      <c r="I12" s="711">
        <v>9</v>
      </c>
      <c r="J12" s="711">
        <v>7901.1</v>
      </c>
      <c r="K12" s="696">
        <v>0.91603770303641607</v>
      </c>
      <c r="L12" s="696">
        <v>877.90000000000009</v>
      </c>
      <c r="M12" s="711">
        <v>7.8</v>
      </c>
      <c r="N12" s="711">
        <v>6847.6200000000008</v>
      </c>
      <c r="O12" s="701">
        <v>0.79389934263156059</v>
      </c>
      <c r="P12" s="712">
        <v>877.90000000000009</v>
      </c>
    </row>
    <row r="13" spans="1:16" ht="14.4" customHeight="1" x14ac:dyDescent="0.3">
      <c r="A13" s="695" t="s">
        <v>5749</v>
      </c>
      <c r="B13" s="696" t="s">
        <v>1459</v>
      </c>
      <c r="C13" s="696" t="s">
        <v>5760</v>
      </c>
      <c r="D13" s="696" t="s">
        <v>5761</v>
      </c>
      <c r="E13" s="711">
        <v>1</v>
      </c>
      <c r="F13" s="711">
        <v>14162.12</v>
      </c>
      <c r="G13" s="696">
        <v>1</v>
      </c>
      <c r="H13" s="696">
        <v>14162.12</v>
      </c>
      <c r="I13" s="711"/>
      <c r="J13" s="711"/>
      <c r="K13" s="696"/>
      <c r="L13" s="696"/>
      <c r="M13" s="711"/>
      <c r="N13" s="711"/>
      <c r="O13" s="701"/>
      <c r="P13" s="712"/>
    </row>
    <row r="14" spans="1:16" ht="14.4" customHeight="1" x14ac:dyDescent="0.3">
      <c r="A14" s="695" t="s">
        <v>5749</v>
      </c>
      <c r="B14" s="696" t="s">
        <v>1459</v>
      </c>
      <c r="C14" s="696" t="s">
        <v>5762</v>
      </c>
      <c r="D14" s="696" t="s">
        <v>5761</v>
      </c>
      <c r="E14" s="711">
        <v>1</v>
      </c>
      <c r="F14" s="711">
        <v>7081.06</v>
      </c>
      <c r="G14" s="696">
        <v>1</v>
      </c>
      <c r="H14" s="696">
        <v>7081.06</v>
      </c>
      <c r="I14" s="711"/>
      <c r="J14" s="711"/>
      <c r="K14" s="696"/>
      <c r="L14" s="696"/>
      <c r="M14" s="711"/>
      <c r="N14" s="711"/>
      <c r="O14" s="701"/>
      <c r="P14" s="712"/>
    </row>
    <row r="15" spans="1:16" ht="14.4" customHeight="1" x14ac:dyDescent="0.3">
      <c r="A15" s="695" t="s">
        <v>5749</v>
      </c>
      <c r="B15" s="696" t="s">
        <v>1459</v>
      </c>
      <c r="C15" s="696" t="s">
        <v>5763</v>
      </c>
      <c r="D15" s="696" t="s">
        <v>5764</v>
      </c>
      <c r="E15" s="711">
        <v>7</v>
      </c>
      <c r="F15" s="711">
        <v>49567.42</v>
      </c>
      <c r="G15" s="696">
        <v>1</v>
      </c>
      <c r="H15" s="696">
        <v>7081.0599999999995</v>
      </c>
      <c r="I15" s="711">
        <v>11</v>
      </c>
      <c r="J15" s="711">
        <v>78574.98000000001</v>
      </c>
      <c r="K15" s="696">
        <v>1.5852142395145847</v>
      </c>
      <c r="L15" s="696">
        <v>7143.1800000000012</v>
      </c>
      <c r="M15" s="711">
        <v>4</v>
      </c>
      <c r="N15" s="711">
        <v>25885.72</v>
      </c>
      <c r="O15" s="701">
        <v>0.5222325471045296</v>
      </c>
      <c r="P15" s="712">
        <v>6471.43</v>
      </c>
    </row>
    <row r="16" spans="1:16" ht="14.4" customHeight="1" x14ac:dyDescent="0.3">
      <c r="A16" s="695" t="s">
        <v>5749</v>
      </c>
      <c r="B16" s="696" t="s">
        <v>1459</v>
      </c>
      <c r="C16" s="696" t="s">
        <v>5765</v>
      </c>
      <c r="D16" s="696" t="s">
        <v>5764</v>
      </c>
      <c r="E16" s="711">
        <v>23</v>
      </c>
      <c r="F16" s="711">
        <v>325728.76</v>
      </c>
      <c r="G16" s="696">
        <v>1</v>
      </c>
      <c r="H16" s="696">
        <v>14162.12</v>
      </c>
      <c r="I16" s="711">
        <v>22</v>
      </c>
      <c r="J16" s="711">
        <v>314299.70000000007</v>
      </c>
      <c r="K16" s="696">
        <v>0.96491233994812142</v>
      </c>
      <c r="L16" s="696">
        <v>14286.350000000004</v>
      </c>
      <c r="M16" s="711">
        <v>19</v>
      </c>
      <c r="N16" s="711">
        <v>245914.15</v>
      </c>
      <c r="O16" s="701">
        <v>0.75496603370239701</v>
      </c>
      <c r="P16" s="712">
        <v>12942.85</v>
      </c>
    </row>
    <row r="17" spans="1:16" ht="14.4" customHeight="1" x14ac:dyDescent="0.3">
      <c r="A17" s="695" t="s">
        <v>5749</v>
      </c>
      <c r="B17" s="696" t="s">
        <v>1459</v>
      </c>
      <c r="C17" s="696" t="s">
        <v>5766</v>
      </c>
      <c r="D17" s="696" t="s">
        <v>5767</v>
      </c>
      <c r="E17" s="711">
        <v>0</v>
      </c>
      <c r="F17" s="711">
        <v>8.7311491370201111E-11</v>
      </c>
      <c r="G17" s="696">
        <v>1</v>
      </c>
      <c r="H17" s="696"/>
      <c r="I17" s="711">
        <v>-1.4210854715202004E-14</v>
      </c>
      <c r="J17" s="711">
        <v>2.4010660126805305E-10</v>
      </c>
      <c r="K17" s="696">
        <v>2.75</v>
      </c>
      <c r="L17" s="696">
        <v>-16896</v>
      </c>
      <c r="M17" s="711">
        <v>-2.8421709430404007E-14</v>
      </c>
      <c r="N17" s="711">
        <v>3.4924596548080444E-10</v>
      </c>
      <c r="O17" s="701">
        <v>4</v>
      </c>
      <c r="P17" s="712">
        <v>-12288</v>
      </c>
    </row>
    <row r="18" spans="1:16" ht="14.4" customHeight="1" x14ac:dyDescent="0.3">
      <c r="A18" s="695" t="s">
        <v>5749</v>
      </c>
      <c r="B18" s="696" t="s">
        <v>1459</v>
      </c>
      <c r="C18" s="696" t="s">
        <v>5766</v>
      </c>
      <c r="D18" s="696" t="s">
        <v>2969</v>
      </c>
      <c r="E18" s="711">
        <v>189.5</v>
      </c>
      <c r="F18" s="711">
        <v>2446764.14</v>
      </c>
      <c r="G18" s="696">
        <v>1</v>
      </c>
      <c r="H18" s="696">
        <v>12911.684116094988</v>
      </c>
      <c r="I18" s="711">
        <v>252.57999999999998</v>
      </c>
      <c r="J18" s="711">
        <v>3270912.92</v>
      </c>
      <c r="K18" s="696">
        <v>1.3368321312735929</v>
      </c>
      <c r="L18" s="696">
        <v>12950.007601551984</v>
      </c>
      <c r="M18" s="711">
        <v>299.67999999999995</v>
      </c>
      <c r="N18" s="711">
        <v>3914836.47</v>
      </c>
      <c r="O18" s="701">
        <v>1.600005658902619</v>
      </c>
      <c r="P18" s="712">
        <v>13063.389181793917</v>
      </c>
    </row>
    <row r="19" spans="1:16" ht="14.4" customHeight="1" x14ac:dyDescent="0.3">
      <c r="A19" s="695" t="s">
        <v>5749</v>
      </c>
      <c r="B19" s="696" t="s">
        <v>1459</v>
      </c>
      <c r="C19" s="696" t="s">
        <v>5768</v>
      </c>
      <c r="D19" s="696" t="s">
        <v>5767</v>
      </c>
      <c r="E19" s="711">
        <v>0</v>
      </c>
      <c r="F19" s="711">
        <v>0</v>
      </c>
      <c r="G19" s="696"/>
      <c r="H19" s="696"/>
      <c r="I19" s="711">
        <v>0</v>
      </c>
      <c r="J19" s="711">
        <v>1.862645149230957E-9</v>
      </c>
      <c r="K19" s="696"/>
      <c r="L19" s="696"/>
      <c r="M19" s="711">
        <v>0</v>
      </c>
      <c r="N19" s="711">
        <v>-2.3283064365386963E-10</v>
      </c>
      <c r="O19" s="701"/>
      <c r="P19" s="712"/>
    </row>
    <row r="20" spans="1:16" ht="14.4" customHeight="1" x14ac:dyDescent="0.3">
      <c r="A20" s="695" t="s">
        <v>5749</v>
      </c>
      <c r="B20" s="696" t="s">
        <v>1459</v>
      </c>
      <c r="C20" s="696" t="s">
        <v>5768</v>
      </c>
      <c r="D20" s="696" t="s">
        <v>5769</v>
      </c>
      <c r="E20" s="711">
        <v>233</v>
      </c>
      <c r="F20" s="711">
        <v>7524093.4000000004</v>
      </c>
      <c r="G20" s="696">
        <v>1</v>
      </c>
      <c r="H20" s="696">
        <v>32292.246351931331</v>
      </c>
      <c r="I20" s="711">
        <v>299.8</v>
      </c>
      <c r="J20" s="711">
        <v>9706036.9899999984</v>
      </c>
      <c r="K20" s="696">
        <v>1.2899942191041911</v>
      </c>
      <c r="L20" s="696">
        <v>32375.039993328879</v>
      </c>
      <c r="M20" s="711">
        <v>339.86</v>
      </c>
      <c r="N20" s="711">
        <v>11099497.93</v>
      </c>
      <c r="O20" s="701">
        <v>1.4751940652411357</v>
      </c>
      <c r="P20" s="712">
        <v>32659.029982934146</v>
      </c>
    </row>
    <row r="21" spans="1:16" ht="14.4" customHeight="1" x14ac:dyDescent="0.3">
      <c r="A21" s="695" t="s">
        <v>5749</v>
      </c>
      <c r="B21" s="696" t="s">
        <v>1459</v>
      </c>
      <c r="C21" s="696" t="s">
        <v>5770</v>
      </c>
      <c r="D21" s="696" t="s">
        <v>5771</v>
      </c>
      <c r="E21" s="711">
        <v>0</v>
      </c>
      <c r="F21" s="711">
        <v>0</v>
      </c>
      <c r="G21" s="696"/>
      <c r="H21" s="696"/>
      <c r="I21" s="711"/>
      <c r="J21" s="711"/>
      <c r="K21" s="696"/>
      <c r="L21" s="696"/>
      <c r="M21" s="711">
        <v>0</v>
      </c>
      <c r="N21" s="711">
        <v>-2.9103830456733704E-11</v>
      </c>
      <c r="O21" s="701"/>
      <c r="P21" s="712"/>
    </row>
    <row r="22" spans="1:16" ht="14.4" customHeight="1" x14ac:dyDescent="0.3">
      <c r="A22" s="695" t="s">
        <v>5749</v>
      </c>
      <c r="B22" s="696" t="s">
        <v>1459</v>
      </c>
      <c r="C22" s="696" t="s">
        <v>5770</v>
      </c>
      <c r="D22" s="696" t="s">
        <v>2210</v>
      </c>
      <c r="E22" s="711">
        <v>25</v>
      </c>
      <c r="F22" s="711">
        <v>495729.5</v>
      </c>
      <c r="G22" s="696">
        <v>1</v>
      </c>
      <c r="H22" s="696">
        <v>19829.18</v>
      </c>
      <c r="I22" s="711"/>
      <c r="J22" s="711"/>
      <c r="K22" s="696"/>
      <c r="L22" s="696"/>
      <c r="M22" s="711">
        <v>17</v>
      </c>
      <c r="N22" s="711">
        <v>301955.53000000003</v>
      </c>
      <c r="O22" s="701">
        <v>0.60911349838974693</v>
      </c>
      <c r="P22" s="712">
        <v>17762.09</v>
      </c>
    </row>
    <row r="23" spans="1:16" ht="14.4" customHeight="1" x14ac:dyDescent="0.3">
      <c r="A23" s="695" t="s">
        <v>5749</v>
      </c>
      <c r="B23" s="696" t="s">
        <v>1459</v>
      </c>
      <c r="C23" s="696" t="s">
        <v>5772</v>
      </c>
      <c r="D23" s="696" t="s">
        <v>2977</v>
      </c>
      <c r="E23" s="711"/>
      <c r="F23" s="711"/>
      <c r="G23" s="696"/>
      <c r="H23" s="696"/>
      <c r="I23" s="711">
        <v>20</v>
      </c>
      <c r="J23" s="711">
        <v>1785513.4</v>
      </c>
      <c r="K23" s="696"/>
      <c r="L23" s="696">
        <v>89275.67</v>
      </c>
      <c r="M23" s="711">
        <v>28</v>
      </c>
      <c r="N23" s="711">
        <v>2499718.7599999998</v>
      </c>
      <c r="O23" s="701"/>
      <c r="P23" s="712">
        <v>89275.67</v>
      </c>
    </row>
    <row r="24" spans="1:16" ht="14.4" customHeight="1" x14ac:dyDescent="0.3">
      <c r="A24" s="695" t="s">
        <v>5749</v>
      </c>
      <c r="B24" s="696" t="s">
        <v>1459</v>
      </c>
      <c r="C24" s="696" t="s">
        <v>5772</v>
      </c>
      <c r="D24" s="696" t="s">
        <v>5773</v>
      </c>
      <c r="E24" s="711"/>
      <c r="F24" s="711"/>
      <c r="G24" s="696"/>
      <c r="H24" s="696"/>
      <c r="I24" s="711">
        <v>0</v>
      </c>
      <c r="J24" s="711">
        <v>-8.7311491370201111E-11</v>
      </c>
      <c r="K24" s="696"/>
      <c r="L24" s="696"/>
      <c r="M24" s="711">
        <v>0</v>
      </c>
      <c r="N24" s="711">
        <v>-2.3283064365386963E-10</v>
      </c>
      <c r="O24" s="701"/>
      <c r="P24" s="712"/>
    </row>
    <row r="25" spans="1:16" ht="14.4" customHeight="1" x14ac:dyDescent="0.3">
      <c r="A25" s="695" t="s">
        <v>5749</v>
      </c>
      <c r="B25" s="696" t="s">
        <v>1459</v>
      </c>
      <c r="C25" s="696" t="s">
        <v>5774</v>
      </c>
      <c r="D25" s="696" t="s">
        <v>5775</v>
      </c>
      <c r="E25" s="711"/>
      <c r="F25" s="711"/>
      <c r="G25" s="696"/>
      <c r="H25" s="696"/>
      <c r="I25" s="711">
        <v>0</v>
      </c>
      <c r="J25" s="711">
        <v>9.3132257461547852E-10</v>
      </c>
      <c r="K25" s="696"/>
      <c r="L25" s="696"/>
      <c r="M25" s="711">
        <v>0</v>
      </c>
      <c r="N25" s="711">
        <v>1.1641532182693481E-10</v>
      </c>
      <c r="O25" s="701"/>
      <c r="P25" s="712"/>
    </row>
    <row r="26" spans="1:16" ht="14.4" customHeight="1" x14ac:dyDescent="0.3">
      <c r="A26" s="695" t="s">
        <v>5749</v>
      </c>
      <c r="B26" s="696" t="s">
        <v>1459</v>
      </c>
      <c r="C26" s="696" t="s">
        <v>5774</v>
      </c>
      <c r="D26" s="696" t="s">
        <v>2989</v>
      </c>
      <c r="E26" s="711"/>
      <c r="F26" s="711"/>
      <c r="G26" s="696"/>
      <c r="H26" s="696"/>
      <c r="I26" s="711">
        <v>264</v>
      </c>
      <c r="J26" s="711">
        <v>7800339.3600000003</v>
      </c>
      <c r="K26" s="696"/>
      <c r="L26" s="696">
        <v>29546.74</v>
      </c>
      <c r="M26" s="711">
        <v>200</v>
      </c>
      <c r="N26" s="711">
        <v>5909348</v>
      </c>
      <c r="O26" s="701"/>
      <c r="P26" s="712">
        <v>29546.74</v>
      </c>
    </row>
    <row r="27" spans="1:16" ht="14.4" customHeight="1" x14ac:dyDescent="0.3">
      <c r="A27" s="695" t="s">
        <v>5749</v>
      </c>
      <c r="B27" s="696" t="s">
        <v>1459</v>
      </c>
      <c r="C27" s="696" t="s">
        <v>5776</v>
      </c>
      <c r="D27" s="696" t="s">
        <v>5775</v>
      </c>
      <c r="E27" s="711"/>
      <c r="F27" s="711"/>
      <c r="G27" s="696"/>
      <c r="H27" s="696"/>
      <c r="I27" s="711">
        <v>0</v>
      </c>
      <c r="J27" s="711">
        <v>-2.7939677238464355E-9</v>
      </c>
      <c r="K27" s="696"/>
      <c r="L27" s="696"/>
      <c r="M27" s="711">
        <v>0</v>
      </c>
      <c r="N27" s="711">
        <v>3.2596290111541748E-9</v>
      </c>
      <c r="O27" s="701"/>
      <c r="P27" s="712"/>
    </row>
    <row r="28" spans="1:16" ht="14.4" customHeight="1" x14ac:dyDescent="0.3">
      <c r="A28" s="695" t="s">
        <v>5749</v>
      </c>
      <c r="B28" s="696" t="s">
        <v>1459</v>
      </c>
      <c r="C28" s="696" t="s">
        <v>5776</v>
      </c>
      <c r="D28" s="696" t="s">
        <v>2993</v>
      </c>
      <c r="E28" s="711"/>
      <c r="F28" s="711"/>
      <c r="G28" s="696"/>
      <c r="H28" s="696"/>
      <c r="I28" s="711">
        <v>275</v>
      </c>
      <c r="J28" s="711">
        <v>16250704.250000002</v>
      </c>
      <c r="K28" s="696"/>
      <c r="L28" s="696">
        <v>59093.470000000008</v>
      </c>
      <c r="M28" s="711">
        <v>258</v>
      </c>
      <c r="N28" s="711">
        <v>15246115.260000002</v>
      </c>
      <c r="O28" s="701"/>
      <c r="P28" s="712">
        <v>59093.470000000008</v>
      </c>
    </row>
    <row r="29" spans="1:16" ht="14.4" customHeight="1" x14ac:dyDescent="0.3">
      <c r="A29" s="695" t="s">
        <v>5749</v>
      </c>
      <c r="B29" s="696" t="s">
        <v>1459</v>
      </c>
      <c r="C29" s="696" t="s">
        <v>5777</v>
      </c>
      <c r="D29" s="696" t="s">
        <v>2205</v>
      </c>
      <c r="E29" s="711"/>
      <c r="F29" s="711"/>
      <c r="G29" s="696"/>
      <c r="H29" s="696"/>
      <c r="I29" s="711">
        <v>15</v>
      </c>
      <c r="J29" s="711">
        <v>420612.05999999994</v>
      </c>
      <c r="K29" s="696"/>
      <c r="L29" s="696">
        <v>28040.803999999996</v>
      </c>
      <c r="M29" s="711">
        <v>53.5</v>
      </c>
      <c r="N29" s="711">
        <v>1316019.54</v>
      </c>
      <c r="O29" s="701"/>
      <c r="P29" s="712">
        <v>24598.496074766357</v>
      </c>
    </row>
    <row r="30" spans="1:16" ht="14.4" customHeight="1" x14ac:dyDescent="0.3">
      <c r="A30" s="695" t="s">
        <v>5749</v>
      </c>
      <c r="B30" s="696" t="s">
        <v>1459</v>
      </c>
      <c r="C30" s="696" t="s">
        <v>5778</v>
      </c>
      <c r="D30" s="696" t="s">
        <v>1570</v>
      </c>
      <c r="E30" s="711">
        <v>14</v>
      </c>
      <c r="F30" s="711">
        <v>100934.68</v>
      </c>
      <c r="G30" s="696">
        <v>1</v>
      </c>
      <c r="H30" s="696">
        <v>7209.62</v>
      </c>
      <c r="I30" s="711">
        <v>4</v>
      </c>
      <c r="J30" s="711">
        <v>28838.48</v>
      </c>
      <c r="K30" s="696">
        <v>0.28571428571428575</v>
      </c>
      <c r="L30" s="696">
        <v>7209.62</v>
      </c>
      <c r="M30" s="711"/>
      <c r="N30" s="711"/>
      <c r="O30" s="701"/>
      <c r="P30" s="712"/>
    </row>
    <row r="31" spans="1:16" ht="14.4" customHeight="1" x14ac:dyDescent="0.3">
      <c r="A31" s="695" t="s">
        <v>5749</v>
      </c>
      <c r="B31" s="696" t="s">
        <v>1459</v>
      </c>
      <c r="C31" s="696" t="s">
        <v>5779</v>
      </c>
      <c r="D31" s="696" t="s">
        <v>2126</v>
      </c>
      <c r="E31" s="711">
        <v>29</v>
      </c>
      <c r="F31" s="711">
        <v>744064.00999999989</v>
      </c>
      <c r="G31" s="696">
        <v>1</v>
      </c>
      <c r="H31" s="696">
        <v>25657.379655172412</v>
      </c>
      <c r="I31" s="711">
        <v>22</v>
      </c>
      <c r="J31" s="711">
        <v>536266.74</v>
      </c>
      <c r="K31" s="696">
        <v>0.72072662135613852</v>
      </c>
      <c r="L31" s="696">
        <v>24375.76090909091</v>
      </c>
      <c r="M31" s="711">
        <v>36</v>
      </c>
      <c r="N31" s="711">
        <v>819950.04</v>
      </c>
      <c r="O31" s="701">
        <v>1.1019885775687499</v>
      </c>
      <c r="P31" s="712">
        <v>22776.39</v>
      </c>
    </row>
    <row r="32" spans="1:16" ht="14.4" customHeight="1" x14ac:dyDescent="0.3">
      <c r="A32" s="695" t="s">
        <v>5749</v>
      </c>
      <c r="B32" s="696" t="s">
        <v>1459</v>
      </c>
      <c r="C32" s="696" t="s">
        <v>5780</v>
      </c>
      <c r="D32" s="696" t="s">
        <v>3958</v>
      </c>
      <c r="E32" s="711">
        <v>48</v>
      </c>
      <c r="F32" s="711">
        <v>1174565.52</v>
      </c>
      <c r="G32" s="696">
        <v>1</v>
      </c>
      <c r="H32" s="696">
        <v>24470.115000000002</v>
      </c>
      <c r="I32" s="711">
        <v>33</v>
      </c>
      <c r="J32" s="711">
        <v>815640.54</v>
      </c>
      <c r="K32" s="696">
        <v>0.6944189371402627</v>
      </c>
      <c r="L32" s="696">
        <v>24716.38</v>
      </c>
      <c r="M32" s="711">
        <v>54</v>
      </c>
      <c r="N32" s="711">
        <v>1334684.52</v>
      </c>
      <c r="O32" s="701">
        <v>1.1363218971386118</v>
      </c>
      <c r="P32" s="712">
        <v>24716.38</v>
      </c>
    </row>
    <row r="33" spans="1:16" ht="14.4" customHeight="1" x14ac:dyDescent="0.3">
      <c r="A33" s="695" t="s">
        <v>5749</v>
      </c>
      <c r="B33" s="696" t="s">
        <v>1459</v>
      </c>
      <c r="C33" s="696" t="s">
        <v>5781</v>
      </c>
      <c r="D33" s="696" t="s">
        <v>5782</v>
      </c>
      <c r="E33" s="711">
        <v>-2.2204460492503131E-16</v>
      </c>
      <c r="F33" s="711">
        <v>7.2759576141834259E-12</v>
      </c>
      <c r="G33" s="696">
        <v>1</v>
      </c>
      <c r="H33" s="696">
        <v>-32768</v>
      </c>
      <c r="I33" s="711"/>
      <c r="J33" s="711"/>
      <c r="K33" s="696"/>
      <c r="L33" s="696"/>
      <c r="M33" s="711"/>
      <c r="N33" s="711"/>
      <c r="O33" s="701"/>
      <c r="P33" s="712"/>
    </row>
    <row r="34" spans="1:16" ht="14.4" customHeight="1" x14ac:dyDescent="0.3">
      <c r="A34" s="695" t="s">
        <v>5749</v>
      </c>
      <c r="B34" s="696" t="s">
        <v>1459</v>
      </c>
      <c r="C34" s="696" t="s">
        <v>5781</v>
      </c>
      <c r="D34" s="696" t="s">
        <v>5745</v>
      </c>
      <c r="E34" s="711">
        <v>4.66</v>
      </c>
      <c r="F34" s="711">
        <v>153357.94</v>
      </c>
      <c r="G34" s="696">
        <v>1</v>
      </c>
      <c r="H34" s="696">
        <v>32909.429184549357</v>
      </c>
      <c r="I34" s="711"/>
      <c r="J34" s="711"/>
      <c r="K34" s="696"/>
      <c r="L34" s="696"/>
      <c r="M34" s="711"/>
      <c r="N34" s="711"/>
      <c r="O34" s="701"/>
      <c r="P34" s="712"/>
    </row>
    <row r="35" spans="1:16" ht="14.4" customHeight="1" x14ac:dyDescent="0.3">
      <c r="A35" s="695" t="s">
        <v>5749</v>
      </c>
      <c r="B35" s="696" t="s">
        <v>1459</v>
      </c>
      <c r="C35" s="696" t="s">
        <v>5783</v>
      </c>
      <c r="D35" s="696" t="s">
        <v>5784</v>
      </c>
      <c r="E35" s="711"/>
      <c r="F35" s="711"/>
      <c r="G35" s="696"/>
      <c r="H35" s="696"/>
      <c r="I35" s="711">
        <v>3</v>
      </c>
      <c r="J35" s="711">
        <v>459496.44000000006</v>
      </c>
      <c r="K35" s="696"/>
      <c r="L35" s="696">
        <v>153165.48000000001</v>
      </c>
      <c r="M35" s="711"/>
      <c r="N35" s="711"/>
      <c r="O35" s="701"/>
      <c r="P35" s="712"/>
    </row>
    <row r="36" spans="1:16" ht="14.4" customHeight="1" x14ac:dyDescent="0.3">
      <c r="A36" s="695" t="s">
        <v>5749</v>
      </c>
      <c r="B36" s="696" t="s">
        <v>1459</v>
      </c>
      <c r="C36" s="696" t="s">
        <v>5785</v>
      </c>
      <c r="D36" s="696" t="s">
        <v>5786</v>
      </c>
      <c r="E36" s="711">
        <v>2.4</v>
      </c>
      <c r="F36" s="711">
        <v>53123.56</v>
      </c>
      <c r="G36" s="696">
        <v>1</v>
      </c>
      <c r="H36" s="696">
        <v>22134.816666666666</v>
      </c>
      <c r="I36" s="711"/>
      <c r="J36" s="711"/>
      <c r="K36" s="696"/>
      <c r="L36" s="696"/>
      <c r="M36" s="711">
        <v>6</v>
      </c>
      <c r="N36" s="711">
        <v>133973.94</v>
      </c>
      <c r="O36" s="701">
        <v>2.5219307591584603</v>
      </c>
      <c r="P36" s="712">
        <v>22328.99</v>
      </c>
    </row>
    <row r="37" spans="1:16" ht="14.4" customHeight="1" x14ac:dyDescent="0.3">
      <c r="A37" s="695" t="s">
        <v>5749</v>
      </c>
      <c r="B37" s="696" t="s">
        <v>1459</v>
      </c>
      <c r="C37" s="696" t="s">
        <v>5787</v>
      </c>
      <c r="D37" s="696" t="s">
        <v>5788</v>
      </c>
      <c r="E37" s="711">
        <v>0</v>
      </c>
      <c r="F37" s="711">
        <v>0</v>
      </c>
      <c r="G37" s="696"/>
      <c r="H37" s="696"/>
      <c r="I37" s="711">
        <v>0</v>
      </c>
      <c r="J37" s="711">
        <v>1.1641532182693481E-10</v>
      </c>
      <c r="K37" s="696"/>
      <c r="L37" s="696"/>
      <c r="M37" s="711">
        <v>0</v>
      </c>
      <c r="N37" s="711">
        <v>0</v>
      </c>
      <c r="O37" s="701"/>
      <c r="P37" s="712"/>
    </row>
    <row r="38" spans="1:16" ht="14.4" customHeight="1" x14ac:dyDescent="0.3">
      <c r="A38" s="695" t="s">
        <v>5749</v>
      </c>
      <c r="B38" s="696" t="s">
        <v>1459</v>
      </c>
      <c r="C38" s="696" t="s">
        <v>5787</v>
      </c>
      <c r="D38" s="696" t="s">
        <v>2996</v>
      </c>
      <c r="E38" s="711">
        <v>32.5</v>
      </c>
      <c r="F38" s="711">
        <v>3292756.08</v>
      </c>
      <c r="G38" s="696">
        <v>1</v>
      </c>
      <c r="H38" s="696">
        <v>101315.5716923077</v>
      </c>
      <c r="I38" s="711">
        <v>36</v>
      </c>
      <c r="J38" s="711">
        <v>3339764.28</v>
      </c>
      <c r="K38" s="696">
        <v>1.014276247270645</v>
      </c>
      <c r="L38" s="696">
        <v>92771.23</v>
      </c>
      <c r="M38" s="711">
        <v>28</v>
      </c>
      <c r="N38" s="711">
        <v>2597594.44</v>
      </c>
      <c r="O38" s="701">
        <v>0.78888152565494618</v>
      </c>
      <c r="P38" s="712">
        <v>92771.23</v>
      </c>
    </row>
    <row r="39" spans="1:16" ht="14.4" customHeight="1" x14ac:dyDescent="0.3">
      <c r="A39" s="695" t="s">
        <v>5749</v>
      </c>
      <c r="B39" s="696" t="s">
        <v>1459</v>
      </c>
      <c r="C39" s="696" t="s">
        <v>5789</v>
      </c>
      <c r="D39" s="696" t="s">
        <v>5790</v>
      </c>
      <c r="E39" s="711">
        <v>6</v>
      </c>
      <c r="F39" s="711">
        <v>42486.36</v>
      </c>
      <c r="G39" s="696">
        <v>1</v>
      </c>
      <c r="H39" s="696">
        <v>7081.06</v>
      </c>
      <c r="I39" s="711">
        <v>15</v>
      </c>
      <c r="J39" s="711">
        <v>107147.70000000001</v>
      </c>
      <c r="K39" s="696">
        <v>2.5219317446822935</v>
      </c>
      <c r="L39" s="696">
        <v>7143.1800000000012</v>
      </c>
      <c r="M39" s="711">
        <v>11</v>
      </c>
      <c r="N39" s="711">
        <v>71185.73000000001</v>
      </c>
      <c r="O39" s="701">
        <v>1.6754960886270325</v>
      </c>
      <c r="P39" s="712">
        <v>6471.4300000000012</v>
      </c>
    </row>
    <row r="40" spans="1:16" ht="14.4" customHeight="1" x14ac:dyDescent="0.3">
      <c r="A40" s="695" t="s">
        <v>5749</v>
      </c>
      <c r="B40" s="696" t="s">
        <v>1459</v>
      </c>
      <c r="C40" s="696" t="s">
        <v>5791</v>
      </c>
      <c r="D40" s="696" t="s">
        <v>5790</v>
      </c>
      <c r="E40" s="711">
        <v>14</v>
      </c>
      <c r="F40" s="711">
        <v>198269.68</v>
      </c>
      <c r="G40" s="696">
        <v>1</v>
      </c>
      <c r="H40" s="696">
        <v>14162.119999999999</v>
      </c>
      <c r="I40" s="711">
        <v>50</v>
      </c>
      <c r="J40" s="711">
        <v>714317.5</v>
      </c>
      <c r="K40" s="696">
        <v>3.6027571134426606</v>
      </c>
      <c r="L40" s="696">
        <v>14286.35</v>
      </c>
      <c r="M40" s="711">
        <v>91.5</v>
      </c>
      <c r="N40" s="711">
        <v>1184270.77</v>
      </c>
      <c r="O40" s="701">
        <v>5.9730301173633817</v>
      </c>
      <c r="P40" s="712">
        <v>12942.849945355192</v>
      </c>
    </row>
    <row r="41" spans="1:16" ht="14.4" customHeight="1" x14ac:dyDescent="0.3">
      <c r="A41" s="695" t="s">
        <v>5749</v>
      </c>
      <c r="B41" s="696" t="s">
        <v>1459</v>
      </c>
      <c r="C41" s="696" t="s">
        <v>5792</v>
      </c>
      <c r="D41" s="696" t="s">
        <v>5793</v>
      </c>
      <c r="E41" s="711">
        <v>11.11</v>
      </c>
      <c r="F41" s="711">
        <v>18386.359999999997</v>
      </c>
      <c r="G41" s="696">
        <v>1</v>
      </c>
      <c r="H41" s="696">
        <v>1654.9378937893787</v>
      </c>
      <c r="I41" s="711">
        <v>9.25</v>
      </c>
      <c r="J41" s="711">
        <v>15346.25</v>
      </c>
      <c r="K41" s="696">
        <v>0.83465405876965326</v>
      </c>
      <c r="L41" s="696">
        <v>1659.0540540540539</v>
      </c>
      <c r="M41" s="711">
        <v>2.8</v>
      </c>
      <c r="N41" s="711">
        <v>4684.4400000000005</v>
      </c>
      <c r="O41" s="701">
        <v>0.25477799847278099</v>
      </c>
      <c r="P41" s="712">
        <v>1673.014285714286</v>
      </c>
    </row>
    <row r="42" spans="1:16" ht="14.4" customHeight="1" x14ac:dyDescent="0.3">
      <c r="A42" s="695" t="s">
        <v>5749</v>
      </c>
      <c r="B42" s="696" t="s">
        <v>1459</v>
      </c>
      <c r="C42" s="696" t="s">
        <v>5794</v>
      </c>
      <c r="D42" s="696" t="s">
        <v>1424</v>
      </c>
      <c r="E42" s="711">
        <v>6.5</v>
      </c>
      <c r="F42" s="711">
        <v>675.09</v>
      </c>
      <c r="G42" s="696">
        <v>1</v>
      </c>
      <c r="H42" s="696">
        <v>103.86</v>
      </c>
      <c r="I42" s="711">
        <v>10.27</v>
      </c>
      <c r="J42" s="711">
        <v>1146.47</v>
      </c>
      <c r="K42" s="696">
        <v>1.6982476410552667</v>
      </c>
      <c r="L42" s="696">
        <v>111.63291139240508</v>
      </c>
      <c r="M42" s="711">
        <v>21.8</v>
      </c>
      <c r="N42" s="711">
        <v>1603.81</v>
      </c>
      <c r="O42" s="701">
        <v>2.375698055074138</v>
      </c>
      <c r="P42" s="712">
        <v>73.569266055045873</v>
      </c>
    </row>
    <row r="43" spans="1:16" ht="14.4" customHeight="1" x14ac:dyDescent="0.3">
      <c r="A43" s="695" t="s">
        <v>5749</v>
      </c>
      <c r="B43" s="696" t="s">
        <v>1459</v>
      </c>
      <c r="C43" s="696" t="s">
        <v>5795</v>
      </c>
      <c r="D43" s="696" t="s">
        <v>1428</v>
      </c>
      <c r="E43" s="711"/>
      <c r="F43" s="711"/>
      <c r="G43" s="696"/>
      <c r="H43" s="696"/>
      <c r="I43" s="711"/>
      <c r="J43" s="711"/>
      <c r="K43" s="696"/>
      <c r="L43" s="696"/>
      <c r="M43" s="711">
        <v>6.8</v>
      </c>
      <c r="N43" s="711">
        <v>4336.8999999999996</v>
      </c>
      <c r="O43" s="701"/>
      <c r="P43" s="712">
        <v>637.77941176470586</v>
      </c>
    </row>
    <row r="44" spans="1:16" ht="14.4" customHeight="1" x14ac:dyDescent="0.3">
      <c r="A44" s="695" t="s">
        <v>5749</v>
      </c>
      <c r="B44" s="696" t="s">
        <v>1459</v>
      </c>
      <c r="C44" s="696" t="s">
        <v>5796</v>
      </c>
      <c r="D44" s="696" t="s">
        <v>1431</v>
      </c>
      <c r="E44" s="711">
        <v>131</v>
      </c>
      <c r="F44" s="711">
        <v>36912.720000000001</v>
      </c>
      <c r="G44" s="696">
        <v>1</v>
      </c>
      <c r="H44" s="696">
        <v>281.77648854961831</v>
      </c>
      <c r="I44" s="711">
        <v>312</v>
      </c>
      <c r="J44" s="711">
        <v>93618.72</v>
      </c>
      <c r="K44" s="696">
        <v>2.5362184092637983</v>
      </c>
      <c r="L44" s="696">
        <v>300.06</v>
      </c>
      <c r="M44" s="711">
        <v>300.8</v>
      </c>
      <c r="N44" s="711">
        <v>91049.12</v>
      </c>
      <c r="O44" s="701">
        <v>2.4666055495233077</v>
      </c>
      <c r="P44" s="712">
        <v>302.68989361702126</v>
      </c>
    </row>
    <row r="45" spans="1:16" ht="14.4" customHeight="1" x14ac:dyDescent="0.3">
      <c r="A45" s="695" t="s">
        <v>5749</v>
      </c>
      <c r="B45" s="696" t="s">
        <v>1459</v>
      </c>
      <c r="C45" s="696" t="s">
        <v>5797</v>
      </c>
      <c r="D45" s="696" t="s">
        <v>1431</v>
      </c>
      <c r="E45" s="711">
        <v>58.9</v>
      </c>
      <c r="F45" s="711">
        <v>81744.260000000009</v>
      </c>
      <c r="G45" s="696">
        <v>1</v>
      </c>
      <c r="H45" s="696">
        <v>1387.8482173174875</v>
      </c>
      <c r="I45" s="711">
        <v>47.999999999999993</v>
      </c>
      <c r="J45" s="711">
        <v>72013.89</v>
      </c>
      <c r="K45" s="696">
        <v>0.88096570939659846</v>
      </c>
      <c r="L45" s="696">
        <v>1500.2893750000003</v>
      </c>
      <c r="M45" s="711">
        <v>24.9</v>
      </c>
      <c r="N45" s="711">
        <v>37684.869999999995</v>
      </c>
      <c r="O45" s="701">
        <v>0.46100937240119355</v>
      </c>
      <c r="P45" s="712">
        <v>1513.4485943775098</v>
      </c>
    </row>
    <row r="46" spans="1:16" ht="14.4" customHeight="1" x14ac:dyDescent="0.3">
      <c r="A46" s="695" t="s">
        <v>5749</v>
      </c>
      <c r="B46" s="696" t="s">
        <v>1459</v>
      </c>
      <c r="C46" s="696" t="s">
        <v>5798</v>
      </c>
      <c r="D46" s="696" t="s">
        <v>5745</v>
      </c>
      <c r="E46" s="711">
        <v>1.4</v>
      </c>
      <c r="F46" s="711">
        <v>174.67</v>
      </c>
      <c r="G46" s="696">
        <v>1</v>
      </c>
      <c r="H46" s="696">
        <v>124.76428571428572</v>
      </c>
      <c r="I46" s="711"/>
      <c r="J46" s="711"/>
      <c r="K46" s="696"/>
      <c r="L46" s="696"/>
      <c r="M46" s="711"/>
      <c r="N46" s="711"/>
      <c r="O46" s="701"/>
      <c r="P46" s="712"/>
    </row>
    <row r="47" spans="1:16" ht="14.4" customHeight="1" x14ac:dyDescent="0.3">
      <c r="A47" s="695" t="s">
        <v>5749</v>
      </c>
      <c r="B47" s="696" t="s">
        <v>1459</v>
      </c>
      <c r="C47" s="696" t="s">
        <v>5799</v>
      </c>
      <c r="D47" s="696" t="s">
        <v>5800</v>
      </c>
      <c r="E47" s="711"/>
      <c r="F47" s="711"/>
      <c r="G47" s="696"/>
      <c r="H47" s="696"/>
      <c r="I47" s="711">
        <v>85.600000000000009</v>
      </c>
      <c r="J47" s="711">
        <v>1308843.3400000001</v>
      </c>
      <c r="K47" s="696"/>
      <c r="L47" s="696">
        <v>15290.225934579439</v>
      </c>
      <c r="M47" s="711">
        <v>6.2</v>
      </c>
      <c r="N47" s="711">
        <v>94629.47</v>
      </c>
      <c r="O47" s="701"/>
      <c r="P47" s="712">
        <v>15262.817741935483</v>
      </c>
    </row>
    <row r="48" spans="1:16" ht="14.4" customHeight="1" x14ac:dyDescent="0.3">
      <c r="A48" s="695" t="s">
        <v>5749</v>
      </c>
      <c r="B48" s="696" t="s">
        <v>1459</v>
      </c>
      <c r="C48" s="696" t="s">
        <v>5801</v>
      </c>
      <c r="D48" s="696" t="s">
        <v>5802</v>
      </c>
      <c r="E48" s="711"/>
      <c r="F48" s="711"/>
      <c r="G48" s="696"/>
      <c r="H48" s="696"/>
      <c r="I48" s="711">
        <v>48.599999999999994</v>
      </c>
      <c r="J48" s="711">
        <v>458231.29</v>
      </c>
      <c r="K48" s="696"/>
      <c r="L48" s="696">
        <v>9428.6273662551448</v>
      </c>
      <c r="M48" s="711">
        <v>0.6</v>
      </c>
      <c r="N48" s="711">
        <v>5613.79</v>
      </c>
      <c r="O48" s="701"/>
      <c r="P48" s="712">
        <v>9356.3166666666675</v>
      </c>
    </row>
    <row r="49" spans="1:16" ht="14.4" customHeight="1" x14ac:dyDescent="0.3">
      <c r="A49" s="695" t="s">
        <v>5749</v>
      </c>
      <c r="B49" s="696" t="s">
        <v>1459</v>
      </c>
      <c r="C49" s="696" t="s">
        <v>5803</v>
      </c>
      <c r="D49" s="696" t="s">
        <v>827</v>
      </c>
      <c r="E49" s="711">
        <v>53.56</v>
      </c>
      <c r="F49" s="711">
        <v>4092.3199999999997</v>
      </c>
      <c r="G49" s="696">
        <v>1</v>
      </c>
      <c r="H49" s="696">
        <v>76.406273338312161</v>
      </c>
      <c r="I49" s="711">
        <v>76.55</v>
      </c>
      <c r="J49" s="711">
        <v>5883.2</v>
      </c>
      <c r="K49" s="696">
        <v>1.4376197364819956</v>
      </c>
      <c r="L49" s="696">
        <v>76.854343566296535</v>
      </c>
      <c r="M49" s="711">
        <v>80.140000000000015</v>
      </c>
      <c r="N49" s="711">
        <v>6065.5300000000007</v>
      </c>
      <c r="O49" s="701">
        <v>1.4821739257927047</v>
      </c>
      <c r="P49" s="712">
        <v>75.686673321687039</v>
      </c>
    </row>
    <row r="50" spans="1:16" ht="14.4" customHeight="1" x14ac:dyDescent="0.3">
      <c r="A50" s="695" t="s">
        <v>5749</v>
      </c>
      <c r="B50" s="696" t="s">
        <v>1459</v>
      </c>
      <c r="C50" s="696" t="s">
        <v>5804</v>
      </c>
      <c r="D50" s="696" t="s">
        <v>1272</v>
      </c>
      <c r="E50" s="711">
        <v>2.15</v>
      </c>
      <c r="F50" s="711">
        <v>560.47</v>
      </c>
      <c r="G50" s="696">
        <v>1</v>
      </c>
      <c r="H50" s="696">
        <v>260.6837209302326</v>
      </c>
      <c r="I50" s="711">
        <v>15.43</v>
      </c>
      <c r="J50" s="711">
        <v>5246.0099999999993</v>
      </c>
      <c r="K50" s="696">
        <v>9.3600192695416329</v>
      </c>
      <c r="L50" s="696">
        <v>339.98768632534023</v>
      </c>
      <c r="M50" s="711">
        <v>1.7999999999999998</v>
      </c>
      <c r="N50" s="711">
        <v>612.18000000000006</v>
      </c>
      <c r="O50" s="701">
        <v>1.0922618516602138</v>
      </c>
      <c r="P50" s="712">
        <v>340.10000000000008</v>
      </c>
    </row>
    <row r="51" spans="1:16" ht="14.4" customHeight="1" x14ac:dyDescent="0.3">
      <c r="A51" s="695" t="s">
        <v>5749</v>
      </c>
      <c r="B51" s="696" t="s">
        <v>1459</v>
      </c>
      <c r="C51" s="696" t="s">
        <v>5805</v>
      </c>
      <c r="D51" s="696" t="s">
        <v>1276</v>
      </c>
      <c r="E51" s="711">
        <v>149.69999999999999</v>
      </c>
      <c r="F51" s="711">
        <v>12536.99</v>
      </c>
      <c r="G51" s="696">
        <v>1</v>
      </c>
      <c r="H51" s="696">
        <v>83.747428189712764</v>
      </c>
      <c r="I51" s="711">
        <v>94.37</v>
      </c>
      <c r="J51" s="711">
        <v>7953.4</v>
      </c>
      <c r="K51" s="696">
        <v>0.63439469920610925</v>
      </c>
      <c r="L51" s="696">
        <v>84.278902193493693</v>
      </c>
      <c r="M51" s="711">
        <v>61.05</v>
      </c>
      <c r="N51" s="711">
        <v>5190.3799999999992</v>
      </c>
      <c r="O51" s="701">
        <v>0.41400527558847849</v>
      </c>
      <c r="P51" s="712">
        <v>85.01850941850941</v>
      </c>
    </row>
    <row r="52" spans="1:16" ht="14.4" customHeight="1" x14ac:dyDescent="0.3">
      <c r="A52" s="695" t="s">
        <v>5749</v>
      </c>
      <c r="B52" s="696" t="s">
        <v>1459</v>
      </c>
      <c r="C52" s="696" t="s">
        <v>5806</v>
      </c>
      <c r="D52" s="696" t="s">
        <v>1280</v>
      </c>
      <c r="E52" s="711">
        <v>75.42</v>
      </c>
      <c r="F52" s="711">
        <v>12691.710000000001</v>
      </c>
      <c r="G52" s="696">
        <v>1</v>
      </c>
      <c r="H52" s="696">
        <v>168.28042959427208</v>
      </c>
      <c r="I52" s="711">
        <v>126.30000000000001</v>
      </c>
      <c r="J52" s="711">
        <v>21289.99</v>
      </c>
      <c r="K52" s="696">
        <v>1.6774721452034438</v>
      </c>
      <c r="L52" s="696">
        <v>168.56682501979415</v>
      </c>
      <c r="M52" s="711">
        <v>242.45</v>
      </c>
      <c r="N52" s="711">
        <v>41228.11</v>
      </c>
      <c r="O52" s="701">
        <v>3.2484283047753215</v>
      </c>
      <c r="P52" s="712">
        <v>170.0478861620953</v>
      </c>
    </row>
    <row r="53" spans="1:16" ht="14.4" customHeight="1" x14ac:dyDescent="0.3">
      <c r="A53" s="695" t="s">
        <v>5749</v>
      </c>
      <c r="B53" s="696" t="s">
        <v>1459</v>
      </c>
      <c r="C53" s="696" t="s">
        <v>5807</v>
      </c>
      <c r="D53" s="696" t="s">
        <v>5808</v>
      </c>
      <c r="E53" s="711">
        <v>19</v>
      </c>
      <c r="F53" s="711">
        <v>18141.010000000002</v>
      </c>
      <c r="G53" s="696">
        <v>1</v>
      </c>
      <c r="H53" s="696">
        <v>954.79000000000008</v>
      </c>
      <c r="I53" s="711"/>
      <c r="J53" s="711"/>
      <c r="K53" s="696"/>
      <c r="L53" s="696"/>
      <c r="M53" s="711">
        <v>37.4</v>
      </c>
      <c r="N53" s="711">
        <v>7954.6</v>
      </c>
      <c r="O53" s="701">
        <v>0.43848716251189979</v>
      </c>
      <c r="P53" s="712">
        <v>212.68983957219254</v>
      </c>
    </row>
    <row r="54" spans="1:16" ht="14.4" customHeight="1" x14ac:dyDescent="0.3">
      <c r="A54" s="695" t="s">
        <v>5749</v>
      </c>
      <c r="B54" s="696" t="s">
        <v>1459</v>
      </c>
      <c r="C54" s="696" t="s">
        <v>5809</v>
      </c>
      <c r="D54" s="696" t="s">
        <v>5810</v>
      </c>
      <c r="E54" s="711">
        <v>11</v>
      </c>
      <c r="F54" s="711">
        <v>77406.459999999992</v>
      </c>
      <c r="G54" s="696">
        <v>1</v>
      </c>
      <c r="H54" s="696">
        <v>7036.9509090909087</v>
      </c>
      <c r="I54" s="711"/>
      <c r="J54" s="711"/>
      <c r="K54" s="696"/>
      <c r="L54" s="696"/>
      <c r="M54" s="711"/>
      <c r="N54" s="711"/>
      <c r="O54" s="701"/>
      <c r="P54" s="712"/>
    </row>
    <row r="55" spans="1:16" ht="14.4" customHeight="1" x14ac:dyDescent="0.3">
      <c r="A55" s="695" t="s">
        <v>5749</v>
      </c>
      <c r="B55" s="696" t="s">
        <v>1459</v>
      </c>
      <c r="C55" s="696" t="s">
        <v>5811</v>
      </c>
      <c r="D55" s="696" t="s">
        <v>5810</v>
      </c>
      <c r="E55" s="711">
        <v>29</v>
      </c>
      <c r="F55" s="711">
        <v>410701.48</v>
      </c>
      <c r="G55" s="696">
        <v>1</v>
      </c>
      <c r="H55" s="696">
        <v>14162.119999999999</v>
      </c>
      <c r="I55" s="711"/>
      <c r="J55" s="711"/>
      <c r="K55" s="696"/>
      <c r="L55" s="696"/>
      <c r="M55" s="711"/>
      <c r="N55" s="711"/>
      <c r="O55" s="701"/>
      <c r="P55" s="712"/>
    </row>
    <row r="56" spans="1:16" ht="14.4" customHeight="1" x14ac:dyDescent="0.3">
      <c r="A56" s="695" t="s">
        <v>5749</v>
      </c>
      <c r="B56" s="696" t="s">
        <v>1459</v>
      </c>
      <c r="C56" s="696" t="s">
        <v>5812</v>
      </c>
      <c r="D56" s="696" t="s">
        <v>5813</v>
      </c>
      <c r="E56" s="711">
        <v>71</v>
      </c>
      <c r="F56" s="711">
        <v>356517.98</v>
      </c>
      <c r="G56" s="696">
        <v>1</v>
      </c>
      <c r="H56" s="696">
        <v>5021.38</v>
      </c>
      <c r="I56" s="711">
        <v>63</v>
      </c>
      <c r="J56" s="711">
        <v>343142.1</v>
      </c>
      <c r="K56" s="696">
        <v>0.96248189221760982</v>
      </c>
      <c r="L56" s="696">
        <v>5446.7</v>
      </c>
      <c r="M56" s="711">
        <v>31</v>
      </c>
      <c r="N56" s="711">
        <v>139842.54999999999</v>
      </c>
      <c r="O56" s="701">
        <v>0.39224543457808214</v>
      </c>
      <c r="P56" s="712">
        <v>4511.0499999999993</v>
      </c>
    </row>
    <row r="57" spans="1:16" ht="14.4" customHeight="1" x14ac:dyDescent="0.3">
      <c r="A57" s="695" t="s">
        <v>5749</v>
      </c>
      <c r="B57" s="696" t="s">
        <v>1459</v>
      </c>
      <c r="C57" s="696" t="s">
        <v>5814</v>
      </c>
      <c r="D57" s="696" t="s">
        <v>5815</v>
      </c>
      <c r="E57" s="711">
        <v>93</v>
      </c>
      <c r="F57" s="711">
        <v>925445.88</v>
      </c>
      <c r="G57" s="696">
        <v>1</v>
      </c>
      <c r="H57" s="696">
        <v>9951.0309677419355</v>
      </c>
      <c r="I57" s="711">
        <v>91</v>
      </c>
      <c r="J57" s="711">
        <v>991299.39999999991</v>
      </c>
      <c r="K57" s="696">
        <v>1.0711586937963351</v>
      </c>
      <c r="L57" s="696">
        <v>10893.4</v>
      </c>
      <c r="M57" s="711">
        <v>149</v>
      </c>
      <c r="N57" s="711">
        <v>1344291.41</v>
      </c>
      <c r="O57" s="701">
        <v>1.4525878163723631</v>
      </c>
      <c r="P57" s="712">
        <v>9022.09</v>
      </c>
    </row>
    <row r="58" spans="1:16" ht="14.4" customHeight="1" x14ac:dyDescent="0.3">
      <c r="A58" s="695" t="s">
        <v>5749</v>
      </c>
      <c r="B58" s="696" t="s">
        <v>1459</v>
      </c>
      <c r="C58" s="696" t="s">
        <v>5816</v>
      </c>
      <c r="D58" s="696" t="s">
        <v>5745</v>
      </c>
      <c r="E58" s="711">
        <v>14.610000000000003</v>
      </c>
      <c r="F58" s="711">
        <v>23735.129999999997</v>
      </c>
      <c r="G58" s="696">
        <v>1</v>
      </c>
      <c r="H58" s="696">
        <v>1624.5811088295682</v>
      </c>
      <c r="I58" s="711">
        <v>8.92</v>
      </c>
      <c r="J58" s="711">
        <v>14509.69</v>
      </c>
      <c r="K58" s="696">
        <v>0.61131706462109126</v>
      </c>
      <c r="L58" s="696">
        <v>1626.6468609865472</v>
      </c>
      <c r="M58" s="711"/>
      <c r="N58" s="711"/>
      <c r="O58" s="701"/>
      <c r="P58" s="712"/>
    </row>
    <row r="59" spans="1:16" ht="14.4" customHeight="1" x14ac:dyDescent="0.3">
      <c r="A59" s="695" t="s">
        <v>5749</v>
      </c>
      <c r="B59" s="696" t="s">
        <v>1459</v>
      </c>
      <c r="C59" s="696" t="s">
        <v>5817</v>
      </c>
      <c r="D59" s="696" t="s">
        <v>5818</v>
      </c>
      <c r="E59" s="711">
        <v>26</v>
      </c>
      <c r="F59" s="711">
        <v>129599.59999999999</v>
      </c>
      <c r="G59" s="696">
        <v>1</v>
      </c>
      <c r="H59" s="696">
        <v>4984.5999999999995</v>
      </c>
      <c r="I59" s="711">
        <v>64</v>
      </c>
      <c r="J59" s="711">
        <v>345557.76000000001</v>
      </c>
      <c r="K59" s="696">
        <v>2.6663489702128711</v>
      </c>
      <c r="L59" s="696">
        <v>5399.34</v>
      </c>
      <c r="M59" s="711"/>
      <c r="N59" s="711"/>
      <c r="O59" s="701"/>
      <c r="P59" s="712"/>
    </row>
    <row r="60" spans="1:16" ht="14.4" customHeight="1" x14ac:dyDescent="0.3">
      <c r="A60" s="695" t="s">
        <v>5749</v>
      </c>
      <c r="B60" s="696" t="s">
        <v>1459</v>
      </c>
      <c r="C60" s="696" t="s">
        <v>5819</v>
      </c>
      <c r="D60" s="696" t="s">
        <v>5820</v>
      </c>
      <c r="E60" s="711">
        <v>147</v>
      </c>
      <c r="F60" s="711">
        <v>1506430.98</v>
      </c>
      <c r="G60" s="696">
        <v>1</v>
      </c>
      <c r="H60" s="696">
        <v>10247.829795918367</v>
      </c>
      <c r="I60" s="711">
        <v>139</v>
      </c>
      <c r="J60" s="711">
        <v>1501015.1300000001</v>
      </c>
      <c r="K60" s="696">
        <v>0.99640484690510023</v>
      </c>
      <c r="L60" s="696">
        <v>10798.67</v>
      </c>
      <c r="M60" s="711">
        <v>58</v>
      </c>
      <c r="N60" s="711">
        <v>523281.22</v>
      </c>
      <c r="O60" s="701">
        <v>0.34736488225965717</v>
      </c>
      <c r="P60" s="712">
        <v>9022.09</v>
      </c>
    </row>
    <row r="61" spans="1:16" ht="14.4" customHeight="1" x14ac:dyDescent="0.3">
      <c r="A61" s="695" t="s">
        <v>5749</v>
      </c>
      <c r="B61" s="696" t="s">
        <v>1459</v>
      </c>
      <c r="C61" s="696" t="s">
        <v>5821</v>
      </c>
      <c r="D61" s="696" t="s">
        <v>866</v>
      </c>
      <c r="E61" s="711">
        <v>16.399999999999999</v>
      </c>
      <c r="F61" s="711">
        <v>927.6099999999999</v>
      </c>
      <c r="G61" s="696">
        <v>1</v>
      </c>
      <c r="H61" s="696">
        <v>56.561585365853659</v>
      </c>
      <c r="I61" s="711">
        <v>2.95</v>
      </c>
      <c r="J61" s="711">
        <v>183.54</v>
      </c>
      <c r="K61" s="696">
        <v>0.19786332618233957</v>
      </c>
      <c r="L61" s="696">
        <v>62.216949152542369</v>
      </c>
      <c r="M61" s="711">
        <v>3.6</v>
      </c>
      <c r="N61" s="711">
        <v>225.72</v>
      </c>
      <c r="O61" s="701">
        <v>0.2433350222615108</v>
      </c>
      <c r="P61" s="712">
        <v>62.699999999999996</v>
      </c>
    </row>
    <row r="62" spans="1:16" ht="14.4" customHeight="1" x14ac:dyDescent="0.3">
      <c r="A62" s="695" t="s">
        <v>5749</v>
      </c>
      <c r="B62" s="696" t="s">
        <v>1459</v>
      </c>
      <c r="C62" s="696" t="s">
        <v>5822</v>
      </c>
      <c r="D62" s="696" t="s">
        <v>5823</v>
      </c>
      <c r="E62" s="711">
        <v>5.8</v>
      </c>
      <c r="F62" s="711">
        <v>14065.35</v>
      </c>
      <c r="G62" s="696">
        <v>1</v>
      </c>
      <c r="H62" s="696">
        <v>2425.0603448275865</v>
      </c>
      <c r="I62" s="711"/>
      <c r="J62" s="711"/>
      <c r="K62" s="696"/>
      <c r="L62" s="696"/>
      <c r="M62" s="711"/>
      <c r="N62" s="711"/>
      <c r="O62" s="701"/>
      <c r="P62" s="712"/>
    </row>
    <row r="63" spans="1:16" ht="14.4" customHeight="1" x14ac:dyDescent="0.3">
      <c r="A63" s="695" t="s">
        <v>5749</v>
      </c>
      <c r="B63" s="696" t="s">
        <v>1459</v>
      </c>
      <c r="C63" s="696" t="s">
        <v>5824</v>
      </c>
      <c r="D63" s="696" t="s">
        <v>3148</v>
      </c>
      <c r="E63" s="711"/>
      <c r="F63" s="711"/>
      <c r="G63" s="696"/>
      <c r="H63" s="696"/>
      <c r="I63" s="711">
        <v>1.5</v>
      </c>
      <c r="J63" s="711">
        <v>756.67</v>
      </c>
      <c r="K63" s="696"/>
      <c r="L63" s="696">
        <v>504.44666666666666</v>
      </c>
      <c r="M63" s="711"/>
      <c r="N63" s="711"/>
      <c r="O63" s="701"/>
      <c r="P63" s="712"/>
    </row>
    <row r="64" spans="1:16" ht="14.4" customHeight="1" x14ac:dyDescent="0.3">
      <c r="A64" s="695" t="s">
        <v>5749</v>
      </c>
      <c r="B64" s="696" t="s">
        <v>1459</v>
      </c>
      <c r="C64" s="696" t="s">
        <v>5825</v>
      </c>
      <c r="D64" s="696" t="s">
        <v>3227</v>
      </c>
      <c r="E64" s="711">
        <v>1.29</v>
      </c>
      <c r="F64" s="711">
        <v>256.40000000000003</v>
      </c>
      <c r="G64" s="696">
        <v>1</v>
      </c>
      <c r="H64" s="696">
        <v>198.75968992248065</v>
      </c>
      <c r="I64" s="711"/>
      <c r="J64" s="711"/>
      <c r="K64" s="696"/>
      <c r="L64" s="696"/>
      <c r="M64" s="711"/>
      <c r="N64" s="711"/>
      <c r="O64" s="701"/>
      <c r="P64" s="712"/>
    </row>
    <row r="65" spans="1:16" ht="14.4" customHeight="1" x14ac:dyDescent="0.3">
      <c r="A65" s="695" t="s">
        <v>5749</v>
      </c>
      <c r="B65" s="696" t="s">
        <v>1459</v>
      </c>
      <c r="C65" s="696" t="s">
        <v>5826</v>
      </c>
      <c r="D65" s="696" t="s">
        <v>5827</v>
      </c>
      <c r="E65" s="711">
        <v>61.010000000000005</v>
      </c>
      <c r="F65" s="711">
        <v>82164.51999999999</v>
      </c>
      <c r="G65" s="696">
        <v>1</v>
      </c>
      <c r="H65" s="696">
        <v>1346.738567447959</v>
      </c>
      <c r="I65" s="711">
        <v>56.7</v>
      </c>
      <c r="J65" s="711">
        <v>79942.790000000008</v>
      </c>
      <c r="K65" s="696">
        <v>0.9729599832141661</v>
      </c>
      <c r="L65" s="696">
        <v>1409.925749559083</v>
      </c>
      <c r="M65" s="711">
        <v>51.929999999999993</v>
      </c>
      <c r="N65" s="711">
        <v>74902.509999999995</v>
      </c>
      <c r="O65" s="701">
        <v>0.9116162304605443</v>
      </c>
      <c r="P65" s="712">
        <v>1442.3745426535722</v>
      </c>
    </row>
    <row r="66" spans="1:16" ht="14.4" customHeight="1" x14ac:dyDescent="0.3">
      <c r="A66" s="695" t="s">
        <v>5749</v>
      </c>
      <c r="B66" s="696" t="s">
        <v>1459</v>
      </c>
      <c r="C66" s="696" t="s">
        <v>5828</v>
      </c>
      <c r="D66" s="696" t="s">
        <v>5827</v>
      </c>
      <c r="E66" s="711">
        <v>200.5</v>
      </c>
      <c r="F66" s="711">
        <v>57273.159999999996</v>
      </c>
      <c r="G66" s="696">
        <v>1</v>
      </c>
      <c r="H66" s="696">
        <v>285.65167082294261</v>
      </c>
      <c r="I66" s="711">
        <v>394</v>
      </c>
      <c r="J66" s="711">
        <v>118223.63999999998</v>
      </c>
      <c r="K66" s="696">
        <v>2.0642066894859652</v>
      </c>
      <c r="L66" s="696">
        <v>300.05999999999995</v>
      </c>
      <c r="M66" s="711">
        <v>649</v>
      </c>
      <c r="N66" s="711">
        <v>196445.76</v>
      </c>
      <c r="O66" s="701">
        <v>3.429979417933287</v>
      </c>
      <c r="P66" s="712">
        <v>302.68992295839757</v>
      </c>
    </row>
    <row r="67" spans="1:16" ht="14.4" customHeight="1" x14ac:dyDescent="0.3">
      <c r="A67" s="695" t="s">
        <v>5749</v>
      </c>
      <c r="B67" s="696" t="s">
        <v>1459</v>
      </c>
      <c r="C67" s="696" t="s">
        <v>5829</v>
      </c>
      <c r="D67" s="696" t="s">
        <v>5745</v>
      </c>
      <c r="E67" s="711">
        <v>91.86</v>
      </c>
      <c r="F67" s="711">
        <v>52624.63</v>
      </c>
      <c r="G67" s="696">
        <v>1</v>
      </c>
      <c r="H67" s="696">
        <v>572.8786196385804</v>
      </c>
      <c r="I67" s="711"/>
      <c r="J67" s="711"/>
      <c r="K67" s="696"/>
      <c r="L67" s="696"/>
      <c r="M67" s="711"/>
      <c r="N67" s="711"/>
      <c r="O67" s="701"/>
      <c r="P67" s="712"/>
    </row>
    <row r="68" spans="1:16" ht="14.4" customHeight="1" x14ac:dyDescent="0.3">
      <c r="A68" s="695" t="s">
        <v>5749</v>
      </c>
      <c r="B68" s="696" t="s">
        <v>1459</v>
      </c>
      <c r="C68" s="696" t="s">
        <v>2123</v>
      </c>
      <c r="D68" s="696" t="s">
        <v>5830</v>
      </c>
      <c r="E68" s="711">
        <v>58</v>
      </c>
      <c r="F68" s="711">
        <v>388204.44</v>
      </c>
      <c r="G68" s="696">
        <v>1</v>
      </c>
      <c r="H68" s="696">
        <v>6693.18</v>
      </c>
      <c r="I68" s="711">
        <v>32</v>
      </c>
      <c r="J68" s="711">
        <v>214181.76000000001</v>
      </c>
      <c r="K68" s="696">
        <v>0.55172413793103448</v>
      </c>
      <c r="L68" s="696">
        <v>6693.18</v>
      </c>
      <c r="M68" s="711">
        <v>35</v>
      </c>
      <c r="N68" s="711">
        <v>236316.15</v>
      </c>
      <c r="O68" s="701">
        <v>0.60874149198293559</v>
      </c>
      <c r="P68" s="712">
        <v>6751.8899999999994</v>
      </c>
    </row>
    <row r="69" spans="1:16" ht="14.4" customHeight="1" x14ac:dyDescent="0.3">
      <c r="A69" s="695" t="s">
        <v>5749</v>
      </c>
      <c r="B69" s="696" t="s">
        <v>1459</v>
      </c>
      <c r="C69" s="696" t="s">
        <v>2216</v>
      </c>
      <c r="D69" s="696" t="s">
        <v>5831</v>
      </c>
      <c r="E69" s="711">
        <v>12</v>
      </c>
      <c r="F69" s="711">
        <v>160636.20000000001</v>
      </c>
      <c r="G69" s="696">
        <v>1</v>
      </c>
      <c r="H69" s="696">
        <v>13386.35</v>
      </c>
      <c r="I69" s="711">
        <v>5</v>
      </c>
      <c r="J69" s="711">
        <v>66931.75</v>
      </c>
      <c r="K69" s="696">
        <v>0.41666666666666663</v>
      </c>
      <c r="L69" s="696">
        <v>13386.35</v>
      </c>
      <c r="M69" s="711">
        <v>10</v>
      </c>
      <c r="N69" s="711">
        <v>135037.79999999999</v>
      </c>
      <c r="O69" s="701">
        <v>0.84064364072357278</v>
      </c>
      <c r="P69" s="712">
        <v>13503.779999999999</v>
      </c>
    </row>
    <row r="70" spans="1:16" ht="14.4" customHeight="1" x14ac:dyDescent="0.3">
      <c r="A70" s="695" t="s">
        <v>5749</v>
      </c>
      <c r="B70" s="696" t="s">
        <v>1459</v>
      </c>
      <c r="C70" s="696" t="s">
        <v>5832</v>
      </c>
      <c r="D70" s="696" t="s">
        <v>1511</v>
      </c>
      <c r="E70" s="711">
        <v>2.4</v>
      </c>
      <c r="F70" s="711">
        <v>623.52</v>
      </c>
      <c r="G70" s="696">
        <v>1</v>
      </c>
      <c r="H70" s="696">
        <v>259.8</v>
      </c>
      <c r="I70" s="711">
        <v>28.9</v>
      </c>
      <c r="J70" s="711">
        <v>7574.0999999999985</v>
      </c>
      <c r="K70" s="696">
        <v>12.147324865280984</v>
      </c>
      <c r="L70" s="696">
        <v>262.07958477508646</v>
      </c>
      <c r="M70" s="711">
        <v>41.7</v>
      </c>
      <c r="N70" s="711">
        <v>10928.67</v>
      </c>
      <c r="O70" s="701">
        <v>17.527376828329484</v>
      </c>
      <c r="P70" s="712">
        <v>262.07841726618705</v>
      </c>
    </row>
    <row r="71" spans="1:16" ht="14.4" customHeight="1" x14ac:dyDescent="0.3">
      <c r="A71" s="695" t="s">
        <v>5749</v>
      </c>
      <c r="B71" s="696" t="s">
        <v>1459</v>
      </c>
      <c r="C71" s="696" t="s">
        <v>2113</v>
      </c>
      <c r="D71" s="696" t="s">
        <v>2114</v>
      </c>
      <c r="E71" s="711"/>
      <c r="F71" s="711"/>
      <c r="G71" s="696"/>
      <c r="H71" s="696"/>
      <c r="I71" s="711"/>
      <c r="J71" s="711"/>
      <c r="K71" s="696"/>
      <c r="L71" s="696"/>
      <c r="M71" s="711">
        <v>4</v>
      </c>
      <c r="N71" s="711">
        <v>51771.4</v>
      </c>
      <c r="O71" s="701"/>
      <c r="P71" s="712">
        <v>12942.85</v>
      </c>
    </row>
    <row r="72" spans="1:16" ht="14.4" customHeight="1" x14ac:dyDescent="0.3">
      <c r="A72" s="695" t="s">
        <v>5749</v>
      </c>
      <c r="B72" s="696" t="s">
        <v>1459</v>
      </c>
      <c r="C72" s="696" t="s">
        <v>5833</v>
      </c>
      <c r="D72" s="696" t="s">
        <v>1333</v>
      </c>
      <c r="E72" s="711"/>
      <c r="F72" s="711"/>
      <c r="G72" s="696"/>
      <c r="H72" s="696"/>
      <c r="I72" s="711"/>
      <c r="J72" s="711"/>
      <c r="K72" s="696"/>
      <c r="L72" s="696"/>
      <c r="M72" s="711">
        <v>0.34</v>
      </c>
      <c r="N72" s="711">
        <v>263.72000000000003</v>
      </c>
      <c r="O72" s="701"/>
      <c r="P72" s="712">
        <v>775.64705882352939</v>
      </c>
    </row>
    <row r="73" spans="1:16" ht="14.4" customHeight="1" x14ac:dyDescent="0.3">
      <c r="A73" s="695" t="s">
        <v>5749</v>
      </c>
      <c r="B73" s="696" t="s">
        <v>1459</v>
      </c>
      <c r="C73" s="696" t="s">
        <v>5834</v>
      </c>
      <c r="D73" s="696" t="s">
        <v>2157</v>
      </c>
      <c r="E73" s="711">
        <v>18</v>
      </c>
      <c r="F73" s="711">
        <v>20836.440000000002</v>
      </c>
      <c r="G73" s="696">
        <v>1</v>
      </c>
      <c r="H73" s="696">
        <v>1157.5800000000002</v>
      </c>
      <c r="I73" s="711">
        <v>19</v>
      </c>
      <c r="J73" s="711">
        <v>22217.21</v>
      </c>
      <c r="K73" s="696">
        <v>1.0662670782532908</v>
      </c>
      <c r="L73" s="696">
        <v>1169.326842105263</v>
      </c>
      <c r="M73" s="711">
        <v>33</v>
      </c>
      <c r="N73" s="711">
        <v>38601.75</v>
      </c>
      <c r="O73" s="701">
        <v>1.8526077391339402</v>
      </c>
      <c r="P73" s="712">
        <v>1169.75</v>
      </c>
    </row>
    <row r="74" spans="1:16" ht="14.4" customHeight="1" x14ac:dyDescent="0.3">
      <c r="A74" s="695" t="s">
        <v>5749</v>
      </c>
      <c r="B74" s="696" t="s">
        <v>1459</v>
      </c>
      <c r="C74" s="696" t="s">
        <v>5835</v>
      </c>
      <c r="D74" s="696" t="s">
        <v>1815</v>
      </c>
      <c r="E74" s="711"/>
      <c r="F74" s="711"/>
      <c r="G74" s="696"/>
      <c r="H74" s="696"/>
      <c r="I74" s="711"/>
      <c r="J74" s="711"/>
      <c r="K74" s="696"/>
      <c r="L74" s="696"/>
      <c r="M74" s="711">
        <v>8.120000000000001</v>
      </c>
      <c r="N74" s="711">
        <v>13219.33</v>
      </c>
      <c r="O74" s="701"/>
      <c r="P74" s="712">
        <v>1627.996305418719</v>
      </c>
    </row>
    <row r="75" spans="1:16" ht="14.4" customHeight="1" x14ac:dyDescent="0.3">
      <c r="A75" s="695" t="s">
        <v>5749</v>
      </c>
      <c r="B75" s="696" t="s">
        <v>1459</v>
      </c>
      <c r="C75" s="696" t="s">
        <v>5836</v>
      </c>
      <c r="D75" s="696" t="s">
        <v>1464</v>
      </c>
      <c r="E75" s="711">
        <v>0.32</v>
      </c>
      <c r="F75" s="711">
        <v>47.25</v>
      </c>
      <c r="G75" s="696">
        <v>1</v>
      </c>
      <c r="H75" s="696">
        <v>147.65625</v>
      </c>
      <c r="I75" s="711">
        <v>0.18</v>
      </c>
      <c r="J75" s="711">
        <v>28.83</v>
      </c>
      <c r="K75" s="696">
        <v>0.61015873015873012</v>
      </c>
      <c r="L75" s="696">
        <v>160.16666666666666</v>
      </c>
      <c r="M75" s="711">
        <v>2.6599999999999997</v>
      </c>
      <c r="N75" s="711">
        <v>426.02</v>
      </c>
      <c r="O75" s="701">
        <v>9.0162962962962965</v>
      </c>
      <c r="P75" s="712">
        <v>160.15789473684211</v>
      </c>
    </row>
    <row r="76" spans="1:16" ht="14.4" customHeight="1" x14ac:dyDescent="0.3">
      <c r="A76" s="695" t="s">
        <v>5749</v>
      </c>
      <c r="B76" s="696" t="s">
        <v>1459</v>
      </c>
      <c r="C76" s="696" t="s">
        <v>5837</v>
      </c>
      <c r="D76" s="696" t="s">
        <v>5788</v>
      </c>
      <c r="E76" s="711"/>
      <c r="F76" s="711"/>
      <c r="G76" s="696"/>
      <c r="H76" s="696"/>
      <c r="I76" s="711">
        <v>0</v>
      </c>
      <c r="J76" s="711">
        <v>-1.1641532182693481E-10</v>
      </c>
      <c r="K76" s="696"/>
      <c r="L76" s="696"/>
      <c r="M76" s="711">
        <v>0</v>
      </c>
      <c r="N76" s="711">
        <v>0</v>
      </c>
      <c r="O76" s="701"/>
      <c r="P76" s="712"/>
    </row>
    <row r="77" spans="1:16" ht="14.4" customHeight="1" x14ac:dyDescent="0.3">
      <c r="A77" s="695" t="s">
        <v>5749</v>
      </c>
      <c r="B77" s="696" t="s">
        <v>1459</v>
      </c>
      <c r="C77" s="696" t="s">
        <v>5837</v>
      </c>
      <c r="D77" s="696" t="s">
        <v>2999</v>
      </c>
      <c r="E77" s="711"/>
      <c r="F77" s="711"/>
      <c r="G77" s="696"/>
      <c r="H77" s="696"/>
      <c r="I77" s="711">
        <v>39</v>
      </c>
      <c r="J77" s="711">
        <v>2650312.4699999997</v>
      </c>
      <c r="K77" s="696"/>
      <c r="L77" s="696">
        <v>67956.73</v>
      </c>
      <c r="M77" s="711">
        <v>27</v>
      </c>
      <c r="N77" s="711">
        <v>1834831.71</v>
      </c>
      <c r="O77" s="701"/>
      <c r="P77" s="712">
        <v>67956.73</v>
      </c>
    </row>
    <row r="78" spans="1:16" ht="14.4" customHeight="1" x14ac:dyDescent="0.3">
      <c r="A78" s="695" t="s">
        <v>5749</v>
      </c>
      <c r="B78" s="696" t="s">
        <v>1459</v>
      </c>
      <c r="C78" s="696" t="s">
        <v>5838</v>
      </c>
      <c r="D78" s="696" t="s">
        <v>1507</v>
      </c>
      <c r="E78" s="711"/>
      <c r="F78" s="711"/>
      <c r="G78" s="696"/>
      <c r="H78" s="696"/>
      <c r="I78" s="711">
        <v>104.87</v>
      </c>
      <c r="J78" s="711">
        <v>60103.62</v>
      </c>
      <c r="K78" s="696"/>
      <c r="L78" s="696">
        <v>573.12501191951935</v>
      </c>
      <c r="M78" s="711">
        <v>95.199999999999989</v>
      </c>
      <c r="N78" s="711">
        <v>55035.700000000004</v>
      </c>
      <c r="O78" s="701"/>
      <c r="P78" s="712">
        <v>578.1060924369749</v>
      </c>
    </row>
    <row r="79" spans="1:16" ht="14.4" customHeight="1" x14ac:dyDescent="0.3">
      <c r="A79" s="695" t="s">
        <v>5749</v>
      </c>
      <c r="B79" s="696" t="s">
        <v>1459</v>
      </c>
      <c r="C79" s="696" t="s">
        <v>5839</v>
      </c>
      <c r="D79" s="696" t="s">
        <v>5840</v>
      </c>
      <c r="E79" s="711">
        <v>5.8000000000000007</v>
      </c>
      <c r="F79" s="711">
        <v>51768.180000000008</v>
      </c>
      <c r="G79" s="696">
        <v>1</v>
      </c>
      <c r="H79" s="696">
        <v>8925.5482758620692</v>
      </c>
      <c r="I79" s="711"/>
      <c r="J79" s="711"/>
      <c r="K79" s="696"/>
      <c r="L79" s="696"/>
      <c r="M79" s="711"/>
      <c r="N79" s="711"/>
      <c r="O79" s="701"/>
      <c r="P79" s="712"/>
    </row>
    <row r="80" spans="1:16" ht="14.4" customHeight="1" x14ac:dyDescent="0.3">
      <c r="A80" s="695" t="s">
        <v>5749</v>
      </c>
      <c r="B80" s="696" t="s">
        <v>1459</v>
      </c>
      <c r="C80" s="696" t="s">
        <v>5841</v>
      </c>
      <c r="D80" s="696" t="s">
        <v>5842</v>
      </c>
      <c r="E80" s="711">
        <v>0.6</v>
      </c>
      <c r="F80" s="711">
        <v>6666.35</v>
      </c>
      <c r="G80" s="696">
        <v>1</v>
      </c>
      <c r="H80" s="696">
        <v>11110.583333333334</v>
      </c>
      <c r="I80" s="711"/>
      <c r="J80" s="711"/>
      <c r="K80" s="696"/>
      <c r="L80" s="696"/>
      <c r="M80" s="711"/>
      <c r="N80" s="711"/>
      <c r="O80" s="701"/>
      <c r="P80" s="712"/>
    </row>
    <row r="81" spans="1:16" ht="14.4" customHeight="1" x14ac:dyDescent="0.3">
      <c r="A81" s="695" t="s">
        <v>5749</v>
      </c>
      <c r="B81" s="696" t="s">
        <v>1459</v>
      </c>
      <c r="C81" s="696" t="s">
        <v>5843</v>
      </c>
      <c r="D81" s="696" t="s">
        <v>5844</v>
      </c>
      <c r="E81" s="711">
        <v>0</v>
      </c>
      <c r="F81" s="711">
        <v>0</v>
      </c>
      <c r="G81" s="696"/>
      <c r="H81" s="696"/>
      <c r="I81" s="711"/>
      <c r="J81" s="711"/>
      <c r="K81" s="696"/>
      <c r="L81" s="696"/>
      <c r="M81" s="711"/>
      <c r="N81" s="711"/>
      <c r="O81" s="701"/>
      <c r="P81" s="712"/>
    </row>
    <row r="82" spans="1:16" ht="14.4" customHeight="1" x14ac:dyDescent="0.3">
      <c r="A82" s="695" t="s">
        <v>5749</v>
      </c>
      <c r="B82" s="696" t="s">
        <v>1459</v>
      </c>
      <c r="C82" s="696" t="s">
        <v>5843</v>
      </c>
      <c r="D82" s="696" t="s">
        <v>5845</v>
      </c>
      <c r="E82" s="711">
        <v>1</v>
      </c>
      <c r="F82" s="711">
        <v>16904</v>
      </c>
      <c r="G82" s="696">
        <v>1</v>
      </c>
      <c r="H82" s="696">
        <v>16904</v>
      </c>
      <c r="I82" s="711"/>
      <c r="J82" s="711"/>
      <c r="K82" s="696"/>
      <c r="L82" s="696"/>
      <c r="M82" s="711"/>
      <c r="N82" s="711"/>
      <c r="O82" s="701"/>
      <c r="P82" s="712"/>
    </row>
    <row r="83" spans="1:16" ht="14.4" customHeight="1" x14ac:dyDescent="0.3">
      <c r="A83" s="695" t="s">
        <v>5749</v>
      </c>
      <c r="B83" s="696" t="s">
        <v>1459</v>
      </c>
      <c r="C83" s="696" t="s">
        <v>5846</v>
      </c>
      <c r="D83" s="696" t="s">
        <v>5847</v>
      </c>
      <c r="E83" s="711">
        <v>45</v>
      </c>
      <c r="F83" s="711">
        <v>440331</v>
      </c>
      <c r="G83" s="696">
        <v>1</v>
      </c>
      <c r="H83" s="696">
        <v>9785.1333333333332</v>
      </c>
      <c r="I83" s="711"/>
      <c r="J83" s="711"/>
      <c r="K83" s="696"/>
      <c r="L83" s="696"/>
      <c r="M83" s="711"/>
      <c r="N83" s="711"/>
      <c r="O83" s="701"/>
      <c r="P83" s="712"/>
    </row>
    <row r="84" spans="1:16" ht="14.4" customHeight="1" x14ac:dyDescent="0.3">
      <c r="A84" s="695" t="s">
        <v>5749</v>
      </c>
      <c r="B84" s="696" t="s">
        <v>1459</v>
      </c>
      <c r="C84" s="696" t="s">
        <v>5848</v>
      </c>
      <c r="D84" s="696" t="s">
        <v>5849</v>
      </c>
      <c r="E84" s="711">
        <v>50.9</v>
      </c>
      <c r="F84" s="711">
        <v>794338.27</v>
      </c>
      <c r="G84" s="696">
        <v>1</v>
      </c>
      <c r="H84" s="696">
        <v>15605.85992141454</v>
      </c>
      <c r="I84" s="711">
        <v>3.6</v>
      </c>
      <c r="J84" s="711">
        <v>32051.88</v>
      </c>
      <c r="K84" s="696">
        <v>4.0350416454188971E-2</v>
      </c>
      <c r="L84" s="696">
        <v>8903.2999999999993</v>
      </c>
      <c r="M84" s="711">
        <v>0.8</v>
      </c>
      <c r="N84" s="711">
        <v>7122.64</v>
      </c>
      <c r="O84" s="701">
        <v>8.9667592120419928E-3</v>
      </c>
      <c r="P84" s="712">
        <v>8903.2999999999993</v>
      </c>
    </row>
    <row r="85" spans="1:16" ht="14.4" customHeight="1" x14ac:dyDescent="0.3">
      <c r="A85" s="695" t="s">
        <v>5749</v>
      </c>
      <c r="B85" s="696" t="s">
        <v>1459</v>
      </c>
      <c r="C85" s="696" t="s">
        <v>5850</v>
      </c>
      <c r="D85" s="696" t="s">
        <v>1322</v>
      </c>
      <c r="E85" s="711"/>
      <c r="F85" s="711"/>
      <c r="G85" s="696"/>
      <c r="H85" s="696"/>
      <c r="I85" s="711">
        <v>0.4</v>
      </c>
      <c r="J85" s="711">
        <v>459.96</v>
      </c>
      <c r="K85" s="696"/>
      <c r="L85" s="696">
        <v>1149.8999999999999</v>
      </c>
      <c r="M85" s="711"/>
      <c r="N85" s="711"/>
      <c r="O85" s="701"/>
      <c r="P85" s="712"/>
    </row>
    <row r="86" spans="1:16" ht="14.4" customHeight="1" x14ac:dyDescent="0.3">
      <c r="A86" s="695" t="s">
        <v>5749</v>
      </c>
      <c r="B86" s="696" t="s">
        <v>1459</v>
      </c>
      <c r="C86" s="696" t="s">
        <v>5851</v>
      </c>
      <c r="D86" s="696" t="s">
        <v>1322</v>
      </c>
      <c r="E86" s="711">
        <v>39</v>
      </c>
      <c r="F86" s="711">
        <v>340206.38999999996</v>
      </c>
      <c r="G86" s="696">
        <v>1</v>
      </c>
      <c r="H86" s="696">
        <v>8723.2407692307679</v>
      </c>
      <c r="I86" s="711">
        <v>52.199999999999996</v>
      </c>
      <c r="J86" s="711">
        <v>318735.92</v>
      </c>
      <c r="K86" s="696">
        <v>0.93688986852951239</v>
      </c>
      <c r="L86" s="696">
        <v>6106.0521072796937</v>
      </c>
      <c r="M86" s="711">
        <v>95.399999999999991</v>
      </c>
      <c r="N86" s="711">
        <v>576899.30000000005</v>
      </c>
      <c r="O86" s="701">
        <v>1.6957332870790585</v>
      </c>
      <c r="P86" s="712">
        <v>6047.1624737945504</v>
      </c>
    </row>
    <row r="87" spans="1:16" ht="14.4" customHeight="1" x14ac:dyDescent="0.3">
      <c r="A87" s="695" t="s">
        <v>5749</v>
      </c>
      <c r="B87" s="696" t="s">
        <v>1459</v>
      </c>
      <c r="C87" s="696" t="s">
        <v>5852</v>
      </c>
      <c r="D87" s="696" t="s">
        <v>1325</v>
      </c>
      <c r="E87" s="711">
        <v>56.599999999999994</v>
      </c>
      <c r="F87" s="711">
        <v>798282.08000000007</v>
      </c>
      <c r="G87" s="696">
        <v>1</v>
      </c>
      <c r="H87" s="696">
        <v>14103.923674911663</v>
      </c>
      <c r="I87" s="711">
        <v>76.2</v>
      </c>
      <c r="J87" s="711">
        <v>783643.81</v>
      </c>
      <c r="K87" s="696">
        <v>0.98166278516486305</v>
      </c>
      <c r="L87" s="696">
        <v>10284.039501312336</v>
      </c>
      <c r="M87" s="711">
        <v>151.80000000000001</v>
      </c>
      <c r="N87" s="711">
        <v>1428213.62</v>
      </c>
      <c r="O87" s="701">
        <v>1.7891089575754977</v>
      </c>
      <c r="P87" s="712">
        <v>9408.5218708827397</v>
      </c>
    </row>
    <row r="88" spans="1:16" ht="14.4" customHeight="1" x14ac:dyDescent="0.3">
      <c r="A88" s="695" t="s">
        <v>5749</v>
      </c>
      <c r="B88" s="696" t="s">
        <v>1459</v>
      </c>
      <c r="C88" s="696" t="s">
        <v>5853</v>
      </c>
      <c r="D88" s="696" t="s">
        <v>1325</v>
      </c>
      <c r="E88" s="711">
        <v>0.8</v>
      </c>
      <c r="F88" s="711">
        <v>25097.26</v>
      </c>
      <c r="G88" s="696">
        <v>1</v>
      </c>
      <c r="H88" s="696">
        <v>31371.574999999997</v>
      </c>
      <c r="I88" s="711"/>
      <c r="J88" s="711"/>
      <c r="K88" s="696"/>
      <c r="L88" s="696"/>
      <c r="M88" s="711"/>
      <c r="N88" s="711"/>
      <c r="O88" s="701"/>
      <c r="P88" s="712"/>
    </row>
    <row r="89" spans="1:16" ht="14.4" customHeight="1" x14ac:dyDescent="0.3">
      <c r="A89" s="695" t="s">
        <v>5749</v>
      </c>
      <c r="B89" s="696" t="s">
        <v>1459</v>
      </c>
      <c r="C89" s="696" t="s">
        <v>5854</v>
      </c>
      <c r="D89" s="696" t="s">
        <v>5855</v>
      </c>
      <c r="E89" s="711">
        <v>0</v>
      </c>
      <c r="F89" s="711">
        <v>0</v>
      </c>
      <c r="G89" s="696"/>
      <c r="H89" s="696"/>
      <c r="I89" s="711">
        <v>0</v>
      </c>
      <c r="J89" s="711">
        <v>0</v>
      </c>
      <c r="K89" s="696"/>
      <c r="L89" s="696"/>
      <c r="M89" s="711">
        <v>-1.4210854715202004E-14</v>
      </c>
      <c r="N89" s="711">
        <v>-2.3283064365386963E-10</v>
      </c>
      <c r="O89" s="701"/>
      <c r="P89" s="712">
        <v>16384</v>
      </c>
    </row>
    <row r="90" spans="1:16" ht="14.4" customHeight="1" x14ac:dyDescent="0.3">
      <c r="A90" s="695" t="s">
        <v>5749</v>
      </c>
      <c r="B90" s="696" t="s">
        <v>1459</v>
      </c>
      <c r="C90" s="696" t="s">
        <v>5854</v>
      </c>
      <c r="D90" s="696" t="s">
        <v>2980</v>
      </c>
      <c r="E90" s="711">
        <v>10</v>
      </c>
      <c r="F90" s="711">
        <v>111646.06</v>
      </c>
      <c r="G90" s="696">
        <v>1</v>
      </c>
      <c r="H90" s="696">
        <v>11164.606</v>
      </c>
      <c r="I90" s="711">
        <v>9.5</v>
      </c>
      <c r="J90" s="711">
        <v>100914.96</v>
      </c>
      <c r="K90" s="696">
        <v>0.90388285981610106</v>
      </c>
      <c r="L90" s="696">
        <v>10622.627368421054</v>
      </c>
      <c r="M90" s="711">
        <v>102.89999999999999</v>
      </c>
      <c r="N90" s="711">
        <v>1082276.8799999999</v>
      </c>
      <c r="O90" s="701">
        <v>9.6938206328105085</v>
      </c>
      <c r="P90" s="712">
        <v>10517.753935860059</v>
      </c>
    </row>
    <row r="91" spans="1:16" ht="14.4" customHeight="1" x14ac:dyDescent="0.3">
      <c r="A91" s="695" t="s">
        <v>5749</v>
      </c>
      <c r="B91" s="696" t="s">
        <v>1459</v>
      </c>
      <c r="C91" s="696" t="s">
        <v>5856</v>
      </c>
      <c r="D91" s="696" t="s">
        <v>5857</v>
      </c>
      <c r="E91" s="711"/>
      <c r="F91" s="711"/>
      <c r="G91" s="696"/>
      <c r="H91" s="696"/>
      <c r="I91" s="711"/>
      <c r="J91" s="711"/>
      <c r="K91" s="696"/>
      <c r="L91" s="696"/>
      <c r="M91" s="711">
        <v>22.21</v>
      </c>
      <c r="N91" s="711">
        <v>1999156.6</v>
      </c>
      <c r="O91" s="701"/>
      <c r="P91" s="712">
        <v>90011.553354344884</v>
      </c>
    </row>
    <row r="92" spans="1:16" ht="14.4" customHeight="1" x14ac:dyDescent="0.3">
      <c r="A92" s="695" t="s">
        <v>5749</v>
      </c>
      <c r="B92" s="696" t="s">
        <v>1459</v>
      </c>
      <c r="C92" s="696" t="s">
        <v>5858</v>
      </c>
      <c r="D92" s="696" t="s">
        <v>5857</v>
      </c>
      <c r="E92" s="711">
        <v>1</v>
      </c>
      <c r="F92" s="711">
        <v>0</v>
      </c>
      <c r="G92" s="696"/>
      <c r="H92" s="696">
        <v>0</v>
      </c>
      <c r="I92" s="711"/>
      <c r="J92" s="711"/>
      <c r="K92" s="696"/>
      <c r="L92" s="696"/>
      <c r="M92" s="711"/>
      <c r="N92" s="711"/>
      <c r="O92" s="701"/>
      <c r="P92" s="712"/>
    </row>
    <row r="93" spans="1:16" ht="14.4" customHeight="1" x14ac:dyDescent="0.3">
      <c r="A93" s="695" t="s">
        <v>5749</v>
      </c>
      <c r="B93" s="696" t="s">
        <v>1459</v>
      </c>
      <c r="C93" s="696" t="s">
        <v>5859</v>
      </c>
      <c r="D93" s="696" t="s">
        <v>5857</v>
      </c>
      <c r="E93" s="711"/>
      <c r="F93" s="711"/>
      <c r="G93" s="696"/>
      <c r="H93" s="696"/>
      <c r="I93" s="711">
        <v>0.6</v>
      </c>
      <c r="J93" s="711">
        <v>28410</v>
      </c>
      <c r="K93" s="696"/>
      <c r="L93" s="696">
        <v>47350</v>
      </c>
      <c r="M93" s="711">
        <v>2.56</v>
      </c>
      <c r="N93" s="711">
        <v>258171.72</v>
      </c>
      <c r="O93" s="701"/>
      <c r="P93" s="712">
        <v>100848.328125</v>
      </c>
    </row>
    <row r="94" spans="1:16" ht="14.4" customHeight="1" x14ac:dyDescent="0.3">
      <c r="A94" s="695" t="s">
        <v>5749</v>
      </c>
      <c r="B94" s="696" t="s">
        <v>1459</v>
      </c>
      <c r="C94" s="696" t="s">
        <v>5860</v>
      </c>
      <c r="D94" s="696" t="s">
        <v>2613</v>
      </c>
      <c r="E94" s="711"/>
      <c r="F94" s="711"/>
      <c r="G94" s="696"/>
      <c r="H94" s="696"/>
      <c r="I94" s="711"/>
      <c r="J94" s="711"/>
      <c r="K94" s="696"/>
      <c r="L94" s="696"/>
      <c r="M94" s="711">
        <v>2.76</v>
      </c>
      <c r="N94" s="711">
        <v>256850.43</v>
      </c>
      <c r="O94" s="701"/>
      <c r="P94" s="712">
        <v>93061.75</v>
      </c>
    </row>
    <row r="95" spans="1:16" ht="14.4" customHeight="1" x14ac:dyDescent="0.3">
      <c r="A95" s="695" t="s">
        <v>5749</v>
      </c>
      <c r="B95" s="696" t="s">
        <v>1459</v>
      </c>
      <c r="C95" s="696" t="s">
        <v>5861</v>
      </c>
      <c r="D95" s="696" t="s">
        <v>5862</v>
      </c>
      <c r="E95" s="711"/>
      <c r="F95" s="711"/>
      <c r="G95" s="696"/>
      <c r="H95" s="696"/>
      <c r="I95" s="711"/>
      <c r="J95" s="711"/>
      <c r="K95" s="696"/>
      <c r="L95" s="696"/>
      <c r="M95" s="711">
        <v>0</v>
      </c>
      <c r="N95" s="711">
        <v>0</v>
      </c>
      <c r="O95" s="701"/>
      <c r="P95" s="712"/>
    </row>
    <row r="96" spans="1:16" ht="14.4" customHeight="1" x14ac:dyDescent="0.3">
      <c r="A96" s="695" t="s">
        <v>5749</v>
      </c>
      <c r="B96" s="696" t="s">
        <v>1459</v>
      </c>
      <c r="C96" s="696" t="s">
        <v>5861</v>
      </c>
      <c r="D96" s="696" t="s">
        <v>1540</v>
      </c>
      <c r="E96" s="711"/>
      <c r="F96" s="711"/>
      <c r="G96" s="696"/>
      <c r="H96" s="696"/>
      <c r="I96" s="711"/>
      <c r="J96" s="711"/>
      <c r="K96" s="696"/>
      <c r="L96" s="696"/>
      <c r="M96" s="711">
        <v>11.06</v>
      </c>
      <c r="N96" s="711">
        <v>426408.78</v>
      </c>
      <c r="O96" s="701"/>
      <c r="P96" s="712">
        <v>38554.139240506331</v>
      </c>
    </row>
    <row r="97" spans="1:16" ht="14.4" customHeight="1" x14ac:dyDescent="0.3">
      <c r="A97" s="695" t="s">
        <v>5749</v>
      </c>
      <c r="B97" s="696" t="s">
        <v>1459</v>
      </c>
      <c r="C97" s="696" t="s">
        <v>5863</v>
      </c>
      <c r="D97" s="696" t="s">
        <v>2983</v>
      </c>
      <c r="E97" s="711"/>
      <c r="F97" s="711"/>
      <c r="G97" s="696"/>
      <c r="H97" s="696"/>
      <c r="I97" s="711"/>
      <c r="J97" s="711"/>
      <c r="K97" s="696"/>
      <c r="L97" s="696"/>
      <c r="M97" s="711">
        <v>71</v>
      </c>
      <c r="N97" s="711">
        <v>2554488.41</v>
      </c>
      <c r="O97" s="701"/>
      <c r="P97" s="712">
        <v>35978.71</v>
      </c>
    </row>
    <row r="98" spans="1:16" ht="14.4" customHeight="1" x14ac:dyDescent="0.3">
      <c r="A98" s="695" t="s">
        <v>5749</v>
      </c>
      <c r="B98" s="696" t="s">
        <v>1459</v>
      </c>
      <c r="C98" s="696" t="s">
        <v>5863</v>
      </c>
      <c r="D98" s="696" t="s">
        <v>5773</v>
      </c>
      <c r="E98" s="711"/>
      <c r="F98" s="711"/>
      <c r="G98" s="696"/>
      <c r="H98" s="696"/>
      <c r="I98" s="711"/>
      <c r="J98" s="711"/>
      <c r="K98" s="696"/>
      <c r="L98" s="696"/>
      <c r="M98" s="711">
        <v>0</v>
      </c>
      <c r="N98" s="711">
        <v>-2.3283064365386963E-10</v>
      </c>
      <c r="O98" s="701"/>
      <c r="P98" s="712"/>
    </row>
    <row r="99" spans="1:16" ht="14.4" customHeight="1" x14ac:dyDescent="0.3">
      <c r="A99" s="695" t="s">
        <v>5749</v>
      </c>
      <c r="B99" s="696" t="s">
        <v>1459</v>
      </c>
      <c r="C99" s="696" t="s">
        <v>5864</v>
      </c>
      <c r="D99" s="696" t="s">
        <v>5865</v>
      </c>
      <c r="E99" s="711">
        <v>1</v>
      </c>
      <c r="F99" s="711">
        <v>0</v>
      </c>
      <c r="G99" s="696"/>
      <c r="H99" s="696">
        <v>0</v>
      </c>
      <c r="I99" s="711"/>
      <c r="J99" s="711"/>
      <c r="K99" s="696"/>
      <c r="L99" s="696"/>
      <c r="M99" s="711"/>
      <c r="N99" s="711"/>
      <c r="O99" s="701"/>
      <c r="P99" s="712"/>
    </row>
    <row r="100" spans="1:16" ht="14.4" customHeight="1" x14ac:dyDescent="0.3">
      <c r="A100" s="695" t="s">
        <v>5749</v>
      </c>
      <c r="B100" s="696" t="s">
        <v>1459</v>
      </c>
      <c r="C100" s="696" t="s">
        <v>5866</v>
      </c>
      <c r="D100" s="696" t="s">
        <v>2191</v>
      </c>
      <c r="E100" s="711"/>
      <c r="F100" s="711"/>
      <c r="G100" s="696"/>
      <c r="H100" s="696"/>
      <c r="I100" s="711"/>
      <c r="J100" s="711"/>
      <c r="K100" s="696"/>
      <c r="L100" s="696"/>
      <c r="M100" s="711">
        <v>14.72</v>
      </c>
      <c r="N100" s="711">
        <v>1282790.75</v>
      </c>
      <c r="O100" s="701"/>
      <c r="P100" s="712">
        <v>87146.110733695648</v>
      </c>
    </row>
    <row r="101" spans="1:16" ht="14.4" customHeight="1" x14ac:dyDescent="0.3">
      <c r="A101" s="695" t="s">
        <v>5749</v>
      </c>
      <c r="B101" s="696" t="s">
        <v>1459</v>
      </c>
      <c r="C101" s="696" t="s">
        <v>5867</v>
      </c>
      <c r="D101" s="696" t="s">
        <v>5868</v>
      </c>
      <c r="E101" s="711">
        <v>1</v>
      </c>
      <c r="F101" s="711">
        <v>3494.92</v>
      </c>
      <c r="G101" s="696">
        <v>1</v>
      </c>
      <c r="H101" s="696">
        <v>3494.92</v>
      </c>
      <c r="I101" s="711"/>
      <c r="J101" s="711"/>
      <c r="K101" s="696"/>
      <c r="L101" s="696"/>
      <c r="M101" s="711"/>
      <c r="N101" s="711"/>
      <c r="O101" s="701"/>
      <c r="P101" s="712"/>
    </row>
    <row r="102" spans="1:16" ht="14.4" customHeight="1" x14ac:dyDescent="0.3">
      <c r="A102" s="695" t="s">
        <v>5749</v>
      </c>
      <c r="B102" s="696" t="s">
        <v>1459</v>
      </c>
      <c r="C102" s="696" t="s">
        <v>5869</v>
      </c>
      <c r="D102" s="696" t="s">
        <v>5745</v>
      </c>
      <c r="E102" s="711">
        <v>1</v>
      </c>
      <c r="F102" s="711">
        <v>475.19</v>
      </c>
      <c r="G102" s="696">
        <v>1</v>
      </c>
      <c r="H102" s="696">
        <v>475.19</v>
      </c>
      <c r="I102" s="711"/>
      <c r="J102" s="711"/>
      <c r="K102" s="696"/>
      <c r="L102" s="696"/>
      <c r="M102" s="711"/>
      <c r="N102" s="711"/>
      <c r="O102" s="701"/>
      <c r="P102" s="712"/>
    </row>
    <row r="103" spans="1:16" ht="14.4" customHeight="1" x14ac:dyDescent="0.3">
      <c r="A103" s="695" t="s">
        <v>5749</v>
      </c>
      <c r="B103" s="696" t="s">
        <v>1459</v>
      </c>
      <c r="C103" s="696" t="s">
        <v>5870</v>
      </c>
      <c r="D103" s="696" t="s">
        <v>5745</v>
      </c>
      <c r="E103" s="711"/>
      <c r="F103" s="711"/>
      <c r="G103" s="696"/>
      <c r="H103" s="696"/>
      <c r="I103" s="711"/>
      <c r="J103" s="711"/>
      <c r="K103" s="696"/>
      <c r="L103" s="696"/>
      <c r="M103" s="711">
        <v>1</v>
      </c>
      <c r="N103" s="711">
        <v>19894.900000000001</v>
      </c>
      <c r="O103" s="701"/>
      <c r="P103" s="712">
        <v>19894.900000000001</v>
      </c>
    </row>
    <row r="104" spans="1:16" ht="14.4" customHeight="1" x14ac:dyDescent="0.3">
      <c r="A104" s="695" t="s">
        <v>5749</v>
      </c>
      <c r="B104" s="696" t="s">
        <v>1459</v>
      </c>
      <c r="C104" s="696" t="s">
        <v>5871</v>
      </c>
      <c r="D104" s="696" t="s">
        <v>1766</v>
      </c>
      <c r="E104" s="711"/>
      <c r="F104" s="711"/>
      <c r="G104" s="696"/>
      <c r="H104" s="696"/>
      <c r="I104" s="711"/>
      <c r="J104" s="711"/>
      <c r="K104" s="696"/>
      <c r="L104" s="696"/>
      <c r="M104" s="711">
        <v>0.60000000000000009</v>
      </c>
      <c r="N104" s="711">
        <v>298.44</v>
      </c>
      <c r="O104" s="701"/>
      <c r="P104" s="712">
        <v>497.39999999999992</v>
      </c>
    </row>
    <row r="105" spans="1:16" ht="14.4" customHeight="1" x14ac:dyDescent="0.3">
      <c r="A105" s="695" t="s">
        <v>5749</v>
      </c>
      <c r="B105" s="696" t="s">
        <v>5872</v>
      </c>
      <c r="C105" s="696" t="s">
        <v>5873</v>
      </c>
      <c r="D105" s="696" t="s">
        <v>5745</v>
      </c>
      <c r="E105" s="711">
        <v>269</v>
      </c>
      <c r="F105" s="711">
        <v>480638.06000000006</v>
      </c>
      <c r="G105" s="696">
        <v>1</v>
      </c>
      <c r="H105" s="696">
        <v>1786.7585873605949</v>
      </c>
      <c r="I105" s="711">
        <v>273</v>
      </c>
      <c r="J105" s="711">
        <v>504376.78</v>
      </c>
      <c r="K105" s="696">
        <v>1.0493900129340568</v>
      </c>
      <c r="L105" s="696">
        <v>1847.5339926739928</v>
      </c>
      <c r="M105" s="711">
        <v>326</v>
      </c>
      <c r="N105" s="711">
        <v>608179.07999999996</v>
      </c>
      <c r="O105" s="701">
        <v>1.2653577205267512</v>
      </c>
      <c r="P105" s="712">
        <v>1865.58</v>
      </c>
    </row>
    <row r="106" spans="1:16" ht="14.4" customHeight="1" x14ac:dyDescent="0.3">
      <c r="A106" s="695" t="s">
        <v>5749</v>
      </c>
      <c r="B106" s="696" t="s">
        <v>5872</v>
      </c>
      <c r="C106" s="696" t="s">
        <v>5874</v>
      </c>
      <c r="D106" s="696" t="s">
        <v>5745</v>
      </c>
      <c r="E106" s="711">
        <v>14</v>
      </c>
      <c r="F106" s="711">
        <v>36328.68</v>
      </c>
      <c r="G106" s="696">
        <v>1</v>
      </c>
      <c r="H106" s="696">
        <v>2594.9057142857141</v>
      </c>
      <c r="I106" s="711">
        <v>35</v>
      </c>
      <c r="J106" s="711">
        <v>94351.77</v>
      </c>
      <c r="K106" s="696">
        <v>2.5971703348428847</v>
      </c>
      <c r="L106" s="696">
        <v>2695.7648571428572</v>
      </c>
      <c r="M106" s="711">
        <v>31</v>
      </c>
      <c r="N106" s="711">
        <v>84590.010000000009</v>
      </c>
      <c r="O106" s="701">
        <v>2.3284636270847168</v>
      </c>
      <c r="P106" s="712">
        <v>2728.7100000000005</v>
      </c>
    </row>
    <row r="107" spans="1:16" ht="14.4" customHeight="1" x14ac:dyDescent="0.3">
      <c r="A107" s="695" t="s">
        <v>5749</v>
      </c>
      <c r="B107" s="696" t="s">
        <v>5872</v>
      </c>
      <c r="C107" s="696" t="s">
        <v>5875</v>
      </c>
      <c r="D107" s="696" t="s">
        <v>5745</v>
      </c>
      <c r="E107" s="711">
        <v>24</v>
      </c>
      <c r="F107" s="711">
        <v>188271.94</v>
      </c>
      <c r="G107" s="696">
        <v>1</v>
      </c>
      <c r="H107" s="696">
        <v>7844.6641666666665</v>
      </c>
      <c r="I107" s="711">
        <v>56</v>
      </c>
      <c r="J107" s="711">
        <v>454082.24</v>
      </c>
      <c r="K107" s="696">
        <v>2.4118423595146465</v>
      </c>
      <c r="L107" s="696">
        <v>8108.6114285714284</v>
      </c>
      <c r="M107" s="711">
        <v>63</v>
      </c>
      <c r="N107" s="711">
        <v>516072.68999999994</v>
      </c>
      <c r="O107" s="701">
        <v>2.7411025243591793</v>
      </c>
      <c r="P107" s="712">
        <v>8191.6299999999992</v>
      </c>
    </row>
    <row r="108" spans="1:16" ht="14.4" customHeight="1" x14ac:dyDescent="0.3">
      <c r="A108" s="695" t="s">
        <v>5749</v>
      </c>
      <c r="B108" s="696" t="s">
        <v>5872</v>
      </c>
      <c r="C108" s="696" t="s">
        <v>5876</v>
      </c>
      <c r="D108" s="696" t="s">
        <v>5745</v>
      </c>
      <c r="E108" s="711">
        <v>2</v>
      </c>
      <c r="F108" s="711">
        <v>15500.93</v>
      </c>
      <c r="G108" s="696">
        <v>1</v>
      </c>
      <c r="H108" s="696">
        <v>7750.4650000000001</v>
      </c>
      <c r="I108" s="711">
        <v>2</v>
      </c>
      <c r="J108" s="711">
        <v>15852.54</v>
      </c>
      <c r="K108" s="696">
        <v>1.022683155139724</v>
      </c>
      <c r="L108" s="696">
        <v>7926.27</v>
      </c>
      <c r="M108" s="711">
        <v>2</v>
      </c>
      <c r="N108" s="711">
        <v>16148.72</v>
      </c>
      <c r="O108" s="701">
        <v>1.0417903958020582</v>
      </c>
      <c r="P108" s="712">
        <v>8074.36</v>
      </c>
    </row>
    <row r="109" spans="1:16" ht="14.4" customHeight="1" x14ac:dyDescent="0.3">
      <c r="A109" s="695" t="s">
        <v>5749</v>
      </c>
      <c r="B109" s="696" t="s">
        <v>5872</v>
      </c>
      <c r="C109" s="696" t="s">
        <v>5877</v>
      </c>
      <c r="D109" s="696" t="s">
        <v>5745</v>
      </c>
      <c r="E109" s="711">
        <v>2</v>
      </c>
      <c r="F109" s="711">
        <v>18078.02</v>
      </c>
      <c r="G109" s="696">
        <v>1</v>
      </c>
      <c r="H109" s="696">
        <v>9039.01</v>
      </c>
      <c r="I109" s="711">
        <v>16</v>
      </c>
      <c r="J109" s="711">
        <v>152827.15</v>
      </c>
      <c r="K109" s="696">
        <v>8.4537548912989351</v>
      </c>
      <c r="L109" s="696">
        <v>9551.6968749999996</v>
      </c>
      <c r="M109" s="711">
        <v>17</v>
      </c>
      <c r="N109" s="711">
        <v>164663.70000000001</v>
      </c>
      <c r="O109" s="701">
        <v>9.1085030329648937</v>
      </c>
      <c r="P109" s="712">
        <v>9686.1</v>
      </c>
    </row>
    <row r="110" spans="1:16" ht="14.4" customHeight="1" x14ac:dyDescent="0.3">
      <c r="A110" s="695" t="s">
        <v>5749</v>
      </c>
      <c r="B110" s="696" t="s">
        <v>5872</v>
      </c>
      <c r="C110" s="696" t="s">
        <v>5878</v>
      </c>
      <c r="D110" s="696" t="s">
        <v>5745</v>
      </c>
      <c r="E110" s="711">
        <v>127</v>
      </c>
      <c r="F110" s="711">
        <v>24928.13</v>
      </c>
      <c r="G110" s="696">
        <v>1</v>
      </c>
      <c r="H110" s="696">
        <v>196.28448818897638</v>
      </c>
      <c r="I110" s="711">
        <v>170</v>
      </c>
      <c r="J110" s="711">
        <v>40415.06</v>
      </c>
      <c r="K110" s="696">
        <v>1.6212632074688313</v>
      </c>
      <c r="L110" s="696">
        <v>237.7356470588235</v>
      </c>
      <c r="M110" s="711">
        <v>209</v>
      </c>
      <c r="N110" s="711">
        <v>49884.119999999995</v>
      </c>
      <c r="O110" s="701">
        <v>2.0011176129136037</v>
      </c>
      <c r="P110" s="712">
        <v>238.67999999999998</v>
      </c>
    </row>
    <row r="111" spans="1:16" ht="14.4" customHeight="1" x14ac:dyDescent="0.3">
      <c r="A111" s="695" t="s">
        <v>5749</v>
      </c>
      <c r="B111" s="696" t="s">
        <v>5879</v>
      </c>
      <c r="C111" s="696" t="s">
        <v>5880</v>
      </c>
      <c r="D111" s="696" t="s">
        <v>5881</v>
      </c>
      <c r="E111" s="711">
        <v>143</v>
      </c>
      <c r="F111" s="711">
        <v>80809.299999999988</v>
      </c>
      <c r="G111" s="696">
        <v>1</v>
      </c>
      <c r="H111" s="696">
        <v>565.09999999999991</v>
      </c>
      <c r="I111" s="711">
        <v>142</v>
      </c>
      <c r="J111" s="711">
        <v>80244.200000000012</v>
      </c>
      <c r="K111" s="696">
        <v>0.99300699300699324</v>
      </c>
      <c r="L111" s="696">
        <v>565.10000000000014</v>
      </c>
      <c r="M111" s="711">
        <v>150</v>
      </c>
      <c r="N111" s="711">
        <v>84765</v>
      </c>
      <c r="O111" s="701">
        <v>1.0489510489510492</v>
      </c>
      <c r="P111" s="712">
        <v>565.1</v>
      </c>
    </row>
    <row r="112" spans="1:16" ht="14.4" customHeight="1" x14ac:dyDescent="0.3">
      <c r="A112" s="695" t="s">
        <v>5749</v>
      </c>
      <c r="B112" s="696" t="s">
        <v>5879</v>
      </c>
      <c r="C112" s="696" t="s">
        <v>5882</v>
      </c>
      <c r="D112" s="696" t="s">
        <v>5883</v>
      </c>
      <c r="E112" s="711">
        <v>66</v>
      </c>
      <c r="F112" s="711">
        <v>69234</v>
      </c>
      <c r="G112" s="696">
        <v>1</v>
      </c>
      <c r="H112" s="696">
        <v>1049</v>
      </c>
      <c r="I112" s="711">
        <v>70</v>
      </c>
      <c r="J112" s="711">
        <v>73430</v>
      </c>
      <c r="K112" s="696">
        <v>1.0606060606060606</v>
      </c>
      <c r="L112" s="696">
        <v>1049</v>
      </c>
      <c r="M112" s="711">
        <v>72</v>
      </c>
      <c r="N112" s="711">
        <v>75528</v>
      </c>
      <c r="O112" s="701">
        <v>1.0909090909090908</v>
      </c>
      <c r="P112" s="712">
        <v>1049</v>
      </c>
    </row>
    <row r="113" spans="1:16" ht="14.4" customHeight="1" x14ac:dyDescent="0.3">
      <c r="A113" s="695" t="s">
        <v>5749</v>
      </c>
      <c r="B113" s="696" t="s">
        <v>5879</v>
      </c>
      <c r="C113" s="696" t="s">
        <v>5884</v>
      </c>
      <c r="D113" s="696" t="s">
        <v>5885</v>
      </c>
      <c r="E113" s="711">
        <v>24</v>
      </c>
      <c r="F113" s="711">
        <v>24072</v>
      </c>
      <c r="G113" s="696">
        <v>1</v>
      </c>
      <c r="H113" s="696">
        <v>1003</v>
      </c>
      <c r="I113" s="711">
        <v>15</v>
      </c>
      <c r="J113" s="711">
        <v>15045</v>
      </c>
      <c r="K113" s="696">
        <v>0.625</v>
      </c>
      <c r="L113" s="696">
        <v>1003</v>
      </c>
      <c r="M113" s="711">
        <v>6</v>
      </c>
      <c r="N113" s="711">
        <v>6018</v>
      </c>
      <c r="O113" s="701">
        <v>0.25</v>
      </c>
      <c r="P113" s="712">
        <v>1003</v>
      </c>
    </row>
    <row r="114" spans="1:16" ht="14.4" customHeight="1" x14ac:dyDescent="0.3">
      <c r="A114" s="695" t="s">
        <v>5749</v>
      </c>
      <c r="B114" s="696" t="s">
        <v>5886</v>
      </c>
      <c r="C114" s="696" t="s">
        <v>5887</v>
      </c>
      <c r="D114" s="696" t="s">
        <v>5888</v>
      </c>
      <c r="E114" s="711">
        <v>394</v>
      </c>
      <c r="F114" s="711">
        <v>62252</v>
      </c>
      <c r="G114" s="696">
        <v>1</v>
      </c>
      <c r="H114" s="696">
        <v>158</v>
      </c>
      <c r="I114" s="711">
        <v>490</v>
      </c>
      <c r="J114" s="711">
        <v>76440</v>
      </c>
      <c r="K114" s="696">
        <v>1.2279123562295187</v>
      </c>
      <c r="L114" s="696">
        <v>156</v>
      </c>
      <c r="M114" s="711">
        <v>705</v>
      </c>
      <c r="N114" s="711">
        <v>107328</v>
      </c>
      <c r="O114" s="701">
        <v>1.7240891858896099</v>
      </c>
      <c r="P114" s="712">
        <v>152.23829787234044</v>
      </c>
    </row>
    <row r="115" spans="1:16" ht="14.4" customHeight="1" x14ac:dyDescent="0.3">
      <c r="A115" s="695" t="s">
        <v>5749</v>
      </c>
      <c r="B115" s="696" t="s">
        <v>5886</v>
      </c>
      <c r="C115" s="696" t="s">
        <v>5889</v>
      </c>
      <c r="D115" s="696" t="s">
        <v>5890</v>
      </c>
      <c r="E115" s="711">
        <v>256</v>
      </c>
      <c r="F115" s="711">
        <v>47360</v>
      </c>
      <c r="G115" s="696">
        <v>1</v>
      </c>
      <c r="H115" s="696">
        <v>185</v>
      </c>
      <c r="I115" s="711">
        <v>271</v>
      </c>
      <c r="J115" s="711">
        <v>50135</v>
      </c>
      <c r="K115" s="696">
        <v>1.05859375</v>
      </c>
      <c r="L115" s="696">
        <v>185</v>
      </c>
      <c r="M115" s="711">
        <v>323</v>
      </c>
      <c r="N115" s="711">
        <v>60016</v>
      </c>
      <c r="O115" s="701">
        <v>1.2672297297297297</v>
      </c>
      <c r="P115" s="712">
        <v>185.80804953560371</v>
      </c>
    </row>
    <row r="116" spans="1:16" ht="14.4" customHeight="1" x14ac:dyDescent="0.3">
      <c r="A116" s="695" t="s">
        <v>5749</v>
      </c>
      <c r="B116" s="696" t="s">
        <v>5886</v>
      </c>
      <c r="C116" s="696" t="s">
        <v>5891</v>
      </c>
      <c r="D116" s="696" t="s">
        <v>5892</v>
      </c>
      <c r="E116" s="711">
        <v>510</v>
      </c>
      <c r="F116" s="711">
        <v>17340</v>
      </c>
      <c r="G116" s="696">
        <v>1</v>
      </c>
      <c r="H116" s="696">
        <v>34</v>
      </c>
      <c r="I116" s="711">
        <v>484</v>
      </c>
      <c r="J116" s="711">
        <v>16456</v>
      </c>
      <c r="K116" s="696">
        <v>0.94901960784313721</v>
      </c>
      <c r="L116" s="696">
        <v>34</v>
      </c>
      <c r="M116" s="711">
        <v>714</v>
      </c>
      <c r="N116" s="711">
        <v>24495</v>
      </c>
      <c r="O116" s="701">
        <v>1.4126297577854672</v>
      </c>
      <c r="P116" s="712">
        <v>34.306722689075627</v>
      </c>
    </row>
    <row r="117" spans="1:16" ht="14.4" customHeight="1" x14ac:dyDescent="0.3">
      <c r="A117" s="695" t="s">
        <v>5749</v>
      </c>
      <c r="B117" s="696" t="s">
        <v>5886</v>
      </c>
      <c r="C117" s="696" t="s">
        <v>5893</v>
      </c>
      <c r="D117" s="696" t="s">
        <v>5894</v>
      </c>
      <c r="E117" s="711">
        <v>78</v>
      </c>
      <c r="F117" s="711">
        <v>10842</v>
      </c>
      <c r="G117" s="696">
        <v>1</v>
      </c>
      <c r="H117" s="696">
        <v>139</v>
      </c>
      <c r="I117" s="711">
        <v>63</v>
      </c>
      <c r="J117" s="711">
        <v>8820</v>
      </c>
      <c r="K117" s="696">
        <v>0.81350304371887106</v>
      </c>
      <c r="L117" s="696">
        <v>140</v>
      </c>
      <c r="M117" s="711">
        <v>83</v>
      </c>
      <c r="N117" s="711">
        <v>11664</v>
      </c>
      <c r="O117" s="701">
        <v>1.0758162700608744</v>
      </c>
      <c r="P117" s="712">
        <v>140.53012048192772</v>
      </c>
    </row>
    <row r="118" spans="1:16" ht="14.4" customHeight="1" x14ac:dyDescent="0.3">
      <c r="A118" s="695" t="s">
        <v>5749</v>
      </c>
      <c r="B118" s="696" t="s">
        <v>5886</v>
      </c>
      <c r="C118" s="696" t="s">
        <v>5895</v>
      </c>
      <c r="D118" s="696" t="s">
        <v>5896</v>
      </c>
      <c r="E118" s="711">
        <v>146</v>
      </c>
      <c r="F118" s="711">
        <v>23652</v>
      </c>
      <c r="G118" s="696">
        <v>1</v>
      </c>
      <c r="H118" s="696">
        <v>162</v>
      </c>
      <c r="I118" s="711">
        <v>142</v>
      </c>
      <c r="J118" s="711">
        <v>23146</v>
      </c>
      <c r="K118" s="696">
        <v>0.97860646034162013</v>
      </c>
      <c r="L118" s="696">
        <v>163</v>
      </c>
      <c r="M118" s="711">
        <v>151</v>
      </c>
      <c r="N118" s="711">
        <v>24651</v>
      </c>
      <c r="O118" s="701">
        <v>1.0422374429223744</v>
      </c>
      <c r="P118" s="712">
        <v>163.25165562913907</v>
      </c>
    </row>
    <row r="119" spans="1:16" ht="14.4" customHeight="1" x14ac:dyDescent="0.3">
      <c r="A119" s="695" t="s">
        <v>5749</v>
      </c>
      <c r="B119" s="696" t="s">
        <v>5886</v>
      </c>
      <c r="C119" s="696" t="s">
        <v>5897</v>
      </c>
      <c r="D119" s="696" t="s">
        <v>5898</v>
      </c>
      <c r="E119" s="711">
        <v>145</v>
      </c>
      <c r="F119" s="711">
        <v>6670</v>
      </c>
      <c r="G119" s="696">
        <v>1</v>
      </c>
      <c r="H119" s="696">
        <v>46</v>
      </c>
      <c r="I119" s="711">
        <v>141</v>
      </c>
      <c r="J119" s="711">
        <v>6486</v>
      </c>
      <c r="K119" s="696">
        <v>0.97241379310344822</v>
      </c>
      <c r="L119" s="696">
        <v>46</v>
      </c>
      <c r="M119" s="711">
        <v>148</v>
      </c>
      <c r="N119" s="711">
        <v>6846</v>
      </c>
      <c r="O119" s="701">
        <v>1.0263868065967017</v>
      </c>
      <c r="P119" s="712">
        <v>46.256756756756758</v>
      </c>
    </row>
    <row r="120" spans="1:16" ht="14.4" customHeight="1" x14ac:dyDescent="0.3">
      <c r="A120" s="695" t="s">
        <v>5749</v>
      </c>
      <c r="B120" s="696" t="s">
        <v>5886</v>
      </c>
      <c r="C120" s="696" t="s">
        <v>5899</v>
      </c>
      <c r="D120" s="696" t="s">
        <v>5900</v>
      </c>
      <c r="E120" s="711">
        <v>28</v>
      </c>
      <c r="F120" s="711">
        <v>0</v>
      </c>
      <c r="G120" s="696"/>
      <c r="H120" s="696">
        <v>0</v>
      </c>
      <c r="I120" s="711">
        <v>18</v>
      </c>
      <c r="J120" s="711">
        <v>0</v>
      </c>
      <c r="K120" s="696"/>
      <c r="L120" s="696">
        <v>0</v>
      </c>
      <c r="M120" s="711">
        <v>32</v>
      </c>
      <c r="N120" s="711">
        <v>0</v>
      </c>
      <c r="O120" s="701"/>
      <c r="P120" s="712">
        <v>0</v>
      </c>
    </row>
    <row r="121" spans="1:16" ht="14.4" customHeight="1" x14ac:dyDescent="0.3">
      <c r="A121" s="695" t="s">
        <v>5749</v>
      </c>
      <c r="B121" s="696" t="s">
        <v>5886</v>
      </c>
      <c r="C121" s="696" t="s">
        <v>5901</v>
      </c>
      <c r="D121" s="696" t="s">
        <v>5902</v>
      </c>
      <c r="E121" s="711">
        <v>26</v>
      </c>
      <c r="F121" s="711">
        <v>0</v>
      </c>
      <c r="G121" s="696"/>
      <c r="H121" s="696">
        <v>0</v>
      </c>
      <c r="I121" s="711">
        <v>26</v>
      </c>
      <c r="J121" s="711">
        <v>0</v>
      </c>
      <c r="K121" s="696"/>
      <c r="L121" s="696">
        <v>0</v>
      </c>
      <c r="M121" s="711">
        <v>19</v>
      </c>
      <c r="N121" s="711">
        <v>0</v>
      </c>
      <c r="O121" s="701"/>
      <c r="P121" s="712">
        <v>0</v>
      </c>
    </row>
    <row r="122" spans="1:16" ht="14.4" customHeight="1" x14ac:dyDescent="0.3">
      <c r="A122" s="695" t="s">
        <v>5749</v>
      </c>
      <c r="B122" s="696" t="s">
        <v>5886</v>
      </c>
      <c r="C122" s="696" t="s">
        <v>5903</v>
      </c>
      <c r="D122" s="696" t="s">
        <v>5904</v>
      </c>
      <c r="E122" s="711">
        <v>253</v>
      </c>
      <c r="F122" s="711">
        <v>0</v>
      </c>
      <c r="G122" s="696"/>
      <c r="H122" s="696">
        <v>0</v>
      </c>
      <c r="I122" s="711">
        <v>357</v>
      </c>
      <c r="J122" s="711">
        <v>0</v>
      </c>
      <c r="K122" s="696"/>
      <c r="L122" s="696">
        <v>0</v>
      </c>
      <c r="M122" s="711">
        <v>409</v>
      </c>
      <c r="N122" s="711">
        <v>0</v>
      </c>
      <c r="O122" s="701"/>
      <c r="P122" s="712">
        <v>0</v>
      </c>
    </row>
    <row r="123" spans="1:16" ht="14.4" customHeight="1" x14ac:dyDescent="0.3">
      <c r="A123" s="695" t="s">
        <v>5749</v>
      </c>
      <c r="B123" s="696" t="s">
        <v>5886</v>
      </c>
      <c r="C123" s="696" t="s">
        <v>5905</v>
      </c>
      <c r="D123" s="696" t="s">
        <v>5906</v>
      </c>
      <c r="E123" s="711"/>
      <c r="F123" s="711"/>
      <c r="G123" s="696"/>
      <c r="H123" s="696"/>
      <c r="I123" s="711">
        <v>190</v>
      </c>
      <c r="J123" s="711">
        <v>0</v>
      </c>
      <c r="K123" s="696"/>
      <c r="L123" s="696">
        <v>0</v>
      </c>
      <c r="M123" s="711">
        <v>184</v>
      </c>
      <c r="N123" s="711">
        <v>0</v>
      </c>
      <c r="O123" s="701"/>
      <c r="P123" s="712">
        <v>0</v>
      </c>
    </row>
    <row r="124" spans="1:16" ht="14.4" customHeight="1" x14ac:dyDescent="0.3">
      <c r="A124" s="695" t="s">
        <v>5749</v>
      </c>
      <c r="B124" s="696" t="s">
        <v>5886</v>
      </c>
      <c r="C124" s="696" t="s">
        <v>5907</v>
      </c>
      <c r="D124" s="696" t="s">
        <v>5908</v>
      </c>
      <c r="E124" s="711">
        <v>349</v>
      </c>
      <c r="F124" s="711">
        <v>35947</v>
      </c>
      <c r="G124" s="696">
        <v>1</v>
      </c>
      <c r="H124" s="696">
        <v>103</v>
      </c>
      <c r="I124" s="711">
        <v>435</v>
      </c>
      <c r="J124" s="711">
        <v>45240</v>
      </c>
      <c r="K124" s="696">
        <v>1.2585194870225609</v>
      </c>
      <c r="L124" s="696">
        <v>104</v>
      </c>
      <c r="M124" s="711">
        <v>3</v>
      </c>
      <c r="N124" s="711">
        <v>312</v>
      </c>
      <c r="O124" s="701">
        <v>8.679444738086628E-3</v>
      </c>
      <c r="P124" s="712">
        <v>104</v>
      </c>
    </row>
    <row r="125" spans="1:16" ht="14.4" customHeight="1" x14ac:dyDescent="0.3">
      <c r="A125" s="695" t="s">
        <v>5749</v>
      </c>
      <c r="B125" s="696" t="s">
        <v>5886</v>
      </c>
      <c r="C125" s="696" t="s">
        <v>5909</v>
      </c>
      <c r="D125" s="696" t="s">
        <v>5910</v>
      </c>
      <c r="E125" s="711">
        <v>4132</v>
      </c>
      <c r="F125" s="711">
        <v>0</v>
      </c>
      <c r="G125" s="696"/>
      <c r="H125" s="696">
        <v>0</v>
      </c>
      <c r="I125" s="711">
        <v>4093</v>
      </c>
      <c r="J125" s="711">
        <v>0</v>
      </c>
      <c r="K125" s="696"/>
      <c r="L125" s="696">
        <v>0</v>
      </c>
      <c r="M125" s="711">
        <v>4275</v>
      </c>
      <c r="N125" s="711">
        <v>0</v>
      </c>
      <c r="O125" s="701"/>
      <c r="P125" s="712">
        <v>0</v>
      </c>
    </row>
    <row r="126" spans="1:16" ht="14.4" customHeight="1" x14ac:dyDescent="0.3">
      <c r="A126" s="695" t="s">
        <v>5749</v>
      </c>
      <c r="B126" s="696" t="s">
        <v>5886</v>
      </c>
      <c r="C126" s="696" t="s">
        <v>5911</v>
      </c>
      <c r="D126" s="696" t="s">
        <v>5912</v>
      </c>
      <c r="E126" s="711">
        <v>11</v>
      </c>
      <c r="F126" s="711">
        <v>275</v>
      </c>
      <c r="G126" s="696">
        <v>1</v>
      </c>
      <c r="H126" s="696">
        <v>25</v>
      </c>
      <c r="I126" s="711">
        <v>2069</v>
      </c>
      <c r="J126" s="711">
        <v>72415</v>
      </c>
      <c r="K126" s="696">
        <v>263.32727272727271</v>
      </c>
      <c r="L126" s="696">
        <v>35</v>
      </c>
      <c r="M126" s="711">
        <v>4427</v>
      </c>
      <c r="N126" s="711">
        <v>156181</v>
      </c>
      <c r="O126" s="701">
        <v>567.93090909090904</v>
      </c>
      <c r="P126" s="712">
        <v>35.279195843686466</v>
      </c>
    </row>
    <row r="127" spans="1:16" ht="14.4" customHeight="1" x14ac:dyDescent="0.3">
      <c r="A127" s="695" t="s">
        <v>5749</v>
      </c>
      <c r="B127" s="696" t="s">
        <v>5886</v>
      </c>
      <c r="C127" s="696" t="s">
        <v>5913</v>
      </c>
      <c r="D127" s="696" t="s">
        <v>5914</v>
      </c>
      <c r="E127" s="711">
        <v>171</v>
      </c>
      <c r="F127" s="711">
        <v>12825</v>
      </c>
      <c r="G127" s="696">
        <v>1</v>
      </c>
      <c r="H127" s="696">
        <v>75</v>
      </c>
      <c r="I127" s="711">
        <v>166</v>
      </c>
      <c r="J127" s="711">
        <v>13446</v>
      </c>
      <c r="K127" s="696">
        <v>1.0484210526315789</v>
      </c>
      <c r="L127" s="696">
        <v>81</v>
      </c>
      <c r="M127" s="711">
        <v>180</v>
      </c>
      <c r="N127" s="711">
        <v>14628</v>
      </c>
      <c r="O127" s="701">
        <v>1.1405847953216375</v>
      </c>
      <c r="P127" s="712">
        <v>81.266666666666666</v>
      </c>
    </row>
    <row r="128" spans="1:16" ht="14.4" customHeight="1" x14ac:dyDescent="0.3">
      <c r="A128" s="695" t="s">
        <v>5749</v>
      </c>
      <c r="B128" s="696" t="s">
        <v>5886</v>
      </c>
      <c r="C128" s="696" t="s">
        <v>5915</v>
      </c>
      <c r="D128" s="696" t="s">
        <v>5916</v>
      </c>
      <c r="E128" s="711">
        <v>443</v>
      </c>
      <c r="F128" s="711">
        <v>8417</v>
      </c>
      <c r="G128" s="696">
        <v>1</v>
      </c>
      <c r="H128" s="696">
        <v>19</v>
      </c>
      <c r="I128" s="711">
        <v>288</v>
      </c>
      <c r="J128" s="711">
        <v>8640</v>
      </c>
      <c r="K128" s="696">
        <v>1.0264940002376144</v>
      </c>
      <c r="L128" s="696">
        <v>30</v>
      </c>
      <c r="M128" s="711">
        <v>415</v>
      </c>
      <c r="N128" s="711">
        <v>12574</v>
      </c>
      <c r="O128" s="701">
        <v>1.4938814304383985</v>
      </c>
      <c r="P128" s="712">
        <v>30.298795180722891</v>
      </c>
    </row>
    <row r="129" spans="1:16" ht="14.4" customHeight="1" x14ac:dyDescent="0.3">
      <c r="A129" s="695" t="s">
        <v>5749</v>
      </c>
      <c r="B129" s="696" t="s">
        <v>5886</v>
      </c>
      <c r="C129" s="696" t="s">
        <v>5917</v>
      </c>
      <c r="D129" s="696" t="s">
        <v>5918</v>
      </c>
      <c r="E129" s="711">
        <v>5</v>
      </c>
      <c r="F129" s="711">
        <v>0</v>
      </c>
      <c r="G129" s="696"/>
      <c r="H129" s="696">
        <v>0</v>
      </c>
      <c r="I129" s="711"/>
      <c r="J129" s="711"/>
      <c r="K129" s="696"/>
      <c r="L129" s="696"/>
      <c r="M129" s="711">
        <v>1</v>
      </c>
      <c r="N129" s="711">
        <v>0</v>
      </c>
      <c r="O129" s="701"/>
      <c r="P129" s="712">
        <v>0</v>
      </c>
    </row>
    <row r="130" spans="1:16" ht="14.4" customHeight="1" x14ac:dyDescent="0.3">
      <c r="A130" s="695" t="s">
        <v>5749</v>
      </c>
      <c r="B130" s="696" t="s">
        <v>5886</v>
      </c>
      <c r="C130" s="696" t="s">
        <v>5919</v>
      </c>
      <c r="D130" s="696" t="s">
        <v>5920</v>
      </c>
      <c r="E130" s="711">
        <v>4</v>
      </c>
      <c r="F130" s="711">
        <v>564</v>
      </c>
      <c r="G130" s="696">
        <v>1</v>
      </c>
      <c r="H130" s="696">
        <v>141</v>
      </c>
      <c r="I130" s="711">
        <v>9</v>
      </c>
      <c r="J130" s="711">
        <v>1269</v>
      </c>
      <c r="K130" s="696">
        <v>2.25</v>
      </c>
      <c r="L130" s="696">
        <v>141</v>
      </c>
      <c r="M130" s="711">
        <v>1</v>
      </c>
      <c r="N130" s="711">
        <v>141</v>
      </c>
      <c r="O130" s="701">
        <v>0.25</v>
      </c>
      <c r="P130" s="712">
        <v>141</v>
      </c>
    </row>
    <row r="131" spans="1:16" ht="14.4" customHeight="1" x14ac:dyDescent="0.3">
      <c r="A131" s="695" t="s">
        <v>5749</v>
      </c>
      <c r="B131" s="696" t="s">
        <v>5886</v>
      </c>
      <c r="C131" s="696" t="s">
        <v>5921</v>
      </c>
      <c r="D131" s="696" t="s">
        <v>5922</v>
      </c>
      <c r="E131" s="711">
        <v>1</v>
      </c>
      <c r="F131" s="711">
        <v>8965</v>
      </c>
      <c r="G131" s="696">
        <v>1</v>
      </c>
      <c r="H131" s="696">
        <v>8965</v>
      </c>
      <c r="I131" s="711">
        <v>1</v>
      </c>
      <c r="J131" s="711">
        <v>8977</v>
      </c>
      <c r="K131" s="696">
        <v>1.0013385387618516</v>
      </c>
      <c r="L131" s="696">
        <v>8977</v>
      </c>
      <c r="M131" s="711">
        <v>1</v>
      </c>
      <c r="N131" s="711">
        <v>8998</v>
      </c>
      <c r="O131" s="701">
        <v>1.003680981595092</v>
      </c>
      <c r="P131" s="712">
        <v>8998</v>
      </c>
    </row>
    <row r="132" spans="1:16" ht="14.4" customHeight="1" x14ac:dyDescent="0.3">
      <c r="A132" s="695" t="s">
        <v>5749</v>
      </c>
      <c r="B132" s="696" t="s">
        <v>5886</v>
      </c>
      <c r="C132" s="696" t="s">
        <v>5923</v>
      </c>
      <c r="D132" s="696" t="s">
        <v>5924</v>
      </c>
      <c r="E132" s="711">
        <v>776</v>
      </c>
      <c r="F132" s="711">
        <v>277032</v>
      </c>
      <c r="G132" s="696">
        <v>1</v>
      </c>
      <c r="H132" s="696">
        <v>357</v>
      </c>
      <c r="I132" s="711">
        <v>831</v>
      </c>
      <c r="J132" s="711">
        <v>271737</v>
      </c>
      <c r="K132" s="696">
        <v>0.98088668457073547</v>
      </c>
      <c r="L132" s="696">
        <v>327</v>
      </c>
      <c r="M132" s="711">
        <v>847</v>
      </c>
      <c r="N132" s="711">
        <v>277542</v>
      </c>
      <c r="O132" s="701">
        <v>1.001840942562592</v>
      </c>
      <c r="P132" s="712">
        <v>327.67650531286893</v>
      </c>
    </row>
    <row r="133" spans="1:16" ht="14.4" customHeight="1" x14ac:dyDescent="0.3">
      <c r="A133" s="695" t="s">
        <v>5749</v>
      </c>
      <c r="B133" s="696" t="s">
        <v>5886</v>
      </c>
      <c r="C133" s="696" t="s">
        <v>5925</v>
      </c>
      <c r="D133" s="696" t="s">
        <v>5926</v>
      </c>
      <c r="E133" s="711">
        <v>43</v>
      </c>
      <c r="F133" s="711">
        <v>8815</v>
      </c>
      <c r="G133" s="696">
        <v>1</v>
      </c>
      <c r="H133" s="696">
        <v>205</v>
      </c>
      <c r="I133" s="711">
        <v>12</v>
      </c>
      <c r="J133" s="711">
        <v>2472</v>
      </c>
      <c r="K133" s="696">
        <v>0.28043108338060124</v>
      </c>
      <c r="L133" s="696">
        <v>206</v>
      </c>
      <c r="M133" s="711">
        <v>10</v>
      </c>
      <c r="N133" s="711">
        <v>2069</v>
      </c>
      <c r="O133" s="701">
        <v>0.23471355643788996</v>
      </c>
      <c r="P133" s="712">
        <v>206.9</v>
      </c>
    </row>
    <row r="134" spans="1:16" ht="14.4" customHeight="1" x14ac:dyDescent="0.3">
      <c r="A134" s="695" t="s">
        <v>5749</v>
      </c>
      <c r="B134" s="696" t="s">
        <v>5886</v>
      </c>
      <c r="C134" s="696" t="s">
        <v>5927</v>
      </c>
      <c r="D134" s="696" t="s">
        <v>5928</v>
      </c>
      <c r="E134" s="711"/>
      <c r="F134" s="711"/>
      <c r="G134" s="696"/>
      <c r="H134" s="696"/>
      <c r="I134" s="711">
        <v>2</v>
      </c>
      <c r="J134" s="711">
        <v>0</v>
      </c>
      <c r="K134" s="696"/>
      <c r="L134" s="696">
        <v>0</v>
      </c>
      <c r="M134" s="711">
        <v>3</v>
      </c>
      <c r="N134" s="711">
        <v>0</v>
      </c>
      <c r="O134" s="701"/>
      <c r="P134" s="712">
        <v>0</v>
      </c>
    </row>
    <row r="135" spans="1:16" ht="14.4" customHeight="1" x14ac:dyDescent="0.3">
      <c r="A135" s="695" t="s">
        <v>5749</v>
      </c>
      <c r="B135" s="696" t="s">
        <v>5886</v>
      </c>
      <c r="C135" s="696" t="s">
        <v>5929</v>
      </c>
      <c r="D135" s="696" t="s">
        <v>5930</v>
      </c>
      <c r="E135" s="711">
        <v>87</v>
      </c>
      <c r="F135" s="711">
        <v>37932</v>
      </c>
      <c r="G135" s="696">
        <v>1</v>
      </c>
      <c r="H135" s="696">
        <v>436</v>
      </c>
      <c r="I135" s="711">
        <v>85</v>
      </c>
      <c r="J135" s="711">
        <v>37230</v>
      </c>
      <c r="K135" s="696">
        <v>0.98149319835495097</v>
      </c>
      <c r="L135" s="696">
        <v>438</v>
      </c>
      <c r="M135" s="711">
        <v>77</v>
      </c>
      <c r="N135" s="711">
        <v>33804</v>
      </c>
      <c r="O135" s="701">
        <v>0.89117367921543811</v>
      </c>
      <c r="P135" s="712">
        <v>439.01298701298703</v>
      </c>
    </row>
    <row r="136" spans="1:16" ht="14.4" customHeight="1" x14ac:dyDescent="0.3">
      <c r="A136" s="695" t="s">
        <v>5749</v>
      </c>
      <c r="B136" s="696" t="s">
        <v>5886</v>
      </c>
      <c r="C136" s="696" t="s">
        <v>5931</v>
      </c>
      <c r="D136" s="696" t="s">
        <v>5932</v>
      </c>
      <c r="E136" s="711">
        <v>43</v>
      </c>
      <c r="F136" s="711">
        <v>6794</v>
      </c>
      <c r="G136" s="696">
        <v>1</v>
      </c>
      <c r="H136" s="696">
        <v>158</v>
      </c>
      <c r="I136" s="711">
        <v>39</v>
      </c>
      <c r="J136" s="711">
        <v>6201</v>
      </c>
      <c r="K136" s="696">
        <v>0.9127171033264645</v>
      </c>
      <c r="L136" s="696">
        <v>159</v>
      </c>
      <c r="M136" s="711">
        <v>125</v>
      </c>
      <c r="N136" s="711">
        <v>19912</v>
      </c>
      <c r="O136" s="701">
        <v>2.9308213129231677</v>
      </c>
      <c r="P136" s="712">
        <v>159.29599999999999</v>
      </c>
    </row>
    <row r="137" spans="1:16" ht="14.4" customHeight="1" x14ac:dyDescent="0.3">
      <c r="A137" s="695" t="s">
        <v>5749</v>
      </c>
      <c r="B137" s="696" t="s">
        <v>5886</v>
      </c>
      <c r="C137" s="696" t="s">
        <v>5933</v>
      </c>
      <c r="D137" s="696" t="s">
        <v>5934</v>
      </c>
      <c r="E137" s="711">
        <v>316</v>
      </c>
      <c r="F137" s="711">
        <v>17696</v>
      </c>
      <c r="G137" s="696">
        <v>1</v>
      </c>
      <c r="H137" s="696">
        <v>56</v>
      </c>
      <c r="I137" s="711">
        <v>206</v>
      </c>
      <c r="J137" s="711">
        <v>11536</v>
      </c>
      <c r="K137" s="696">
        <v>0.65189873417721522</v>
      </c>
      <c r="L137" s="696">
        <v>56</v>
      </c>
      <c r="M137" s="711">
        <v>137</v>
      </c>
      <c r="N137" s="711">
        <v>7690</v>
      </c>
      <c r="O137" s="701">
        <v>0.43456148282097651</v>
      </c>
      <c r="P137" s="712">
        <v>56.131386861313871</v>
      </c>
    </row>
    <row r="138" spans="1:16" ht="14.4" customHeight="1" x14ac:dyDescent="0.3">
      <c r="A138" s="695" t="s">
        <v>5749</v>
      </c>
      <c r="B138" s="696" t="s">
        <v>5886</v>
      </c>
      <c r="C138" s="696" t="s">
        <v>5935</v>
      </c>
      <c r="D138" s="696" t="s">
        <v>5936</v>
      </c>
      <c r="E138" s="711">
        <v>395</v>
      </c>
      <c r="F138" s="711">
        <v>5530</v>
      </c>
      <c r="G138" s="696">
        <v>1</v>
      </c>
      <c r="H138" s="696">
        <v>14</v>
      </c>
      <c r="I138" s="711">
        <v>388</v>
      </c>
      <c r="J138" s="711">
        <v>10088</v>
      </c>
      <c r="K138" s="696">
        <v>1.824231464737794</v>
      </c>
      <c r="L138" s="696">
        <v>26</v>
      </c>
      <c r="M138" s="711">
        <v>344</v>
      </c>
      <c r="N138" s="711">
        <v>9063</v>
      </c>
      <c r="O138" s="701">
        <v>1.638878842676311</v>
      </c>
      <c r="P138" s="712">
        <v>26.345930232558139</v>
      </c>
    </row>
    <row r="139" spans="1:16" ht="14.4" customHeight="1" x14ac:dyDescent="0.3">
      <c r="A139" s="695" t="s">
        <v>5749</v>
      </c>
      <c r="B139" s="696" t="s">
        <v>5886</v>
      </c>
      <c r="C139" s="696" t="s">
        <v>5937</v>
      </c>
      <c r="D139" s="696" t="s">
        <v>5938</v>
      </c>
      <c r="E139" s="711">
        <v>3236</v>
      </c>
      <c r="F139" s="711">
        <v>576008</v>
      </c>
      <c r="G139" s="696">
        <v>1</v>
      </c>
      <c r="H139" s="696">
        <v>178</v>
      </c>
      <c r="I139" s="711">
        <v>3163</v>
      </c>
      <c r="J139" s="711">
        <v>515569</v>
      </c>
      <c r="K139" s="696">
        <v>0.89507263788002944</v>
      </c>
      <c r="L139" s="696">
        <v>163</v>
      </c>
      <c r="M139" s="711">
        <v>3364</v>
      </c>
      <c r="N139" s="711">
        <v>549304</v>
      </c>
      <c r="O139" s="701">
        <v>0.95363953278426683</v>
      </c>
      <c r="P139" s="712">
        <v>163.28894173602853</v>
      </c>
    </row>
    <row r="140" spans="1:16" ht="14.4" customHeight="1" x14ac:dyDescent="0.3">
      <c r="A140" s="695" t="s">
        <v>5749</v>
      </c>
      <c r="B140" s="696" t="s">
        <v>5886</v>
      </c>
      <c r="C140" s="696" t="s">
        <v>5939</v>
      </c>
      <c r="D140" s="696" t="s">
        <v>5940</v>
      </c>
      <c r="E140" s="711">
        <v>223</v>
      </c>
      <c r="F140" s="711">
        <v>150079</v>
      </c>
      <c r="G140" s="696">
        <v>1</v>
      </c>
      <c r="H140" s="696">
        <v>673</v>
      </c>
      <c r="I140" s="711">
        <v>233</v>
      </c>
      <c r="J140" s="711">
        <v>150285</v>
      </c>
      <c r="K140" s="696">
        <v>1.0013726104251761</v>
      </c>
      <c r="L140" s="696">
        <v>645</v>
      </c>
      <c r="M140" s="711">
        <v>229</v>
      </c>
      <c r="N140" s="711">
        <v>148149</v>
      </c>
      <c r="O140" s="701">
        <v>0.98714010621072901</v>
      </c>
      <c r="P140" s="712">
        <v>646.93886462882097</v>
      </c>
    </row>
    <row r="141" spans="1:16" ht="14.4" customHeight="1" x14ac:dyDescent="0.3">
      <c r="A141" s="695" t="s">
        <v>5941</v>
      </c>
      <c r="B141" s="696" t="s">
        <v>5886</v>
      </c>
      <c r="C141" s="696" t="s">
        <v>5942</v>
      </c>
      <c r="D141" s="696" t="s">
        <v>5943</v>
      </c>
      <c r="E141" s="711">
        <v>332</v>
      </c>
      <c r="F141" s="711">
        <v>298136</v>
      </c>
      <c r="G141" s="696">
        <v>1</v>
      </c>
      <c r="H141" s="696">
        <v>898</v>
      </c>
      <c r="I141" s="711">
        <v>249</v>
      </c>
      <c r="J141" s="711">
        <v>225096</v>
      </c>
      <c r="K141" s="696">
        <v>0.75501113585746105</v>
      </c>
      <c r="L141" s="696">
        <v>904</v>
      </c>
      <c r="M141" s="711">
        <v>435</v>
      </c>
      <c r="N141" s="711">
        <v>394982</v>
      </c>
      <c r="O141" s="701">
        <v>1.3248383288163792</v>
      </c>
      <c r="P141" s="712">
        <v>908.00459770114946</v>
      </c>
    </row>
    <row r="142" spans="1:16" ht="14.4" customHeight="1" x14ac:dyDescent="0.3">
      <c r="A142" s="695" t="s">
        <v>5941</v>
      </c>
      <c r="B142" s="696" t="s">
        <v>5886</v>
      </c>
      <c r="C142" s="696" t="s">
        <v>5944</v>
      </c>
      <c r="D142" s="696" t="s">
        <v>5945</v>
      </c>
      <c r="E142" s="711">
        <v>24</v>
      </c>
      <c r="F142" s="711">
        <v>240912</v>
      </c>
      <c r="G142" s="696">
        <v>1</v>
      </c>
      <c r="H142" s="696">
        <v>10038</v>
      </c>
      <c r="I142" s="711">
        <v>24</v>
      </c>
      <c r="J142" s="711">
        <v>242016</v>
      </c>
      <c r="K142" s="696">
        <v>1.0045825861725444</v>
      </c>
      <c r="L142" s="696">
        <v>10084</v>
      </c>
      <c r="M142" s="711">
        <v>26</v>
      </c>
      <c r="N142" s="711">
        <v>263108</v>
      </c>
      <c r="O142" s="701">
        <v>1.0921332270704656</v>
      </c>
      <c r="P142" s="712">
        <v>10119.538461538461</v>
      </c>
    </row>
    <row r="143" spans="1:16" ht="14.4" customHeight="1" x14ac:dyDescent="0.3">
      <c r="A143" s="695" t="s">
        <v>5941</v>
      </c>
      <c r="B143" s="696" t="s">
        <v>5886</v>
      </c>
      <c r="C143" s="696" t="s">
        <v>5946</v>
      </c>
      <c r="D143" s="696" t="s">
        <v>5947</v>
      </c>
      <c r="E143" s="711">
        <v>92</v>
      </c>
      <c r="F143" s="711">
        <v>27140</v>
      </c>
      <c r="G143" s="696">
        <v>1</v>
      </c>
      <c r="H143" s="696">
        <v>295</v>
      </c>
      <c r="I143" s="711">
        <v>74</v>
      </c>
      <c r="J143" s="711">
        <v>21978</v>
      </c>
      <c r="K143" s="696">
        <v>0.80980103168754602</v>
      </c>
      <c r="L143" s="696">
        <v>297</v>
      </c>
      <c r="M143" s="711">
        <v>83</v>
      </c>
      <c r="N143" s="711">
        <v>24751</v>
      </c>
      <c r="O143" s="701">
        <v>0.91197494473102436</v>
      </c>
      <c r="P143" s="712">
        <v>298.20481927710841</v>
      </c>
    </row>
    <row r="144" spans="1:16" ht="14.4" customHeight="1" x14ac:dyDescent="0.3">
      <c r="A144" s="695" t="s">
        <v>5941</v>
      </c>
      <c r="B144" s="696" t="s">
        <v>5886</v>
      </c>
      <c r="C144" s="696" t="s">
        <v>5948</v>
      </c>
      <c r="D144" s="696" t="s">
        <v>5949</v>
      </c>
      <c r="E144" s="711">
        <v>462</v>
      </c>
      <c r="F144" s="711">
        <v>10626</v>
      </c>
      <c r="G144" s="696">
        <v>1</v>
      </c>
      <c r="H144" s="696">
        <v>23</v>
      </c>
      <c r="I144" s="711">
        <v>586</v>
      </c>
      <c r="J144" s="711">
        <v>13478</v>
      </c>
      <c r="K144" s="696">
        <v>1.2683982683982684</v>
      </c>
      <c r="L144" s="696">
        <v>23</v>
      </c>
      <c r="M144" s="711">
        <v>657</v>
      </c>
      <c r="N144" s="711">
        <v>15111</v>
      </c>
      <c r="O144" s="701">
        <v>1.4220779220779221</v>
      </c>
      <c r="P144" s="712">
        <v>23</v>
      </c>
    </row>
    <row r="145" spans="1:16" ht="14.4" customHeight="1" x14ac:dyDescent="0.3">
      <c r="A145" s="695" t="s">
        <v>5941</v>
      </c>
      <c r="B145" s="696" t="s">
        <v>5886</v>
      </c>
      <c r="C145" s="696" t="s">
        <v>5950</v>
      </c>
      <c r="D145" s="696" t="s">
        <v>5951</v>
      </c>
      <c r="E145" s="711">
        <v>972</v>
      </c>
      <c r="F145" s="711">
        <v>1201392</v>
      </c>
      <c r="G145" s="696">
        <v>1</v>
      </c>
      <c r="H145" s="696">
        <v>1236</v>
      </c>
      <c r="I145" s="711">
        <v>1050</v>
      </c>
      <c r="J145" s="711">
        <v>1307250</v>
      </c>
      <c r="K145" s="696">
        <v>1.088112789164569</v>
      </c>
      <c r="L145" s="696">
        <v>1245</v>
      </c>
      <c r="M145" s="711">
        <v>1173</v>
      </c>
      <c r="N145" s="711">
        <v>1466177</v>
      </c>
      <c r="O145" s="701">
        <v>1.2203985044015608</v>
      </c>
      <c r="P145" s="712">
        <v>1249.9377664109122</v>
      </c>
    </row>
    <row r="146" spans="1:16" ht="14.4" customHeight="1" x14ac:dyDescent="0.3">
      <c r="A146" s="695" t="s">
        <v>5941</v>
      </c>
      <c r="B146" s="696" t="s">
        <v>5886</v>
      </c>
      <c r="C146" s="696" t="s">
        <v>5952</v>
      </c>
      <c r="D146" s="696" t="s">
        <v>5953</v>
      </c>
      <c r="E146" s="711">
        <v>402</v>
      </c>
      <c r="F146" s="711">
        <v>3736590</v>
      </c>
      <c r="G146" s="696">
        <v>1</v>
      </c>
      <c r="H146" s="696">
        <v>9295</v>
      </c>
      <c r="I146" s="711">
        <v>482</v>
      </c>
      <c r="J146" s="711">
        <v>4500434</v>
      </c>
      <c r="K146" s="696">
        <v>1.204422749084058</v>
      </c>
      <c r="L146" s="696">
        <v>9337</v>
      </c>
      <c r="M146" s="711">
        <v>600</v>
      </c>
      <c r="N146" s="711">
        <v>5616300</v>
      </c>
      <c r="O146" s="701">
        <v>1.5030549244096891</v>
      </c>
      <c r="P146" s="712">
        <v>9360.5</v>
      </c>
    </row>
    <row r="147" spans="1:16" ht="14.4" customHeight="1" x14ac:dyDescent="0.3">
      <c r="A147" s="695" t="s">
        <v>5941</v>
      </c>
      <c r="B147" s="696" t="s">
        <v>5886</v>
      </c>
      <c r="C147" s="696" t="s">
        <v>5954</v>
      </c>
      <c r="D147" s="696" t="s">
        <v>5955</v>
      </c>
      <c r="E147" s="711">
        <v>126</v>
      </c>
      <c r="F147" s="711">
        <v>1222452</v>
      </c>
      <c r="G147" s="696">
        <v>1</v>
      </c>
      <c r="H147" s="696">
        <v>9702</v>
      </c>
      <c r="I147" s="711">
        <v>136</v>
      </c>
      <c r="J147" s="711">
        <v>1325592</v>
      </c>
      <c r="K147" s="696">
        <v>1.084371410902023</v>
      </c>
      <c r="L147" s="696">
        <v>9747</v>
      </c>
      <c r="M147" s="711">
        <v>138</v>
      </c>
      <c r="N147" s="711">
        <v>1348164</v>
      </c>
      <c r="O147" s="701">
        <v>1.1028359395706335</v>
      </c>
      <c r="P147" s="712">
        <v>9769.3043478260861</v>
      </c>
    </row>
    <row r="148" spans="1:16" ht="14.4" customHeight="1" x14ac:dyDescent="0.3">
      <c r="A148" s="695" t="s">
        <v>5941</v>
      </c>
      <c r="B148" s="696" t="s">
        <v>5886</v>
      </c>
      <c r="C148" s="696" t="s">
        <v>5956</v>
      </c>
      <c r="D148" s="696" t="s">
        <v>5957</v>
      </c>
      <c r="E148" s="711">
        <v>579</v>
      </c>
      <c r="F148" s="711">
        <v>244338</v>
      </c>
      <c r="G148" s="696">
        <v>1</v>
      </c>
      <c r="H148" s="696">
        <v>422</v>
      </c>
      <c r="I148" s="711">
        <v>453</v>
      </c>
      <c r="J148" s="711">
        <v>192072</v>
      </c>
      <c r="K148" s="696">
        <v>0.78609139798148464</v>
      </c>
      <c r="L148" s="696">
        <v>424</v>
      </c>
      <c r="M148" s="711">
        <v>473</v>
      </c>
      <c r="N148" s="711">
        <v>201542</v>
      </c>
      <c r="O148" s="701">
        <v>0.82484918432662946</v>
      </c>
      <c r="P148" s="712">
        <v>426.09302325581393</v>
      </c>
    </row>
    <row r="149" spans="1:16" ht="14.4" customHeight="1" x14ac:dyDescent="0.3">
      <c r="A149" s="695" t="s">
        <v>5941</v>
      </c>
      <c r="B149" s="696" t="s">
        <v>5886</v>
      </c>
      <c r="C149" s="696" t="s">
        <v>5958</v>
      </c>
      <c r="D149" s="696" t="s">
        <v>5959</v>
      </c>
      <c r="E149" s="711"/>
      <c r="F149" s="711"/>
      <c r="G149" s="696"/>
      <c r="H149" s="696"/>
      <c r="I149" s="711">
        <v>6</v>
      </c>
      <c r="J149" s="711">
        <v>3384</v>
      </c>
      <c r="K149" s="696"/>
      <c r="L149" s="696">
        <v>564</v>
      </c>
      <c r="M149" s="711">
        <v>37</v>
      </c>
      <c r="N149" s="711">
        <v>20958</v>
      </c>
      <c r="O149" s="701"/>
      <c r="P149" s="712">
        <v>566.43243243243239</v>
      </c>
    </row>
    <row r="150" spans="1:16" ht="14.4" customHeight="1" x14ac:dyDescent="0.3">
      <c r="A150" s="695" t="s">
        <v>5941</v>
      </c>
      <c r="B150" s="696" t="s">
        <v>5886</v>
      </c>
      <c r="C150" s="696" t="s">
        <v>5960</v>
      </c>
      <c r="D150" s="696" t="s">
        <v>5961</v>
      </c>
      <c r="E150" s="711">
        <v>4345</v>
      </c>
      <c r="F150" s="711">
        <v>4345000</v>
      </c>
      <c r="G150" s="696">
        <v>1</v>
      </c>
      <c r="H150" s="696">
        <v>1000</v>
      </c>
      <c r="I150" s="711">
        <v>2660</v>
      </c>
      <c r="J150" s="711">
        <v>2665320</v>
      </c>
      <c r="K150" s="696">
        <v>0.61342232451093215</v>
      </c>
      <c r="L150" s="696">
        <v>1002</v>
      </c>
      <c r="M150" s="711">
        <v>3170</v>
      </c>
      <c r="N150" s="711">
        <v>3179808</v>
      </c>
      <c r="O150" s="701">
        <v>0.73183153049482164</v>
      </c>
      <c r="P150" s="712">
        <v>1003.0940063091483</v>
      </c>
    </row>
    <row r="151" spans="1:16" ht="14.4" customHeight="1" x14ac:dyDescent="0.3">
      <c r="A151" s="695" t="s">
        <v>5941</v>
      </c>
      <c r="B151" s="696" t="s">
        <v>5886</v>
      </c>
      <c r="C151" s="696" t="s">
        <v>5962</v>
      </c>
      <c r="D151" s="696" t="s">
        <v>5963</v>
      </c>
      <c r="E151" s="711">
        <v>2575</v>
      </c>
      <c r="F151" s="711">
        <v>5719075</v>
      </c>
      <c r="G151" s="696">
        <v>1</v>
      </c>
      <c r="H151" s="696">
        <v>2221</v>
      </c>
      <c r="I151" s="711">
        <v>1210</v>
      </c>
      <c r="J151" s="711">
        <v>2701930</v>
      </c>
      <c r="K151" s="696">
        <v>0.47244178472917386</v>
      </c>
      <c r="L151" s="696">
        <v>2233</v>
      </c>
      <c r="M151" s="711">
        <v>1262</v>
      </c>
      <c r="N151" s="711">
        <v>2826320</v>
      </c>
      <c r="O151" s="701">
        <v>0.49419180549302116</v>
      </c>
      <c r="P151" s="712">
        <v>2239.5562599049126</v>
      </c>
    </row>
    <row r="152" spans="1:16" ht="14.4" customHeight="1" x14ac:dyDescent="0.3">
      <c r="A152" s="695" t="s">
        <v>5941</v>
      </c>
      <c r="B152" s="696" t="s">
        <v>5886</v>
      </c>
      <c r="C152" s="696" t="s">
        <v>5964</v>
      </c>
      <c r="D152" s="696" t="s">
        <v>5965</v>
      </c>
      <c r="E152" s="711">
        <v>385</v>
      </c>
      <c r="F152" s="711">
        <v>140525</v>
      </c>
      <c r="G152" s="696">
        <v>1</v>
      </c>
      <c r="H152" s="696">
        <v>365</v>
      </c>
      <c r="I152" s="711">
        <v>402</v>
      </c>
      <c r="J152" s="711">
        <v>147132</v>
      </c>
      <c r="K152" s="696">
        <v>1.047016545098737</v>
      </c>
      <c r="L152" s="696">
        <v>366</v>
      </c>
      <c r="M152" s="711">
        <v>434</v>
      </c>
      <c r="N152" s="711">
        <v>159340</v>
      </c>
      <c r="O152" s="701">
        <v>1.1338907667674791</v>
      </c>
      <c r="P152" s="712">
        <v>367.14285714285717</v>
      </c>
    </row>
    <row r="153" spans="1:16" ht="14.4" customHeight="1" x14ac:dyDescent="0.3">
      <c r="A153" s="695" t="s">
        <v>5941</v>
      </c>
      <c r="B153" s="696" t="s">
        <v>5886</v>
      </c>
      <c r="C153" s="696" t="s">
        <v>5966</v>
      </c>
      <c r="D153" s="696" t="s">
        <v>5967</v>
      </c>
      <c r="E153" s="711">
        <v>2</v>
      </c>
      <c r="F153" s="711">
        <v>21358</v>
      </c>
      <c r="G153" s="696">
        <v>1</v>
      </c>
      <c r="H153" s="696">
        <v>10679</v>
      </c>
      <c r="I153" s="711">
        <v>1</v>
      </c>
      <c r="J153" s="711">
        <v>10729</v>
      </c>
      <c r="K153" s="696">
        <v>0.50234104316883599</v>
      </c>
      <c r="L153" s="696">
        <v>10729</v>
      </c>
      <c r="M153" s="711"/>
      <c r="N153" s="711"/>
      <c r="O153" s="701"/>
      <c r="P153" s="712"/>
    </row>
    <row r="154" spans="1:16" ht="14.4" customHeight="1" x14ac:dyDescent="0.3">
      <c r="A154" s="695" t="s">
        <v>5941</v>
      </c>
      <c r="B154" s="696" t="s">
        <v>5886</v>
      </c>
      <c r="C154" s="696" t="s">
        <v>5968</v>
      </c>
      <c r="D154" s="696" t="s">
        <v>5969</v>
      </c>
      <c r="E154" s="711">
        <v>1</v>
      </c>
      <c r="F154" s="711">
        <v>382</v>
      </c>
      <c r="G154" s="696">
        <v>1</v>
      </c>
      <c r="H154" s="696">
        <v>382</v>
      </c>
      <c r="I154" s="711">
        <v>1</v>
      </c>
      <c r="J154" s="711">
        <v>383</v>
      </c>
      <c r="K154" s="696">
        <v>1.0026178010471205</v>
      </c>
      <c r="L154" s="696">
        <v>383</v>
      </c>
      <c r="M154" s="711">
        <v>1</v>
      </c>
      <c r="N154" s="711">
        <v>386</v>
      </c>
      <c r="O154" s="701">
        <v>1.0104712041884816</v>
      </c>
      <c r="P154" s="712">
        <v>386</v>
      </c>
    </row>
    <row r="155" spans="1:16" ht="14.4" customHeight="1" x14ac:dyDescent="0.3">
      <c r="A155" s="695" t="s">
        <v>5970</v>
      </c>
      <c r="B155" s="696" t="s">
        <v>5886</v>
      </c>
      <c r="C155" s="696" t="s">
        <v>5971</v>
      </c>
      <c r="D155" s="696" t="s">
        <v>5972</v>
      </c>
      <c r="E155" s="711"/>
      <c r="F155" s="711"/>
      <c r="G155" s="696"/>
      <c r="H155" s="696"/>
      <c r="I155" s="711"/>
      <c r="J155" s="711"/>
      <c r="K155" s="696"/>
      <c r="L155" s="696"/>
      <c r="M155" s="711">
        <v>1</v>
      </c>
      <c r="N155" s="711">
        <v>29</v>
      </c>
      <c r="O155" s="701"/>
      <c r="P155" s="712">
        <v>29</v>
      </c>
    </row>
    <row r="156" spans="1:16" ht="14.4" customHeight="1" x14ac:dyDescent="0.3">
      <c r="A156" s="695" t="s">
        <v>5970</v>
      </c>
      <c r="B156" s="696" t="s">
        <v>5886</v>
      </c>
      <c r="C156" s="696" t="s">
        <v>5973</v>
      </c>
      <c r="D156" s="696" t="s">
        <v>5974</v>
      </c>
      <c r="E156" s="711">
        <v>47</v>
      </c>
      <c r="F156" s="711">
        <v>10152</v>
      </c>
      <c r="G156" s="696">
        <v>1</v>
      </c>
      <c r="H156" s="696">
        <v>216</v>
      </c>
      <c r="I156" s="711">
        <v>41</v>
      </c>
      <c r="J156" s="711">
        <v>8897</v>
      </c>
      <c r="K156" s="696">
        <v>0.8763790386130812</v>
      </c>
      <c r="L156" s="696">
        <v>217</v>
      </c>
      <c r="M156" s="711">
        <v>36</v>
      </c>
      <c r="N156" s="711">
        <v>7819</v>
      </c>
      <c r="O156" s="701">
        <v>0.77019306540583132</v>
      </c>
      <c r="P156" s="712">
        <v>217.19444444444446</v>
      </c>
    </row>
    <row r="157" spans="1:16" ht="14.4" customHeight="1" x14ac:dyDescent="0.3">
      <c r="A157" s="695" t="s">
        <v>5970</v>
      </c>
      <c r="B157" s="696" t="s">
        <v>5886</v>
      </c>
      <c r="C157" s="696" t="s">
        <v>5975</v>
      </c>
      <c r="D157" s="696" t="s">
        <v>5976</v>
      </c>
      <c r="E157" s="711">
        <v>158</v>
      </c>
      <c r="F157" s="711">
        <v>78052</v>
      </c>
      <c r="G157" s="696">
        <v>1</v>
      </c>
      <c r="H157" s="696">
        <v>494</v>
      </c>
      <c r="I157" s="711">
        <v>166</v>
      </c>
      <c r="J157" s="711">
        <v>82502</v>
      </c>
      <c r="K157" s="696">
        <v>1.0570132732024804</v>
      </c>
      <c r="L157" s="696">
        <v>497</v>
      </c>
      <c r="M157" s="711">
        <v>158</v>
      </c>
      <c r="N157" s="711">
        <v>78734</v>
      </c>
      <c r="O157" s="701">
        <v>1.0087377645672115</v>
      </c>
      <c r="P157" s="712">
        <v>498.31645569620252</v>
      </c>
    </row>
    <row r="158" spans="1:16" ht="14.4" customHeight="1" x14ac:dyDescent="0.3">
      <c r="A158" s="695" t="s">
        <v>5970</v>
      </c>
      <c r="B158" s="696" t="s">
        <v>5886</v>
      </c>
      <c r="C158" s="696" t="s">
        <v>5977</v>
      </c>
      <c r="D158" s="696" t="s">
        <v>5978</v>
      </c>
      <c r="E158" s="711">
        <v>1</v>
      </c>
      <c r="F158" s="711">
        <v>516</v>
      </c>
      <c r="G158" s="696">
        <v>1</v>
      </c>
      <c r="H158" s="696">
        <v>516</v>
      </c>
      <c r="I158" s="711"/>
      <c r="J158" s="711"/>
      <c r="K158" s="696"/>
      <c r="L158" s="696"/>
      <c r="M158" s="711">
        <v>2</v>
      </c>
      <c r="N158" s="711">
        <v>1032</v>
      </c>
      <c r="O158" s="701">
        <v>2</v>
      </c>
      <c r="P158" s="712">
        <v>516</v>
      </c>
    </row>
    <row r="159" spans="1:16" ht="14.4" customHeight="1" x14ac:dyDescent="0.3">
      <c r="A159" s="695" t="s">
        <v>5970</v>
      </c>
      <c r="B159" s="696" t="s">
        <v>5886</v>
      </c>
      <c r="C159" s="696" t="s">
        <v>5979</v>
      </c>
      <c r="D159" s="696" t="s">
        <v>5980</v>
      </c>
      <c r="E159" s="711">
        <v>37</v>
      </c>
      <c r="F159" s="711">
        <v>12950</v>
      </c>
      <c r="G159" s="696">
        <v>1</v>
      </c>
      <c r="H159" s="696">
        <v>350</v>
      </c>
      <c r="I159" s="711">
        <v>39</v>
      </c>
      <c r="J159" s="711">
        <v>13650</v>
      </c>
      <c r="K159" s="696">
        <v>1.0540540540540539</v>
      </c>
      <c r="L159" s="696">
        <v>350</v>
      </c>
      <c r="M159" s="711">
        <v>53</v>
      </c>
      <c r="N159" s="711">
        <v>18567</v>
      </c>
      <c r="O159" s="701">
        <v>1.4337451737451739</v>
      </c>
      <c r="P159" s="712">
        <v>350.32075471698113</v>
      </c>
    </row>
    <row r="160" spans="1:16" ht="14.4" customHeight="1" x14ac:dyDescent="0.3">
      <c r="A160" s="695" t="s">
        <v>5970</v>
      </c>
      <c r="B160" s="696" t="s">
        <v>5886</v>
      </c>
      <c r="C160" s="696" t="s">
        <v>5981</v>
      </c>
      <c r="D160" s="696" t="s">
        <v>5982</v>
      </c>
      <c r="E160" s="711">
        <v>3</v>
      </c>
      <c r="F160" s="711">
        <v>90</v>
      </c>
      <c r="G160" s="696">
        <v>1</v>
      </c>
      <c r="H160" s="696">
        <v>30</v>
      </c>
      <c r="I160" s="711"/>
      <c r="J160" s="711"/>
      <c r="K160" s="696"/>
      <c r="L160" s="696"/>
      <c r="M160" s="711">
        <v>7</v>
      </c>
      <c r="N160" s="711">
        <v>213</v>
      </c>
      <c r="O160" s="701">
        <v>2.3666666666666667</v>
      </c>
      <c r="P160" s="712">
        <v>30.428571428571427</v>
      </c>
    </row>
    <row r="161" spans="1:16" ht="14.4" customHeight="1" x14ac:dyDescent="0.3">
      <c r="A161" s="695" t="s">
        <v>5970</v>
      </c>
      <c r="B161" s="696" t="s">
        <v>5886</v>
      </c>
      <c r="C161" s="696" t="s">
        <v>5983</v>
      </c>
      <c r="D161" s="696" t="s">
        <v>5984</v>
      </c>
      <c r="E161" s="711">
        <v>24763</v>
      </c>
      <c r="F161" s="711">
        <v>1584832</v>
      </c>
      <c r="G161" s="696">
        <v>1</v>
      </c>
      <c r="H161" s="696">
        <v>64</v>
      </c>
      <c r="I161" s="711">
        <v>24378</v>
      </c>
      <c r="J161" s="711">
        <v>1584570</v>
      </c>
      <c r="K161" s="696">
        <v>0.99983468279287646</v>
      </c>
      <c r="L161" s="696">
        <v>65</v>
      </c>
      <c r="M161" s="711">
        <v>27494</v>
      </c>
      <c r="N161" s="711">
        <v>1787110</v>
      </c>
      <c r="O161" s="701">
        <v>1.127633717643258</v>
      </c>
      <c r="P161" s="712">
        <v>65</v>
      </c>
    </row>
    <row r="162" spans="1:16" ht="14.4" customHeight="1" x14ac:dyDescent="0.3">
      <c r="A162" s="695" t="s">
        <v>5970</v>
      </c>
      <c r="B162" s="696" t="s">
        <v>5886</v>
      </c>
      <c r="C162" s="696" t="s">
        <v>5985</v>
      </c>
      <c r="D162" s="696" t="s">
        <v>5986</v>
      </c>
      <c r="E162" s="711">
        <v>29</v>
      </c>
      <c r="F162" s="711">
        <v>15718</v>
      </c>
      <c r="G162" s="696">
        <v>1</v>
      </c>
      <c r="H162" s="696">
        <v>542</v>
      </c>
      <c r="I162" s="711">
        <v>19</v>
      </c>
      <c r="J162" s="711">
        <v>10317</v>
      </c>
      <c r="K162" s="696">
        <v>0.65638121898460366</v>
      </c>
      <c r="L162" s="696">
        <v>543</v>
      </c>
      <c r="M162" s="711">
        <v>19</v>
      </c>
      <c r="N162" s="711">
        <v>10324</v>
      </c>
      <c r="O162" s="701">
        <v>0.65682656826568264</v>
      </c>
      <c r="P162" s="712">
        <v>543.36842105263156</v>
      </c>
    </row>
    <row r="163" spans="1:16" ht="14.4" customHeight="1" x14ac:dyDescent="0.3">
      <c r="A163" s="695" t="s">
        <v>5970</v>
      </c>
      <c r="B163" s="696" t="s">
        <v>5886</v>
      </c>
      <c r="C163" s="696" t="s">
        <v>5987</v>
      </c>
      <c r="D163" s="696" t="s">
        <v>5988</v>
      </c>
      <c r="E163" s="711">
        <v>402</v>
      </c>
      <c r="F163" s="711">
        <v>236778</v>
      </c>
      <c r="G163" s="696">
        <v>1</v>
      </c>
      <c r="H163" s="696">
        <v>589</v>
      </c>
      <c r="I163" s="711">
        <v>359</v>
      </c>
      <c r="J163" s="711">
        <v>211810</v>
      </c>
      <c r="K163" s="696">
        <v>0.89455101403001969</v>
      </c>
      <c r="L163" s="696">
        <v>590</v>
      </c>
      <c r="M163" s="711">
        <v>378</v>
      </c>
      <c r="N163" s="711">
        <v>223138</v>
      </c>
      <c r="O163" s="701">
        <v>0.9423932966745221</v>
      </c>
      <c r="P163" s="712">
        <v>590.31216931216932</v>
      </c>
    </row>
    <row r="164" spans="1:16" ht="14.4" customHeight="1" x14ac:dyDescent="0.3">
      <c r="A164" s="695" t="s">
        <v>5970</v>
      </c>
      <c r="B164" s="696" t="s">
        <v>5886</v>
      </c>
      <c r="C164" s="696" t="s">
        <v>5989</v>
      </c>
      <c r="D164" s="696" t="s">
        <v>5990</v>
      </c>
      <c r="E164" s="711">
        <v>326</v>
      </c>
      <c r="F164" s="711">
        <v>200164</v>
      </c>
      <c r="G164" s="696">
        <v>1</v>
      </c>
      <c r="H164" s="696">
        <v>614</v>
      </c>
      <c r="I164" s="711">
        <v>312</v>
      </c>
      <c r="J164" s="711">
        <v>191880</v>
      </c>
      <c r="K164" s="696">
        <v>0.95861393657201099</v>
      </c>
      <c r="L164" s="696">
        <v>615</v>
      </c>
      <c r="M164" s="711">
        <v>302</v>
      </c>
      <c r="N164" s="711">
        <v>185815</v>
      </c>
      <c r="O164" s="701">
        <v>0.92831378269818754</v>
      </c>
      <c r="P164" s="712">
        <v>615.28145695364242</v>
      </c>
    </row>
    <row r="165" spans="1:16" ht="14.4" customHeight="1" x14ac:dyDescent="0.3">
      <c r="A165" s="695" t="s">
        <v>5970</v>
      </c>
      <c r="B165" s="696" t="s">
        <v>5886</v>
      </c>
      <c r="C165" s="696" t="s">
        <v>5991</v>
      </c>
      <c r="D165" s="696" t="s">
        <v>5992</v>
      </c>
      <c r="E165" s="711">
        <v>58</v>
      </c>
      <c r="F165" s="711">
        <v>8642</v>
      </c>
      <c r="G165" s="696">
        <v>1</v>
      </c>
      <c r="H165" s="696">
        <v>149</v>
      </c>
      <c r="I165" s="711">
        <v>44</v>
      </c>
      <c r="J165" s="711">
        <v>6556</v>
      </c>
      <c r="K165" s="696">
        <v>0.75862068965517238</v>
      </c>
      <c r="L165" s="696">
        <v>149</v>
      </c>
      <c r="M165" s="711">
        <v>53</v>
      </c>
      <c r="N165" s="711">
        <v>7919</v>
      </c>
      <c r="O165" s="701">
        <v>0.91633881046054155</v>
      </c>
      <c r="P165" s="712">
        <v>149.41509433962264</v>
      </c>
    </row>
    <row r="166" spans="1:16" ht="14.4" customHeight="1" x14ac:dyDescent="0.3">
      <c r="A166" s="695" t="s">
        <v>5970</v>
      </c>
      <c r="B166" s="696" t="s">
        <v>5886</v>
      </c>
      <c r="C166" s="696" t="s">
        <v>5993</v>
      </c>
      <c r="D166" s="696" t="s">
        <v>5994</v>
      </c>
      <c r="E166" s="711">
        <v>6</v>
      </c>
      <c r="F166" s="711">
        <v>4050</v>
      </c>
      <c r="G166" s="696">
        <v>1</v>
      </c>
      <c r="H166" s="696">
        <v>675</v>
      </c>
      <c r="I166" s="711">
        <v>1</v>
      </c>
      <c r="J166" s="711">
        <v>675</v>
      </c>
      <c r="K166" s="696">
        <v>0.16666666666666666</v>
      </c>
      <c r="L166" s="696">
        <v>675</v>
      </c>
      <c r="M166" s="711">
        <v>1</v>
      </c>
      <c r="N166" s="711">
        <v>675</v>
      </c>
      <c r="O166" s="701">
        <v>0.16666666666666666</v>
      </c>
      <c r="P166" s="712">
        <v>675</v>
      </c>
    </row>
    <row r="167" spans="1:16" ht="14.4" customHeight="1" x14ac:dyDescent="0.3">
      <c r="A167" s="695" t="s">
        <v>5970</v>
      </c>
      <c r="B167" s="696" t="s">
        <v>5886</v>
      </c>
      <c r="C167" s="696" t="s">
        <v>5995</v>
      </c>
      <c r="D167" s="696" t="s">
        <v>5996</v>
      </c>
      <c r="E167" s="711">
        <v>465</v>
      </c>
      <c r="F167" s="711">
        <v>10695</v>
      </c>
      <c r="G167" s="696">
        <v>1</v>
      </c>
      <c r="H167" s="696">
        <v>23</v>
      </c>
      <c r="I167" s="711">
        <v>473</v>
      </c>
      <c r="J167" s="711">
        <v>10879</v>
      </c>
      <c r="K167" s="696">
        <v>1.0172043010752687</v>
      </c>
      <c r="L167" s="696">
        <v>23</v>
      </c>
      <c r="M167" s="711">
        <v>435</v>
      </c>
      <c r="N167" s="711">
        <v>10104</v>
      </c>
      <c r="O167" s="701">
        <v>0.94474053295932681</v>
      </c>
      <c r="P167" s="712">
        <v>23.22758620689655</v>
      </c>
    </row>
    <row r="168" spans="1:16" ht="14.4" customHeight="1" x14ac:dyDescent="0.3">
      <c r="A168" s="695" t="s">
        <v>5970</v>
      </c>
      <c r="B168" s="696" t="s">
        <v>5886</v>
      </c>
      <c r="C168" s="696" t="s">
        <v>5997</v>
      </c>
      <c r="D168" s="696" t="s">
        <v>5998</v>
      </c>
      <c r="E168" s="711">
        <v>28</v>
      </c>
      <c r="F168" s="711">
        <v>4452</v>
      </c>
      <c r="G168" s="696">
        <v>1</v>
      </c>
      <c r="H168" s="696">
        <v>159</v>
      </c>
      <c r="I168" s="711">
        <v>20</v>
      </c>
      <c r="J168" s="711">
        <v>3200</v>
      </c>
      <c r="K168" s="696">
        <v>0.71877807726864329</v>
      </c>
      <c r="L168" s="696">
        <v>160</v>
      </c>
      <c r="M168" s="711">
        <v>54</v>
      </c>
      <c r="N168" s="711">
        <v>8700</v>
      </c>
      <c r="O168" s="701">
        <v>1.954177897574124</v>
      </c>
      <c r="P168" s="712">
        <v>161.11111111111111</v>
      </c>
    </row>
    <row r="169" spans="1:16" ht="14.4" customHeight="1" x14ac:dyDescent="0.3">
      <c r="A169" s="695" t="s">
        <v>5970</v>
      </c>
      <c r="B169" s="696" t="s">
        <v>5886</v>
      </c>
      <c r="C169" s="696" t="s">
        <v>5999</v>
      </c>
      <c r="D169" s="696" t="s">
        <v>6000</v>
      </c>
      <c r="E169" s="711">
        <v>883</v>
      </c>
      <c r="F169" s="711">
        <v>47682</v>
      </c>
      <c r="G169" s="696">
        <v>1</v>
      </c>
      <c r="H169" s="696">
        <v>54</v>
      </c>
      <c r="I169" s="711">
        <v>769</v>
      </c>
      <c r="J169" s="711">
        <v>41526</v>
      </c>
      <c r="K169" s="696">
        <v>0.87089467723669312</v>
      </c>
      <c r="L169" s="696">
        <v>54</v>
      </c>
      <c r="M169" s="711">
        <v>813</v>
      </c>
      <c r="N169" s="711">
        <v>43902</v>
      </c>
      <c r="O169" s="701">
        <v>0.92072480181200456</v>
      </c>
      <c r="P169" s="712">
        <v>54</v>
      </c>
    </row>
    <row r="170" spans="1:16" ht="14.4" customHeight="1" x14ac:dyDescent="0.3">
      <c r="A170" s="695" t="s">
        <v>5970</v>
      </c>
      <c r="B170" s="696" t="s">
        <v>5886</v>
      </c>
      <c r="C170" s="696" t="s">
        <v>6001</v>
      </c>
      <c r="D170" s="696" t="s">
        <v>6002</v>
      </c>
      <c r="E170" s="711">
        <v>6010</v>
      </c>
      <c r="F170" s="711">
        <v>462770</v>
      </c>
      <c r="G170" s="696">
        <v>1</v>
      </c>
      <c r="H170" s="696">
        <v>77</v>
      </c>
      <c r="I170" s="711">
        <v>5854</v>
      </c>
      <c r="J170" s="711">
        <v>450758</v>
      </c>
      <c r="K170" s="696">
        <v>0.97404326123128115</v>
      </c>
      <c r="L170" s="696">
        <v>77</v>
      </c>
      <c r="M170" s="711">
        <v>6487</v>
      </c>
      <c r="N170" s="711">
        <v>499499</v>
      </c>
      <c r="O170" s="701">
        <v>1.0793677204658902</v>
      </c>
      <c r="P170" s="712">
        <v>77</v>
      </c>
    </row>
    <row r="171" spans="1:16" ht="14.4" customHeight="1" x14ac:dyDescent="0.3">
      <c r="A171" s="695" t="s">
        <v>5970</v>
      </c>
      <c r="B171" s="696" t="s">
        <v>5886</v>
      </c>
      <c r="C171" s="696" t="s">
        <v>6003</v>
      </c>
      <c r="D171" s="696" t="s">
        <v>6004</v>
      </c>
      <c r="E171" s="711">
        <v>8</v>
      </c>
      <c r="F171" s="711">
        <v>13024</v>
      </c>
      <c r="G171" s="696">
        <v>1</v>
      </c>
      <c r="H171" s="696">
        <v>1628</v>
      </c>
      <c r="I171" s="711">
        <v>9</v>
      </c>
      <c r="J171" s="711">
        <v>14661</v>
      </c>
      <c r="K171" s="696">
        <v>1.125691031941032</v>
      </c>
      <c r="L171" s="696">
        <v>1629</v>
      </c>
      <c r="M171" s="711">
        <v>10</v>
      </c>
      <c r="N171" s="711">
        <v>16293</v>
      </c>
      <c r="O171" s="701">
        <v>1.2509981572481572</v>
      </c>
      <c r="P171" s="712">
        <v>1629.3</v>
      </c>
    </row>
    <row r="172" spans="1:16" ht="14.4" customHeight="1" x14ac:dyDescent="0.3">
      <c r="A172" s="695" t="s">
        <v>5970</v>
      </c>
      <c r="B172" s="696" t="s">
        <v>5886</v>
      </c>
      <c r="C172" s="696" t="s">
        <v>6005</v>
      </c>
      <c r="D172" s="696" t="s">
        <v>6006</v>
      </c>
      <c r="E172" s="711">
        <v>5166</v>
      </c>
      <c r="F172" s="711">
        <v>113652</v>
      </c>
      <c r="G172" s="696">
        <v>1</v>
      </c>
      <c r="H172" s="696">
        <v>22</v>
      </c>
      <c r="I172" s="711">
        <v>4862</v>
      </c>
      <c r="J172" s="711">
        <v>106964</v>
      </c>
      <c r="K172" s="696">
        <v>0.94115369725125819</v>
      </c>
      <c r="L172" s="696">
        <v>22</v>
      </c>
      <c r="M172" s="711">
        <v>5556</v>
      </c>
      <c r="N172" s="711">
        <v>123729</v>
      </c>
      <c r="O172" s="701">
        <v>1.0886653996410094</v>
      </c>
      <c r="P172" s="712">
        <v>22.269438444924408</v>
      </c>
    </row>
    <row r="173" spans="1:16" ht="14.4" customHeight="1" x14ac:dyDescent="0.3">
      <c r="A173" s="695" t="s">
        <v>5970</v>
      </c>
      <c r="B173" s="696" t="s">
        <v>5886</v>
      </c>
      <c r="C173" s="696" t="s">
        <v>6007</v>
      </c>
      <c r="D173" s="696" t="s">
        <v>6008</v>
      </c>
      <c r="E173" s="711">
        <v>24</v>
      </c>
      <c r="F173" s="711">
        <v>2280</v>
      </c>
      <c r="G173" s="696">
        <v>1</v>
      </c>
      <c r="H173" s="696">
        <v>95</v>
      </c>
      <c r="I173" s="711">
        <v>16</v>
      </c>
      <c r="J173" s="711">
        <v>1536</v>
      </c>
      <c r="K173" s="696">
        <v>0.67368421052631577</v>
      </c>
      <c r="L173" s="696">
        <v>96</v>
      </c>
      <c r="M173" s="711">
        <v>28</v>
      </c>
      <c r="N173" s="711">
        <v>2690</v>
      </c>
      <c r="O173" s="701">
        <v>1.1798245614035088</v>
      </c>
      <c r="P173" s="712">
        <v>96.071428571428569</v>
      </c>
    </row>
    <row r="174" spans="1:16" ht="14.4" customHeight="1" x14ac:dyDescent="0.3">
      <c r="A174" s="695" t="s">
        <v>5970</v>
      </c>
      <c r="B174" s="696" t="s">
        <v>5886</v>
      </c>
      <c r="C174" s="696" t="s">
        <v>6009</v>
      </c>
      <c r="D174" s="696" t="s">
        <v>6010</v>
      </c>
      <c r="E174" s="711">
        <v>4</v>
      </c>
      <c r="F174" s="711">
        <v>700</v>
      </c>
      <c r="G174" s="696">
        <v>1</v>
      </c>
      <c r="H174" s="696">
        <v>175</v>
      </c>
      <c r="I174" s="711">
        <v>4</v>
      </c>
      <c r="J174" s="711">
        <v>704</v>
      </c>
      <c r="K174" s="696">
        <v>1.0057142857142858</v>
      </c>
      <c r="L174" s="696">
        <v>176</v>
      </c>
      <c r="M174" s="711">
        <v>10</v>
      </c>
      <c r="N174" s="711">
        <v>1763</v>
      </c>
      <c r="O174" s="701">
        <v>2.5185714285714287</v>
      </c>
      <c r="P174" s="712">
        <v>176.3</v>
      </c>
    </row>
    <row r="175" spans="1:16" ht="14.4" customHeight="1" x14ac:dyDescent="0.3">
      <c r="A175" s="695" t="s">
        <v>5970</v>
      </c>
      <c r="B175" s="696" t="s">
        <v>5886</v>
      </c>
      <c r="C175" s="696" t="s">
        <v>6011</v>
      </c>
      <c r="D175" s="696" t="s">
        <v>6012</v>
      </c>
      <c r="E175" s="711">
        <v>4</v>
      </c>
      <c r="F175" s="711">
        <v>1616</v>
      </c>
      <c r="G175" s="696">
        <v>1</v>
      </c>
      <c r="H175" s="696">
        <v>404</v>
      </c>
      <c r="I175" s="711"/>
      <c r="J175" s="711"/>
      <c r="K175" s="696"/>
      <c r="L175" s="696"/>
      <c r="M175" s="711">
        <v>5</v>
      </c>
      <c r="N175" s="711">
        <v>2027</v>
      </c>
      <c r="O175" s="701">
        <v>1.2543316831683169</v>
      </c>
      <c r="P175" s="712">
        <v>405.4</v>
      </c>
    </row>
    <row r="176" spans="1:16" ht="14.4" customHeight="1" x14ac:dyDescent="0.3">
      <c r="A176" s="695" t="s">
        <v>5970</v>
      </c>
      <c r="B176" s="696" t="s">
        <v>5886</v>
      </c>
      <c r="C176" s="696" t="s">
        <v>6013</v>
      </c>
      <c r="D176" s="696" t="s">
        <v>6014</v>
      </c>
      <c r="E176" s="711">
        <v>103</v>
      </c>
      <c r="F176" s="711">
        <v>64478</v>
      </c>
      <c r="G176" s="696">
        <v>1</v>
      </c>
      <c r="H176" s="696">
        <v>626</v>
      </c>
      <c r="I176" s="711">
        <v>133</v>
      </c>
      <c r="J176" s="711">
        <v>83391</v>
      </c>
      <c r="K176" s="696">
        <v>1.2933248549892986</v>
      </c>
      <c r="L176" s="696">
        <v>627</v>
      </c>
      <c r="M176" s="711">
        <v>103</v>
      </c>
      <c r="N176" s="711">
        <v>64600</v>
      </c>
      <c r="O176" s="701">
        <v>1.001892118241881</v>
      </c>
      <c r="P176" s="712">
        <v>627.18446601941753</v>
      </c>
    </row>
    <row r="177" spans="1:16" ht="14.4" customHeight="1" x14ac:dyDescent="0.3">
      <c r="A177" s="695" t="s">
        <v>5970</v>
      </c>
      <c r="B177" s="696" t="s">
        <v>5886</v>
      </c>
      <c r="C177" s="696" t="s">
        <v>6015</v>
      </c>
      <c r="D177" s="696" t="s">
        <v>6016</v>
      </c>
      <c r="E177" s="711">
        <v>1198</v>
      </c>
      <c r="F177" s="711">
        <v>250382</v>
      </c>
      <c r="G177" s="696">
        <v>1</v>
      </c>
      <c r="H177" s="696">
        <v>209</v>
      </c>
      <c r="I177" s="711">
        <v>1362</v>
      </c>
      <c r="J177" s="711">
        <v>284658</v>
      </c>
      <c r="K177" s="696">
        <v>1.1368948247078463</v>
      </c>
      <c r="L177" s="696">
        <v>209</v>
      </c>
      <c r="M177" s="711">
        <v>2</v>
      </c>
      <c r="N177" s="711">
        <v>418</v>
      </c>
      <c r="O177" s="701">
        <v>1.6694490818030051E-3</v>
      </c>
      <c r="P177" s="712">
        <v>209</v>
      </c>
    </row>
    <row r="178" spans="1:16" ht="14.4" customHeight="1" x14ac:dyDescent="0.3">
      <c r="A178" s="695" t="s">
        <v>5970</v>
      </c>
      <c r="B178" s="696" t="s">
        <v>5886</v>
      </c>
      <c r="C178" s="696" t="s">
        <v>6017</v>
      </c>
      <c r="D178" s="696" t="s">
        <v>6018</v>
      </c>
      <c r="E178" s="711">
        <v>2058</v>
      </c>
      <c r="F178" s="711">
        <v>135828</v>
      </c>
      <c r="G178" s="696">
        <v>1</v>
      </c>
      <c r="H178" s="696">
        <v>66</v>
      </c>
      <c r="I178" s="711">
        <v>1995</v>
      </c>
      <c r="J178" s="711">
        <v>131670</v>
      </c>
      <c r="K178" s="696">
        <v>0.96938775510204078</v>
      </c>
      <c r="L178" s="696">
        <v>66</v>
      </c>
      <c r="M178" s="711">
        <v>2134</v>
      </c>
      <c r="N178" s="711">
        <v>140844</v>
      </c>
      <c r="O178" s="701">
        <v>1.0369290573372205</v>
      </c>
      <c r="P178" s="712">
        <v>66</v>
      </c>
    </row>
    <row r="179" spans="1:16" ht="14.4" customHeight="1" x14ac:dyDescent="0.3">
      <c r="A179" s="695" t="s">
        <v>5970</v>
      </c>
      <c r="B179" s="696" t="s">
        <v>5886</v>
      </c>
      <c r="C179" s="696" t="s">
        <v>6019</v>
      </c>
      <c r="D179" s="696" t="s">
        <v>6020</v>
      </c>
      <c r="E179" s="711">
        <v>1</v>
      </c>
      <c r="F179" s="711">
        <v>293</v>
      </c>
      <c r="G179" s="696">
        <v>1</v>
      </c>
      <c r="H179" s="696">
        <v>293</v>
      </c>
      <c r="I179" s="711"/>
      <c r="J179" s="711"/>
      <c r="K179" s="696"/>
      <c r="L179" s="696"/>
      <c r="M179" s="711">
        <v>1</v>
      </c>
      <c r="N179" s="711">
        <v>294</v>
      </c>
      <c r="O179" s="701">
        <v>1.0034129692832765</v>
      </c>
      <c r="P179" s="712">
        <v>294</v>
      </c>
    </row>
    <row r="180" spans="1:16" ht="14.4" customHeight="1" x14ac:dyDescent="0.3">
      <c r="A180" s="695" t="s">
        <v>5970</v>
      </c>
      <c r="B180" s="696" t="s">
        <v>5886</v>
      </c>
      <c r="C180" s="696" t="s">
        <v>6021</v>
      </c>
      <c r="D180" s="696" t="s">
        <v>6022</v>
      </c>
      <c r="E180" s="711">
        <v>8474</v>
      </c>
      <c r="F180" s="711">
        <v>135584</v>
      </c>
      <c r="G180" s="696">
        <v>1</v>
      </c>
      <c r="H180" s="696">
        <v>16</v>
      </c>
      <c r="I180" s="711">
        <v>7857</v>
      </c>
      <c r="J180" s="711">
        <v>125712</v>
      </c>
      <c r="K180" s="696">
        <v>0.92718904885532216</v>
      </c>
      <c r="L180" s="696">
        <v>16</v>
      </c>
      <c r="M180" s="711">
        <v>8597</v>
      </c>
      <c r="N180" s="711">
        <v>137552</v>
      </c>
      <c r="O180" s="701">
        <v>1.0145149870191172</v>
      </c>
      <c r="P180" s="712">
        <v>16</v>
      </c>
    </row>
    <row r="181" spans="1:16" ht="14.4" customHeight="1" x14ac:dyDescent="0.3">
      <c r="A181" s="695" t="s">
        <v>5970</v>
      </c>
      <c r="B181" s="696" t="s">
        <v>5886</v>
      </c>
      <c r="C181" s="696" t="s">
        <v>6023</v>
      </c>
      <c r="D181" s="696" t="s">
        <v>6024</v>
      </c>
      <c r="E181" s="711"/>
      <c r="F181" s="711"/>
      <c r="G181" s="696"/>
      <c r="H181" s="696"/>
      <c r="I181" s="711"/>
      <c r="J181" s="711"/>
      <c r="K181" s="696"/>
      <c r="L181" s="696"/>
      <c r="M181" s="711">
        <v>29</v>
      </c>
      <c r="N181" s="711">
        <v>2887</v>
      </c>
      <c r="O181" s="701"/>
      <c r="P181" s="712">
        <v>99.551724137931032</v>
      </c>
    </row>
    <row r="182" spans="1:16" ht="14.4" customHeight="1" x14ac:dyDescent="0.3">
      <c r="A182" s="695" t="s">
        <v>5970</v>
      </c>
      <c r="B182" s="696" t="s">
        <v>5886</v>
      </c>
      <c r="C182" s="696" t="s">
        <v>6025</v>
      </c>
      <c r="D182" s="696" t="s">
        <v>6026</v>
      </c>
      <c r="E182" s="711">
        <v>3354</v>
      </c>
      <c r="F182" s="711">
        <v>1163838</v>
      </c>
      <c r="G182" s="696">
        <v>1</v>
      </c>
      <c r="H182" s="696">
        <v>347</v>
      </c>
      <c r="I182" s="711">
        <v>3488</v>
      </c>
      <c r="J182" s="711">
        <v>1213824</v>
      </c>
      <c r="K182" s="696">
        <v>1.0429492764456909</v>
      </c>
      <c r="L182" s="696">
        <v>348</v>
      </c>
      <c r="M182" s="711">
        <v>3525</v>
      </c>
      <c r="N182" s="711">
        <v>1227416</v>
      </c>
      <c r="O182" s="701">
        <v>1.0546278777630564</v>
      </c>
      <c r="P182" s="712">
        <v>348.20312056737589</v>
      </c>
    </row>
    <row r="183" spans="1:16" ht="14.4" customHeight="1" x14ac:dyDescent="0.3">
      <c r="A183" s="695" t="s">
        <v>5970</v>
      </c>
      <c r="B183" s="696" t="s">
        <v>5886</v>
      </c>
      <c r="C183" s="696" t="s">
        <v>6027</v>
      </c>
      <c r="D183" s="696" t="s">
        <v>6028</v>
      </c>
      <c r="E183" s="711">
        <v>4478</v>
      </c>
      <c r="F183" s="711">
        <v>102994</v>
      </c>
      <c r="G183" s="696">
        <v>1</v>
      </c>
      <c r="H183" s="696">
        <v>23</v>
      </c>
      <c r="I183" s="711">
        <v>4213</v>
      </c>
      <c r="J183" s="711">
        <v>101112</v>
      </c>
      <c r="K183" s="696">
        <v>0.98172709089849897</v>
      </c>
      <c r="L183" s="696">
        <v>24</v>
      </c>
      <c r="M183" s="711">
        <v>4909</v>
      </c>
      <c r="N183" s="711">
        <v>117816</v>
      </c>
      <c r="O183" s="701">
        <v>1.143911295803639</v>
      </c>
      <c r="P183" s="712">
        <v>24</v>
      </c>
    </row>
    <row r="184" spans="1:16" ht="14.4" customHeight="1" x14ac:dyDescent="0.3">
      <c r="A184" s="695" t="s">
        <v>5970</v>
      </c>
      <c r="B184" s="696" t="s">
        <v>5886</v>
      </c>
      <c r="C184" s="696" t="s">
        <v>6029</v>
      </c>
      <c r="D184" s="696" t="s">
        <v>6030</v>
      </c>
      <c r="E184" s="711">
        <v>298</v>
      </c>
      <c r="F184" s="711">
        <v>219626</v>
      </c>
      <c r="G184" s="696">
        <v>1</v>
      </c>
      <c r="H184" s="696">
        <v>737</v>
      </c>
      <c r="I184" s="711">
        <v>295</v>
      </c>
      <c r="J184" s="711">
        <v>217710</v>
      </c>
      <c r="K184" s="696">
        <v>0.99127607842423027</v>
      </c>
      <c r="L184" s="696">
        <v>738</v>
      </c>
      <c r="M184" s="711">
        <v>282</v>
      </c>
      <c r="N184" s="711">
        <v>208196</v>
      </c>
      <c r="O184" s="701">
        <v>0.94795698141385809</v>
      </c>
      <c r="P184" s="712">
        <v>738.28368794326241</v>
      </c>
    </row>
    <row r="185" spans="1:16" ht="14.4" customHeight="1" x14ac:dyDescent="0.3">
      <c r="A185" s="695" t="s">
        <v>5970</v>
      </c>
      <c r="B185" s="696" t="s">
        <v>5886</v>
      </c>
      <c r="C185" s="696" t="s">
        <v>6031</v>
      </c>
      <c r="D185" s="696" t="s">
        <v>6032</v>
      </c>
      <c r="E185" s="711">
        <v>450</v>
      </c>
      <c r="F185" s="711">
        <v>81000</v>
      </c>
      <c r="G185" s="696">
        <v>1</v>
      </c>
      <c r="H185" s="696">
        <v>180</v>
      </c>
      <c r="I185" s="711">
        <v>386</v>
      </c>
      <c r="J185" s="711">
        <v>69480</v>
      </c>
      <c r="K185" s="696">
        <v>0.85777777777777775</v>
      </c>
      <c r="L185" s="696">
        <v>180</v>
      </c>
      <c r="M185" s="711">
        <v>443</v>
      </c>
      <c r="N185" s="711">
        <v>79740</v>
      </c>
      <c r="O185" s="701">
        <v>0.98444444444444446</v>
      </c>
      <c r="P185" s="712">
        <v>180</v>
      </c>
    </row>
    <row r="186" spans="1:16" ht="14.4" customHeight="1" x14ac:dyDescent="0.3">
      <c r="A186" s="695" t="s">
        <v>5970</v>
      </c>
      <c r="B186" s="696" t="s">
        <v>5886</v>
      </c>
      <c r="C186" s="696" t="s">
        <v>6033</v>
      </c>
      <c r="D186" s="696" t="s">
        <v>6034</v>
      </c>
      <c r="E186" s="711">
        <v>3157</v>
      </c>
      <c r="F186" s="711">
        <v>78925</v>
      </c>
      <c r="G186" s="696">
        <v>1</v>
      </c>
      <c r="H186" s="696">
        <v>25</v>
      </c>
      <c r="I186" s="711">
        <v>3352</v>
      </c>
      <c r="J186" s="711">
        <v>87152</v>
      </c>
      <c r="K186" s="696">
        <v>1.1042382008235667</v>
      </c>
      <c r="L186" s="696">
        <v>26</v>
      </c>
      <c r="M186" s="711">
        <v>2981</v>
      </c>
      <c r="N186" s="711">
        <v>77506</v>
      </c>
      <c r="O186" s="701">
        <v>0.9820209059233449</v>
      </c>
      <c r="P186" s="712">
        <v>26</v>
      </c>
    </row>
    <row r="187" spans="1:16" ht="14.4" customHeight="1" x14ac:dyDescent="0.3">
      <c r="A187" s="695" t="s">
        <v>5970</v>
      </c>
      <c r="B187" s="696" t="s">
        <v>5886</v>
      </c>
      <c r="C187" s="696" t="s">
        <v>6035</v>
      </c>
      <c r="D187" s="696" t="s">
        <v>6036</v>
      </c>
      <c r="E187" s="711">
        <v>7732</v>
      </c>
      <c r="F187" s="711">
        <v>641756</v>
      </c>
      <c r="G187" s="696">
        <v>1</v>
      </c>
      <c r="H187" s="696">
        <v>83</v>
      </c>
      <c r="I187" s="711">
        <v>7249</v>
      </c>
      <c r="J187" s="711">
        <v>601667</v>
      </c>
      <c r="K187" s="696">
        <v>0.9375323331608898</v>
      </c>
      <c r="L187" s="696">
        <v>83</v>
      </c>
      <c r="M187" s="711">
        <v>7891</v>
      </c>
      <c r="N187" s="711">
        <v>654953</v>
      </c>
      <c r="O187" s="701">
        <v>1.0205638903259182</v>
      </c>
      <c r="P187" s="712">
        <v>83</v>
      </c>
    </row>
    <row r="188" spans="1:16" ht="14.4" customHeight="1" x14ac:dyDescent="0.3">
      <c r="A188" s="695" t="s">
        <v>5970</v>
      </c>
      <c r="B188" s="696" t="s">
        <v>5886</v>
      </c>
      <c r="C188" s="696" t="s">
        <v>6037</v>
      </c>
      <c r="D188" s="696" t="s">
        <v>6038</v>
      </c>
      <c r="E188" s="711">
        <v>74</v>
      </c>
      <c r="F188" s="711">
        <v>18722</v>
      </c>
      <c r="G188" s="696">
        <v>1</v>
      </c>
      <c r="H188" s="696">
        <v>253</v>
      </c>
      <c r="I188" s="711">
        <v>64</v>
      </c>
      <c r="J188" s="711">
        <v>16192</v>
      </c>
      <c r="K188" s="696">
        <v>0.86486486486486491</v>
      </c>
      <c r="L188" s="696">
        <v>253</v>
      </c>
      <c r="M188" s="711">
        <v>1654</v>
      </c>
      <c r="N188" s="711">
        <v>418462</v>
      </c>
      <c r="O188" s="701">
        <v>22.351351351351351</v>
      </c>
      <c r="P188" s="712">
        <v>253</v>
      </c>
    </row>
    <row r="189" spans="1:16" ht="14.4" customHeight="1" x14ac:dyDescent="0.3">
      <c r="A189" s="695" t="s">
        <v>5970</v>
      </c>
      <c r="B189" s="696" t="s">
        <v>5886</v>
      </c>
      <c r="C189" s="696" t="s">
        <v>6039</v>
      </c>
      <c r="D189" s="696" t="s">
        <v>6040</v>
      </c>
      <c r="E189" s="711">
        <v>294</v>
      </c>
      <c r="F189" s="711">
        <v>77616</v>
      </c>
      <c r="G189" s="696">
        <v>1</v>
      </c>
      <c r="H189" s="696">
        <v>264</v>
      </c>
      <c r="I189" s="711">
        <v>295</v>
      </c>
      <c r="J189" s="711">
        <v>77880</v>
      </c>
      <c r="K189" s="696">
        <v>1.0034013605442176</v>
      </c>
      <c r="L189" s="696">
        <v>264</v>
      </c>
      <c r="M189" s="711">
        <v>286</v>
      </c>
      <c r="N189" s="711">
        <v>75585</v>
      </c>
      <c r="O189" s="701">
        <v>0.97383271490414347</v>
      </c>
      <c r="P189" s="712">
        <v>264.2832167832168</v>
      </c>
    </row>
    <row r="190" spans="1:16" ht="14.4" customHeight="1" x14ac:dyDescent="0.3">
      <c r="A190" s="695" t="s">
        <v>5970</v>
      </c>
      <c r="B190" s="696" t="s">
        <v>5886</v>
      </c>
      <c r="C190" s="696" t="s">
        <v>6041</v>
      </c>
      <c r="D190" s="696" t="s">
        <v>6042</v>
      </c>
      <c r="E190" s="711">
        <v>326</v>
      </c>
      <c r="F190" s="711">
        <v>61614</v>
      </c>
      <c r="G190" s="696">
        <v>1</v>
      </c>
      <c r="H190" s="696">
        <v>189</v>
      </c>
      <c r="I190" s="711">
        <v>296</v>
      </c>
      <c r="J190" s="711">
        <v>55944</v>
      </c>
      <c r="K190" s="696">
        <v>0.90797546012269936</v>
      </c>
      <c r="L190" s="696">
        <v>189</v>
      </c>
      <c r="M190" s="711"/>
      <c r="N190" s="711"/>
      <c r="O190" s="701"/>
      <c r="P190" s="712"/>
    </row>
    <row r="191" spans="1:16" ht="14.4" customHeight="1" x14ac:dyDescent="0.3">
      <c r="A191" s="695" t="s">
        <v>5970</v>
      </c>
      <c r="B191" s="696" t="s">
        <v>5886</v>
      </c>
      <c r="C191" s="696" t="s">
        <v>6043</v>
      </c>
      <c r="D191" s="696" t="s">
        <v>6044</v>
      </c>
      <c r="E191" s="711">
        <v>5157</v>
      </c>
      <c r="F191" s="711">
        <v>61884</v>
      </c>
      <c r="G191" s="696">
        <v>1</v>
      </c>
      <c r="H191" s="696">
        <v>12</v>
      </c>
      <c r="I191" s="711">
        <v>4857</v>
      </c>
      <c r="J191" s="711">
        <v>58284</v>
      </c>
      <c r="K191" s="696">
        <v>0.94182664339732403</v>
      </c>
      <c r="L191" s="696">
        <v>12</v>
      </c>
      <c r="M191" s="711">
        <v>5550</v>
      </c>
      <c r="N191" s="711">
        <v>66600</v>
      </c>
      <c r="O191" s="701">
        <v>1.0762070971495055</v>
      </c>
      <c r="P191" s="712">
        <v>12</v>
      </c>
    </row>
    <row r="192" spans="1:16" ht="14.4" customHeight="1" x14ac:dyDescent="0.3">
      <c r="A192" s="695" t="s">
        <v>5970</v>
      </c>
      <c r="B192" s="696" t="s">
        <v>5886</v>
      </c>
      <c r="C192" s="696" t="s">
        <v>6045</v>
      </c>
      <c r="D192" s="696" t="s">
        <v>6046</v>
      </c>
      <c r="E192" s="711">
        <v>1193</v>
      </c>
      <c r="F192" s="711">
        <v>257688</v>
      </c>
      <c r="G192" s="696">
        <v>1</v>
      </c>
      <c r="H192" s="696">
        <v>216</v>
      </c>
      <c r="I192" s="711">
        <v>1135</v>
      </c>
      <c r="J192" s="711">
        <v>245160</v>
      </c>
      <c r="K192" s="696">
        <v>0.95138306789606031</v>
      </c>
      <c r="L192" s="696">
        <v>216</v>
      </c>
      <c r="M192" s="711">
        <v>1289</v>
      </c>
      <c r="N192" s="711">
        <v>278424</v>
      </c>
      <c r="O192" s="701">
        <v>1.0804694048616932</v>
      </c>
      <c r="P192" s="712">
        <v>216</v>
      </c>
    </row>
    <row r="193" spans="1:16" ht="14.4" customHeight="1" x14ac:dyDescent="0.3">
      <c r="A193" s="695" t="s">
        <v>5970</v>
      </c>
      <c r="B193" s="696" t="s">
        <v>5886</v>
      </c>
      <c r="C193" s="696" t="s">
        <v>6047</v>
      </c>
      <c r="D193" s="696" t="s">
        <v>6048</v>
      </c>
      <c r="E193" s="711">
        <v>67</v>
      </c>
      <c r="F193" s="711">
        <v>2345</v>
      </c>
      <c r="G193" s="696">
        <v>1</v>
      </c>
      <c r="H193" s="696">
        <v>35</v>
      </c>
      <c r="I193" s="711">
        <v>42</v>
      </c>
      <c r="J193" s="711">
        <v>1470</v>
      </c>
      <c r="K193" s="696">
        <v>0.62686567164179108</v>
      </c>
      <c r="L193" s="696">
        <v>35</v>
      </c>
      <c r="M193" s="711">
        <v>53</v>
      </c>
      <c r="N193" s="711">
        <v>1869</v>
      </c>
      <c r="O193" s="701">
        <v>0.79701492537313434</v>
      </c>
      <c r="P193" s="712">
        <v>35.264150943396224</v>
      </c>
    </row>
    <row r="194" spans="1:16" ht="14.4" customHeight="1" x14ac:dyDescent="0.3">
      <c r="A194" s="695" t="s">
        <v>5970</v>
      </c>
      <c r="B194" s="696" t="s">
        <v>5886</v>
      </c>
      <c r="C194" s="696" t="s">
        <v>6049</v>
      </c>
      <c r="D194" s="696" t="s">
        <v>6050</v>
      </c>
      <c r="E194" s="711">
        <v>355</v>
      </c>
      <c r="F194" s="711">
        <v>209095</v>
      </c>
      <c r="G194" s="696">
        <v>1</v>
      </c>
      <c r="H194" s="696">
        <v>589</v>
      </c>
      <c r="I194" s="711">
        <v>335</v>
      </c>
      <c r="J194" s="711">
        <v>197650</v>
      </c>
      <c r="K194" s="696">
        <v>0.94526411439776181</v>
      </c>
      <c r="L194" s="696">
        <v>590</v>
      </c>
      <c r="M194" s="711">
        <v>319</v>
      </c>
      <c r="N194" s="711">
        <v>188301</v>
      </c>
      <c r="O194" s="701">
        <v>0.90055238049690334</v>
      </c>
      <c r="P194" s="712">
        <v>590.28526645768022</v>
      </c>
    </row>
    <row r="195" spans="1:16" ht="14.4" customHeight="1" x14ac:dyDescent="0.3">
      <c r="A195" s="695" t="s">
        <v>5970</v>
      </c>
      <c r="B195" s="696" t="s">
        <v>5886</v>
      </c>
      <c r="C195" s="696" t="s">
        <v>6051</v>
      </c>
      <c r="D195" s="696" t="s">
        <v>6052</v>
      </c>
      <c r="E195" s="711">
        <v>60</v>
      </c>
      <c r="F195" s="711">
        <v>3000</v>
      </c>
      <c r="G195" s="696">
        <v>1</v>
      </c>
      <c r="H195" s="696">
        <v>50</v>
      </c>
      <c r="I195" s="711">
        <v>58</v>
      </c>
      <c r="J195" s="711">
        <v>2900</v>
      </c>
      <c r="K195" s="696">
        <v>0.96666666666666667</v>
      </c>
      <c r="L195" s="696">
        <v>50</v>
      </c>
      <c r="M195" s="711">
        <v>120</v>
      </c>
      <c r="N195" s="711">
        <v>6000</v>
      </c>
      <c r="O195" s="701">
        <v>2</v>
      </c>
      <c r="P195" s="712">
        <v>50</v>
      </c>
    </row>
    <row r="196" spans="1:16" ht="14.4" customHeight="1" x14ac:dyDescent="0.3">
      <c r="A196" s="695" t="s">
        <v>5970</v>
      </c>
      <c r="B196" s="696" t="s">
        <v>5886</v>
      </c>
      <c r="C196" s="696" t="s">
        <v>6053</v>
      </c>
      <c r="D196" s="696" t="s">
        <v>6054</v>
      </c>
      <c r="E196" s="711">
        <v>302</v>
      </c>
      <c r="F196" s="711">
        <v>164288</v>
      </c>
      <c r="G196" s="696">
        <v>1</v>
      </c>
      <c r="H196" s="696">
        <v>544</v>
      </c>
      <c r="I196" s="711">
        <v>299</v>
      </c>
      <c r="J196" s="711">
        <v>162955</v>
      </c>
      <c r="K196" s="696">
        <v>0.99188619984417603</v>
      </c>
      <c r="L196" s="696">
        <v>545</v>
      </c>
      <c r="M196" s="711">
        <v>288</v>
      </c>
      <c r="N196" s="711">
        <v>157040</v>
      </c>
      <c r="O196" s="701">
        <v>0.95588235294117652</v>
      </c>
      <c r="P196" s="712">
        <v>545.27777777777783</v>
      </c>
    </row>
    <row r="197" spans="1:16" ht="14.4" customHeight="1" x14ac:dyDescent="0.3">
      <c r="A197" s="695" t="s">
        <v>5970</v>
      </c>
      <c r="B197" s="696" t="s">
        <v>5886</v>
      </c>
      <c r="C197" s="696" t="s">
        <v>6055</v>
      </c>
      <c r="D197" s="696" t="s">
        <v>6056</v>
      </c>
      <c r="E197" s="711">
        <v>205</v>
      </c>
      <c r="F197" s="711">
        <v>97785</v>
      </c>
      <c r="G197" s="696">
        <v>1</v>
      </c>
      <c r="H197" s="696">
        <v>477</v>
      </c>
      <c r="I197" s="711">
        <v>206</v>
      </c>
      <c r="J197" s="711">
        <v>98674</v>
      </c>
      <c r="K197" s="696">
        <v>1.0090913739326073</v>
      </c>
      <c r="L197" s="696">
        <v>479</v>
      </c>
      <c r="M197" s="711">
        <v>217</v>
      </c>
      <c r="N197" s="711">
        <v>104199</v>
      </c>
      <c r="O197" s="701">
        <v>1.0655928823439178</v>
      </c>
      <c r="P197" s="712">
        <v>480.17972350230417</v>
      </c>
    </row>
    <row r="198" spans="1:16" ht="14.4" customHeight="1" x14ac:dyDescent="0.3">
      <c r="A198" s="695" t="s">
        <v>5970</v>
      </c>
      <c r="B198" s="696" t="s">
        <v>5886</v>
      </c>
      <c r="C198" s="696" t="s">
        <v>6057</v>
      </c>
      <c r="D198" s="696" t="s">
        <v>6058</v>
      </c>
      <c r="E198" s="711">
        <v>306</v>
      </c>
      <c r="F198" s="711">
        <v>224604</v>
      </c>
      <c r="G198" s="696">
        <v>1</v>
      </c>
      <c r="H198" s="696">
        <v>734</v>
      </c>
      <c r="I198" s="711">
        <v>304</v>
      </c>
      <c r="J198" s="711">
        <v>223136</v>
      </c>
      <c r="K198" s="696">
        <v>0.99346405228758172</v>
      </c>
      <c r="L198" s="696">
        <v>734</v>
      </c>
      <c r="M198" s="711">
        <v>287</v>
      </c>
      <c r="N198" s="711">
        <v>210737</v>
      </c>
      <c r="O198" s="701">
        <v>0.93826022688821209</v>
      </c>
      <c r="P198" s="712">
        <v>734.27526132404182</v>
      </c>
    </row>
    <row r="199" spans="1:16" ht="14.4" customHeight="1" x14ac:dyDescent="0.3">
      <c r="A199" s="695" t="s">
        <v>5970</v>
      </c>
      <c r="B199" s="696" t="s">
        <v>5886</v>
      </c>
      <c r="C199" s="696" t="s">
        <v>6059</v>
      </c>
      <c r="D199" s="696" t="s">
        <v>6060</v>
      </c>
      <c r="E199" s="711">
        <v>48</v>
      </c>
      <c r="F199" s="711">
        <v>15648</v>
      </c>
      <c r="G199" s="696">
        <v>1</v>
      </c>
      <c r="H199" s="696">
        <v>326</v>
      </c>
      <c r="I199" s="711">
        <v>29</v>
      </c>
      <c r="J199" s="711">
        <v>9454</v>
      </c>
      <c r="K199" s="696">
        <v>0.60416666666666663</v>
      </c>
      <c r="L199" s="696">
        <v>326</v>
      </c>
      <c r="M199" s="711">
        <v>21</v>
      </c>
      <c r="N199" s="711">
        <v>6851</v>
      </c>
      <c r="O199" s="701">
        <v>0.43781952965235171</v>
      </c>
      <c r="P199" s="712">
        <v>326.23809523809524</v>
      </c>
    </row>
    <row r="200" spans="1:16" ht="14.4" customHeight="1" x14ac:dyDescent="0.3">
      <c r="A200" s="695" t="s">
        <v>5970</v>
      </c>
      <c r="B200" s="696" t="s">
        <v>5886</v>
      </c>
      <c r="C200" s="696" t="s">
        <v>6061</v>
      </c>
      <c r="D200" s="696" t="s">
        <v>6062</v>
      </c>
      <c r="E200" s="711">
        <v>293</v>
      </c>
      <c r="F200" s="711">
        <v>100792</v>
      </c>
      <c r="G200" s="696">
        <v>1</v>
      </c>
      <c r="H200" s="696">
        <v>344</v>
      </c>
      <c r="I200" s="711">
        <v>292</v>
      </c>
      <c r="J200" s="711">
        <v>100448</v>
      </c>
      <c r="K200" s="696">
        <v>0.9965870307167235</v>
      </c>
      <c r="L200" s="696">
        <v>344</v>
      </c>
      <c r="M200" s="711">
        <v>283</v>
      </c>
      <c r="N200" s="711">
        <v>97431</v>
      </c>
      <c r="O200" s="701">
        <v>0.96665409953170889</v>
      </c>
      <c r="P200" s="712">
        <v>344.27915194346292</v>
      </c>
    </row>
    <row r="201" spans="1:16" ht="14.4" customHeight="1" x14ac:dyDescent="0.3">
      <c r="A201" s="695" t="s">
        <v>5970</v>
      </c>
      <c r="B201" s="696" t="s">
        <v>5886</v>
      </c>
      <c r="C201" s="696" t="s">
        <v>6063</v>
      </c>
      <c r="D201" s="696" t="s">
        <v>6064</v>
      </c>
      <c r="E201" s="711">
        <v>36</v>
      </c>
      <c r="F201" s="711">
        <v>27000</v>
      </c>
      <c r="G201" s="696">
        <v>1</v>
      </c>
      <c r="H201" s="696">
        <v>750</v>
      </c>
      <c r="I201" s="711">
        <v>35</v>
      </c>
      <c r="J201" s="711">
        <v>26285</v>
      </c>
      <c r="K201" s="696">
        <v>0.97351851851851856</v>
      </c>
      <c r="L201" s="696">
        <v>751</v>
      </c>
      <c r="M201" s="711">
        <v>25</v>
      </c>
      <c r="N201" s="711">
        <v>18779</v>
      </c>
      <c r="O201" s="701">
        <v>0.69551851851851854</v>
      </c>
      <c r="P201" s="712">
        <v>751.16</v>
      </c>
    </row>
    <row r="202" spans="1:16" ht="14.4" customHeight="1" x14ac:dyDescent="0.3">
      <c r="A202" s="695" t="s">
        <v>5970</v>
      </c>
      <c r="B202" s="696" t="s">
        <v>5886</v>
      </c>
      <c r="C202" s="696" t="s">
        <v>6065</v>
      </c>
      <c r="D202" s="696" t="s">
        <v>6066</v>
      </c>
      <c r="E202" s="711"/>
      <c r="F202" s="711"/>
      <c r="G202" s="696"/>
      <c r="H202" s="696"/>
      <c r="I202" s="711"/>
      <c r="J202" s="711"/>
      <c r="K202" s="696"/>
      <c r="L202" s="696"/>
      <c r="M202" s="711">
        <v>279</v>
      </c>
      <c r="N202" s="711">
        <v>64240</v>
      </c>
      <c r="O202" s="701"/>
      <c r="P202" s="712">
        <v>230.25089605734766</v>
      </c>
    </row>
    <row r="203" spans="1:16" ht="14.4" customHeight="1" x14ac:dyDescent="0.3">
      <c r="A203" s="695" t="s">
        <v>5970</v>
      </c>
      <c r="B203" s="696" t="s">
        <v>5886</v>
      </c>
      <c r="C203" s="696" t="s">
        <v>6067</v>
      </c>
      <c r="D203" s="696" t="s">
        <v>6068</v>
      </c>
      <c r="E203" s="711">
        <v>95</v>
      </c>
      <c r="F203" s="711">
        <v>316635</v>
      </c>
      <c r="G203" s="696">
        <v>1</v>
      </c>
      <c r="H203" s="696">
        <v>3333</v>
      </c>
      <c r="I203" s="711">
        <v>73</v>
      </c>
      <c r="J203" s="711">
        <v>243455</v>
      </c>
      <c r="K203" s="696">
        <v>0.76888215137303206</v>
      </c>
      <c r="L203" s="696">
        <v>3335</v>
      </c>
      <c r="M203" s="711">
        <v>60</v>
      </c>
      <c r="N203" s="711">
        <v>200340</v>
      </c>
      <c r="O203" s="701">
        <v>0.63271590316926429</v>
      </c>
      <c r="P203" s="712">
        <v>3339</v>
      </c>
    </row>
    <row r="204" spans="1:16" ht="14.4" customHeight="1" x14ac:dyDescent="0.3">
      <c r="A204" s="695" t="s">
        <v>5970</v>
      </c>
      <c r="B204" s="696" t="s">
        <v>5886</v>
      </c>
      <c r="C204" s="696" t="s">
        <v>6069</v>
      </c>
      <c r="D204" s="696" t="s">
        <v>6070</v>
      </c>
      <c r="E204" s="711">
        <v>32</v>
      </c>
      <c r="F204" s="711">
        <v>7328</v>
      </c>
      <c r="G204" s="696">
        <v>1</v>
      </c>
      <c r="H204" s="696">
        <v>229</v>
      </c>
      <c r="I204" s="711">
        <v>27</v>
      </c>
      <c r="J204" s="711">
        <v>6183</v>
      </c>
      <c r="K204" s="696">
        <v>0.84375</v>
      </c>
      <c r="L204" s="696">
        <v>229</v>
      </c>
      <c r="M204" s="711">
        <v>44</v>
      </c>
      <c r="N204" s="711">
        <v>10092</v>
      </c>
      <c r="O204" s="701">
        <v>1.3771834061135371</v>
      </c>
      <c r="P204" s="712">
        <v>229.36363636363637</v>
      </c>
    </row>
    <row r="205" spans="1:16" ht="14.4" customHeight="1" x14ac:dyDescent="0.3">
      <c r="A205" s="695" t="s">
        <v>5970</v>
      </c>
      <c r="B205" s="696" t="s">
        <v>5886</v>
      </c>
      <c r="C205" s="696" t="s">
        <v>6071</v>
      </c>
      <c r="D205" s="696" t="s">
        <v>6072</v>
      </c>
      <c r="E205" s="711">
        <v>52</v>
      </c>
      <c r="F205" s="711">
        <v>21112</v>
      </c>
      <c r="G205" s="696">
        <v>1</v>
      </c>
      <c r="H205" s="696">
        <v>406</v>
      </c>
      <c r="I205" s="711">
        <v>24</v>
      </c>
      <c r="J205" s="711">
        <v>9744</v>
      </c>
      <c r="K205" s="696">
        <v>0.46153846153846156</v>
      </c>
      <c r="L205" s="696">
        <v>406</v>
      </c>
      <c r="M205" s="711">
        <v>51</v>
      </c>
      <c r="N205" s="711">
        <v>20722</v>
      </c>
      <c r="O205" s="701">
        <v>0.98152709359605916</v>
      </c>
      <c r="P205" s="712">
        <v>406.31372549019608</v>
      </c>
    </row>
    <row r="206" spans="1:16" ht="14.4" customHeight="1" x14ac:dyDescent="0.3">
      <c r="A206" s="695" t="s">
        <v>5970</v>
      </c>
      <c r="B206" s="696" t="s">
        <v>5886</v>
      </c>
      <c r="C206" s="696" t="s">
        <v>6073</v>
      </c>
      <c r="D206" s="696" t="s">
        <v>6074</v>
      </c>
      <c r="E206" s="711">
        <v>6</v>
      </c>
      <c r="F206" s="711">
        <v>3894</v>
      </c>
      <c r="G206" s="696">
        <v>1</v>
      </c>
      <c r="H206" s="696">
        <v>649</v>
      </c>
      <c r="I206" s="711">
        <v>7</v>
      </c>
      <c r="J206" s="711">
        <v>4550</v>
      </c>
      <c r="K206" s="696">
        <v>1.1684643040575244</v>
      </c>
      <c r="L206" s="696">
        <v>650</v>
      </c>
      <c r="M206" s="711">
        <v>3</v>
      </c>
      <c r="N206" s="711">
        <v>1951</v>
      </c>
      <c r="O206" s="701">
        <v>0.50102722136620437</v>
      </c>
      <c r="P206" s="712">
        <v>650.33333333333337</v>
      </c>
    </row>
    <row r="207" spans="1:16" ht="14.4" customHeight="1" x14ac:dyDescent="0.3">
      <c r="A207" s="695" t="s">
        <v>5970</v>
      </c>
      <c r="B207" s="696" t="s">
        <v>5886</v>
      </c>
      <c r="C207" s="696" t="s">
        <v>6075</v>
      </c>
      <c r="D207" s="696" t="s">
        <v>6076</v>
      </c>
      <c r="E207" s="711">
        <v>36</v>
      </c>
      <c r="F207" s="711">
        <v>21060</v>
      </c>
      <c r="G207" s="696">
        <v>1</v>
      </c>
      <c r="H207" s="696">
        <v>585</v>
      </c>
      <c r="I207" s="711">
        <v>19</v>
      </c>
      <c r="J207" s="711">
        <v>11134</v>
      </c>
      <c r="K207" s="696">
        <v>0.52867996201329537</v>
      </c>
      <c r="L207" s="696">
        <v>586</v>
      </c>
      <c r="M207" s="711">
        <v>43</v>
      </c>
      <c r="N207" s="711">
        <v>25211</v>
      </c>
      <c r="O207" s="701">
        <v>1.1971035137701804</v>
      </c>
      <c r="P207" s="712">
        <v>586.30232558139539</v>
      </c>
    </row>
    <row r="208" spans="1:16" ht="14.4" customHeight="1" x14ac:dyDescent="0.3">
      <c r="A208" s="695" t="s">
        <v>5970</v>
      </c>
      <c r="B208" s="696" t="s">
        <v>5886</v>
      </c>
      <c r="C208" s="696" t="s">
        <v>6077</v>
      </c>
      <c r="D208" s="696" t="s">
        <v>6078</v>
      </c>
      <c r="E208" s="711">
        <v>22</v>
      </c>
      <c r="F208" s="711">
        <v>8448</v>
      </c>
      <c r="G208" s="696">
        <v>1</v>
      </c>
      <c r="H208" s="696">
        <v>384</v>
      </c>
      <c r="I208" s="711">
        <v>51</v>
      </c>
      <c r="J208" s="711">
        <v>19635</v>
      </c>
      <c r="K208" s="696">
        <v>2.32421875</v>
      </c>
      <c r="L208" s="696">
        <v>385</v>
      </c>
      <c r="M208" s="711">
        <v>50</v>
      </c>
      <c r="N208" s="711">
        <v>19262</v>
      </c>
      <c r="O208" s="701">
        <v>2.2800662878787881</v>
      </c>
      <c r="P208" s="712">
        <v>385.24</v>
      </c>
    </row>
    <row r="209" spans="1:16" ht="14.4" customHeight="1" x14ac:dyDescent="0.3">
      <c r="A209" s="695" t="s">
        <v>5970</v>
      </c>
      <c r="B209" s="696" t="s">
        <v>5886</v>
      </c>
      <c r="C209" s="696" t="s">
        <v>6079</v>
      </c>
      <c r="D209" s="696" t="s">
        <v>6080</v>
      </c>
      <c r="E209" s="711">
        <v>37</v>
      </c>
      <c r="F209" s="711">
        <v>3256</v>
      </c>
      <c r="G209" s="696">
        <v>1</v>
      </c>
      <c r="H209" s="696">
        <v>88</v>
      </c>
      <c r="I209" s="711">
        <v>31</v>
      </c>
      <c r="J209" s="711">
        <v>2728</v>
      </c>
      <c r="K209" s="696">
        <v>0.83783783783783783</v>
      </c>
      <c r="L209" s="696">
        <v>88</v>
      </c>
      <c r="M209" s="711"/>
      <c r="N209" s="711"/>
      <c r="O209" s="701"/>
      <c r="P209" s="712"/>
    </row>
    <row r="210" spans="1:16" ht="14.4" customHeight="1" x14ac:dyDescent="0.3">
      <c r="A210" s="695" t="s">
        <v>5970</v>
      </c>
      <c r="B210" s="696" t="s">
        <v>5886</v>
      </c>
      <c r="C210" s="696" t="s">
        <v>6081</v>
      </c>
      <c r="D210" s="696" t="s">
        <v>6082</v>
      </c>
      <c r="E210" s="711">
        <v>4</v>
      </c>
      <c r="F210" s="711">
        <v>1656</v>
      </c>
      <c r="G210" s="696">
        <v>1</v>
      </c>
      <c r="H210" s="696">
        <v>414</v>
      </c>
      <c r="I210" s="711"/>
      <c r="J210" s="711"/>
      <c r="K210" s="696"/>
      <c r="L210" s="696"/>
      <c r="M210" s="711">
        <v>5</v>
      </c>
      <c r="N210" s="711">
        <v>2077</v>
      </c>
      <c r="O210" s="701">
        <v>1.2542270531400965</v>
      </c>
      <c r="P210" s="712">
        <v>415.4</v>
      </c>
    </row>
    <row r="211" spans="1:16" ht="14.4" customHeight="1" x14ac:dyDescent="0.3">
      <c r="A211" s="695" t="s">
        <v>5970</v>
      </c>
      <c r="B211" s="696" t="s">
        <v>5886</v>
      </c>
      <c r="C211" s="696" t="s">
        <v>6083</v>
      </c>
      <c r="D211" s="696" t="s">
        <v>6084</v>
      </c>
      <c r="E211" s="711">
        <v>17</v>
      </c>
      <c r="F211" s="711">
        <v>2771</v>
      </c>
      <c r="G211" s="696">
        <v>1</v>
      </c>
      <c r="H211" s="696">
        <v>163</v>
      </c>
      <c r="I211" s="711">
        <v>16</v>
      </c>
      <c r="J211" s="711">
        <v>2624</v>
      </c>
      <c r="K211" s="696">
        <v>0.94695055936485029</v>
      </c>
      <c r="L211" s="696">
        <v>164</v>
      </c>
      <c r="M211" s="711">
        <v>16</v>
      </c>
      <c r="N211" s="711">
        <v>2628</v>
      </c>
      <c r="O211" s="701">
        <v>0.94839408155900395</v>
      </c>
      <c r="P211" s="712">
        <v>164.25</v>
      </c>
    </row>
    <row r="212" spans="1:16" ht="14.4" customHeight="1" x14ac:dyDescent="0.3">
      <c r="A212" s="695" t="s">
        <v>5970</v>
      </c>
      <c r="B212" s="696" t="s">
        <v>5886</v>
      </c>
      <c r="C212" s="696" t="s">
        <v>1129</v>
      </c>
      <c r="D212" s="696" t="s">
        <v>6085</v>
      </c>
      <c r="E212" s="711"/>
      <c r="F212" s="711"/>
      <c r="G212" s="696"/>
      <c r="H212" s="696"/>
      <c r="I212" s="711"/>
      <c r="J212" s="711"/>
      <c r="K212" s="696"/>
      <c r="L212" s="696"/>
      <c r="M212" s="711">
        <v>446</v>
      </c>
      <c r="N212" s="711">
        <v>350224</v>
      </c>
      <c r="O212" s="701"/>
      <c r="P212" s="712">
        <v>785.25560538116588</v>
      </c>
    </row>
    <row r="213" spans="1:16" ht="14.4" customHeight="1" x14ac:dyDescent="0.3">
      <c r="A213" s="695" t="s">
        <v>5970</v>
      </c>
      <c r="B213" s="696" t="s">
        <v>5886</v>
      </c>
      <c r="C213" s="696" t="s">
        <v>6086</v>
      </c>
      <c r="D213" s="696" t="s">
        <v>6087</v>
      </c>
      <c r="E213" s="711"/>
      <c r="F213" s="711"/>
      <c r="G213" s="696"/>
      <c r="H213" s="696"/>
      <c r="I213" s="711"/>
      <c r="J213" s="711"/>
      <c r="K213" s="696"/>
      <c r="L213" s="696"/>
      <c r="M213" s="711">
        <v>21</v>
      </c>
      <c r="N213" s="711">
        <v>4646</v>
      </c>
      <c r="O213" s="701"/>
      <c r="P213" s="712">
        <v>221.23809523809524</v>
      </c>
    </row>
    <row r="214" spans="1:16" ht="14.4" customHeight="1" x14ac:dyDescent="0.3">
      <c r="A214" s="695" t="s">
        <v>5970</v>
      </c>
      <c r="B214" s="696" t="s">
        <v>5886</v>
      </c>
      <c r="C214" s="696" t="s">
        <v>6088</v>
      </c>
      <c r="D214" s="696" t="s">
        <v>6089</v>
      </c>
      <c r="E214" s="711">
        <v>2</v>
      </c>
      <c r="F214" s="711">
        <v>1126</v>
      </c>
      <c r="G214" s="696">
        <v>1</v>
      </c>
      <c r="H214" s="696">
        <v>563</v>
      </c>
      <c r="I214" s="711">
        <v>4</v>
      </c>
      <c r="J214" s="711">
        <v>2256</v>
      </c>
      <c r="K214" s="696">
        <v>2.0035523978685612</v>
      </c>
      <c r="L214" s="696">
        <v>564</v>
      </c>
      <c r="M214" s="711">
        <v>3</v>
      </c>
      <c r="N214" s="711">
        <v>1693</v>
      </c>
      <c r="O214" s="701">
        <v>1.5035523978685612</v>
      </c>
      <c r="P214" s="712">
        <v>564.33333333333337</v>
      </c>
    </row>
    <row r="215" spans="1:16" ht="14.4" customHeight="1" x14ac:dyDescent="0.3">
      <c r="A215" s="695" t="s">
        <v>5970</v>
      </c>
      <c r="B215" s="696" t="s">
        <v>5886</v>
      </c>
      <c r="C215" s="696" t="s">
        <v>6090</v>
      </c>
      <c r="D215" s="696" t="s">
        <v>6091</v>
      </c>
      <c r="E215" s="711">
        <v>111</v>
      </c>
      <c r="F215" s="711">
        <v>101454</v>
      </c>
      <c r="G215" s="696">
        <v>1</v>
      </c>
      <c r="H215" s="696">
        <v>914</v>
      </c>
      <c r="I215" s="711">
        <v>91</v>
      </c>
      <c r="J215" s="711">
        <v>83265</v>
      </c>
      <c r="K215" s="696">
        <v>0.82071677804719378</v>
      </c>
      <c r="L215" s="696">
        <v>915</v>
      </c>
      <c r="M215" s="711">
        <v>119</v>
      </c>
      <c r="N215" s="711">
        <v>108923</v>
      </c>
      <c r="O215" s="701">
        <v>1.0736195714313876</v>
      </c>
      <c r="P215" s="712">
        <v>915.31932773109247</v>
      </c>
    </row>
    <row r="216" spans="1:16" ht="14.4" customHeight="1" x14ac:dyDescent="0.3">
      <c r="A216" s="695" t="s">
        <v>5970</v>
      </c>
      <c r="B216" s="696" t="s">
        <v>5886</v>
      </c>
      <c r="C216" s="696" t="s">
        <v>6092</v>
      </c>
      <c r="D216" s="696" t="s">
        <v>6093</v>
      </c>
      <c r="E216" s="711">
        <v>111</v>
      </c>
      <c r="F216" s="711">
        <v>98901</v>
      </c>
      <c r="G216" s="696">
        <v>1</v>
      </c>
      <c r="H216" s="696">
        <v>891</v>
      </c>
      <c r="I216" s="711">
        <v>92</v>
      </c>
      <c r="J216" s="711">
        <v>82064</v>
      </c>
      <c r="K216" s="696">
        <v>0.8297590519812742</v>
      </c>
      <c r="L216" s="696">
        <v>892</v>
      </c>
      <c r="M216" s="711">
        <v>119</v>
      </c>
      <c r="N216" s="711">
        <v>106186</v>
      </c>
      <c r="O216" s="701">
        <v>1.0736595181039625</v>
      </c>
      <c r="P216" s="712">
        <v>892.31932773109247</v>
      </c>
    </row>
    <row r="217" spans="1:16" ht="14.4" customHeight="1" x14ac:dyDescent="0.3">
      <c r="A217" s="695" t="s">
        <v>5970</v>
      </c>
      <c r="B217" s="696" t="s">
        <v>5886</v>
      </c>
      <c r="C217" s="696" t="s">
        <v>6094</v>
      </c>
      <c r="D217" s="696" t="s">
        <v>6095</v>
      </c>
      <c r="E217" s="711">
        <v>2</v>
      </c>
      <c r="F217" s="711">
        <v>2974</v>
      </c>
      <c r="G217" s="696">
        <v>1</v>
      </c>
      <c r="H217" s="696">
        <v>1487</v>
      </c>
      <c r="I217" s="711"/>
      <c r="J217" s="711"/>
      <c r="K217" s="696"/>
      <c r="L217" s="696"/>
      <c r="M217" s="711">
        <v>1</v>
      </c>
      <c r="N217" s="711">
        <v>1488</v>
      </c>
      <c r="O217" s="701">
        <v>0.50033624747814387</v>
      </c>
      <c r="P217" s="712">
        <v>1488</v>
      </c>
    </row>
    <row r="218" spans="1:16" ht="14.4" customHeight="1" x14ac:dyDescent="0.3">
      <c r="A218" s="695" t="s">
        <v>5970</v>
      </c>
      <c r="B218" s="696" t="s">
        <v>5886</v>
      </c>
      <c r="C218" s="696" t="s">
        <v>6096</v>
      </c>
      <c r="D218" s="696" t="s">
        <v>6097</v>
      </c>
      <c r="E218" s="711">
        <v>13</v>
      </c>
      <c r="F218" s="711">
        <v>4472</v>
      </c>
      <c r="G218" s="696">
        <v>1</v>
      </c>
      <c r="H218" s="696">
        <v>344</v>
      </c>
      <c r="I218" s="711">
        <v>11</v>
      </c>
      <c r="J218" s="711">
        <v>3784</v>
      </c>
      <c r="K218" s="696">
        <v>0.84615384615384615</v>
      </c>
      <c r="L218" s="696">
        <v>344</v>
      </c>
      <c r="M218" s="711">
        <v>28</v>
      </c>
      <c r="N218" s="711">
        <v>9645</v>
      </c>
      <c r="O218" s="701">
        <v>2.15675313059034</v>
      </c>
      <c r="P218" s="712">
        <v>344.46428571428572</v>
      </c>
    </row>
    <row r="219" spans="1:16" ht="14.4" customHeight="1" x14ac:dyDescent="0.3">
      <c r="A219" s="695" t="s">
        <v>5970</v>
      </c>
      <c r="B219" s="696" t="s">
        <v>5886</v>
      </c>
      <c r="C219" s="696" t="s">
        <v>6098</v>
      </c>
      <c r="D219" s="696" t="s">
        <v>6099</v>
      </c>
      <c r="E219" s="711">
        <v>4</v>
      </c>
      <c r="F219" s="711">
        <v>340</v>
      </c>
      <c r="G219" s="696">
        <v>1</v>
      </c>
      <c r="H219" s="696">
        <v>85</v>
      </c>
      <c r="I219" s="711">
        <v>8</v>
      </c>
      <c r="J219" s="711">
        <v>688</v>
      </c>
      <c r="K219" s="696">
        <v>2.0235294117647058</v>
      </c>
      <c r="L219" s="696">
        <v>86</v>
      </c>
      <c r="M219" s="711">
        <v>4</v>
      </c>
      <c r="N219" s="711">
        <v>346</v>
      </c>
      <c r="O219" s="701">
        <v>1.0176470588235293</v>
      </c>
      <c r="P219" s="712">
        <v>86.5</v>
      </c>
    </row>
    <row r="220" spans="1:16" ht="14.4" customHeight="1" x14ac:dyDescent="0.3">
      <c r="A220" s="695" t="s">
        <v>5970</v>
      </c>
      <c r="B220" s="696" t="s">
        <v>5886</v>
      </c>
      <c r="C220" s="696" t="s">
        <v>6100</v>
      </c>
      <c r="D220" s="696" t="s">
        <v>6101</v>
      </c>
      <c r="E220" s="711">
        <v>15</v>
      </c>
      <c r="F220" s="711">
        <v>6210</v>
      </c>
      <c r="G220" s="696">
        <v>1</v>
      </c>
      <c r="H220" s="696">
        <v>414</v>
      </c>
      <c r="I220" s="711">
        <v>13</v>
      </c>
      <c r="J220" s="711">
        <v>5395</v>
      </c>
      <c r="K220" s="696">
        <v>0.8687600644122383</v>
      </c>
      <c r="L220" s="696">
        <v>415</v>
      </c>
      <c r="M220" s="711">
        <v>31</v>
      </c>
      <c r="N220" s="711">
        <v>12891</v>
      </c>
      <c r="O220" s="701">
        <v>2.0758454106280193</v>
      </c>
      <c r="P220" s="712">
        <v>415.83870967741933</v>
      </c>
    </row>
    <row r="221" spans="1:16" ht="14.4" customHeight="1" x14ac:dyDescent="0.3">
      <c r="A221" s="695" t="s">
        <v>5970</v>
      </c>
      <c r="B221" s="696" t="s">
        <v>5886</v>
      </c>
      <c r="C221" s="696" t="s">
        <v>6102</v>
      </c>
      <c r="D221" s="696" t="s">
        <v>6103</v>
      </c>
      <c r="E221" s="711">
        <v>12</v>
      </c>
      <c r="F221" s="711">
        <v>624</v>
      </c>
      <c r="G221" s="696">
        <v>1</v>
      </c>
      <c r="H221" s="696">
        <v>52</v>
      </c>
      <c r="I221" s="711">
        <v>8</v>
      </c>
      <c r="J221" s="711">
        <v>416</v>
      </c>
      <c r="K221" s="696">
        <v>0.66666666666666663</v>
      </c>
      <c r="L221" s="696">
        <v>52</v>
      </c>
      <c r="M221" s="711">
        <v>8</v>
      </c>
      <c r="N221" s="711">
        <v>416</v>
      </c>
      <c r="O221" s="701">
        <v>0.66666666666666663</v>
      </c>
      <c r="P221" s="712">
        <v>52</v>
      </c>
    </row>
    <row r="222" spans="1:16" ht="14.4" customHeight="1" thickBot="1" x14ac:dyDescent="0.35">
      <c r="A222" s="703" t="s">
        <v>5970</v>
      </c>
      <c r="B222" s="704" t="s">
        <v>5886</v>
      </c>
      <c r="C222" s="704" t="s">
        <v>6104</v>
      </c>
      <c r="D222" s="704" t="s">
        <v>6105</v>
      </c>
      <c r="E222" s="713"/>
      <c r="F222" s="713"/>
      <c r="G222" s="704"/>
      <c r="H222" s="704"/>
      <c r="I222" s="713"/>
      <c r="J222" s="713"/>
      <c r="K222" s="704"/>
      <c r="L222" s="704"/>
      <c r="M222" s="713">
        <v>1</v>
      </c>
      <c r="N222" s="713">
        <v>53</v>
      </c>
      <c r="O222" s="709"/>
      <c r="P222" s="714">
        <v>53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38531436</v>
      </c>
      <c r="C3" s="355">
        <f t="shared" ref="C3:R3" si="0">SUBTOTAL(9,C6:C1048576)</f>
        <v>29</v>
      </c>
      <c r="D3" s="355">
        <f t="shared" si="0"/>
        <v>36133080</v>
      </c>
      <c r="E3" s="355">
        <f t="shared" si="0"/>
        <v>27.017884845387606</v>
      </c>
      <c r="F3" s="355">
        <f t="shared" si="0"/>
        <v>41304413</v>
      </c>
      <c r="G3" s="358">
        <f>IF(B3&lt;&gt;0,F3/B3,"")</f>
        <v>1.0719666144807061</v>
      </c>
      <c r="H3" s="354">
        <f t="shared" si="0"/>
        <v>11030911.419999992</v>
      </c>
      <c r="I3" s="355">
        <f t="shared" si="0"/>
        <v>4</v>
      </c>
      <c r="J3" s="355">
        <f t="shared" si="0"/>
        <v>11013582.129999995</v>
      </c>
      <c r="K3" s="355">
        <f t="shared" si="0"/>
        <v>0.99893392545654491</v>
      </c>
      <c r="L3" s="355">
        <f t="shared" si="0"/>
        <v>16492233.459999984</v>
      </c>
      <c r="M3" s="356">
        <f>IF(H3&lt;&gt;0,L3/H3,"")</f>
        <v>1.4950925478467849</v>
      </c>
      <c r="N3" s="357">
        <f t="shared" si="0"/>
        <v>3404865.68</v>
      </c>
      <c r="O3" s="355">
        <f t="shared" si="0"/>
        <v>1</v>
      </c>
      <c r="P3" s="355">
        <f t="shared" si="0"/>
        <v>4887812.55</v>
      </c>
      <c r="Q3" s="355">
        <f t="shared" si="0"/>
        <v>1.4355375540100599</v>
      </c>
      <c r="R3" s="355">
        <f t="shared" si="0"/>
        <v>3449922.83</v>
      </c>
      <c r="S3" s="356">
        <f>IF(N3&lt;&gt;0,R3/N3,"")</f>
        <v>1.0132331651919966</v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6107</v>
      </c>
      <c r="B6" s="755">
        <v>585923</v>
      </c>
      <c r="C6" s="625">
        <v>1</v>
      </c>
      <c r="D6" s="755">
        <v>638605</v>
      </c>
      <c r="E6" s="625">
        <v>1.0899128383763736</v>
      </c>
      <c r="F6" s="755">
        <v>536660</v>
      </c>
      <c r="G6" s="646">
        <v>0.91592239935964281</v>
      </c>
      <c r="H6" s="755">
        <v>3396.2599999999998</v>
      </c>
      <c r="I6" s="625">
        <v>1</v>
      </c>
      <c r="J6" s="755"/>
      <c r="K6" s="625"/>
      <c r="L6" s="755">
        <v>565.1</v>
      </c>
      <c r="M6" s="646">
        <v>0.16638891015411073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6108</v>
      </c>
      <c r="B7" s="756">
        <v>308063</v>
      </c>
      <c r="C7" s="696">
        <v>1</v>
      </c>
      <c r="D7" s="756">
        <v>315547</v>
      </c>
      <c r="E7" s="696">
        <v>1.0242937321262209</v>
      </c>
      <c r="F7" s="756">
        <v>302776</v>
      </c>
      <c r="G7" s="701">
        <v>0.98283792600864106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6109</v>
      </c>
      <c r="B8" s="756">
        <v>2991068</v>
      </c>
      <c r="C8" s="696">
        <v>1</v>
      </c>
      <c r="D8" s="756">
        <v>2326850</v>
      </c>
      <c r="E8" s="696">
        <v>0.77793283201852981</v>
      </c>
      <c r="F8" s="756">
        <v>2652820</v>
      </c>
      <c r="G8" s="701">
        <v>0.88691397186556775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6110</v>
      </c>
      <c r="B9" s="756">
        <v>181020</v>
      </c>
      <c r="C9" s="696">
        <v>1</v>
      </c>
      <c r="D9" s="756">
        <v>77967</v>
      </c>
      <c r="E9" s="696">
        <v>0.43070931388796818</v>
      </c>
      <c r="F9" s="756">
        <v>268892</v>
      </c>
      <c r="G9" s="701">
        <v>1.4854270246381616</v>
      </c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6111</v>
      </c>
      <c r="B10" s="756">
        <v>103818</v>
      </c>
      <c r="C10" s="696">
        <v>1</v>
      </c>
      <c r="D10" s="756">
        <v>108379</v>
      </c>
      <c r="E10" s="696">
        <v>1.0439326513706679</v>
      </c>
      <c r="F10" s="756">
        <v>70013</v>
      </c>
      <c r="G10" s="701">
        <v>0.67438209173746366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6112</v>
      </c>
      <c r="B11" s="756">
        <v>59772</v>
      </c>
      <c r="C11" s="696">
        <v>1</v>
      </c>
      <c r="D11" s="756">
        <v>100513</v>
      </c>
      <c r="E11" s="696">
        <v>1.6816067724017936</v>
      </c>
      <c r="F11" s="756">
        <v>53109</v>
      </c>
      <c r="G11" s="701">
        <v>0.88852640032122066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6113</v>
      </c>
      <c r="B12" s="756">
        <v>142862</v>
      </c>
      <c r="C12" s="696">
        <v>1</v>
      </c>
      <c r="D12" s="756">
        <v>206748</v>
      </c>
      <c r="E12" s="696">
        <v>1.4471867956489479</v>
      </c>
      <c r="F12" s="756">
        <v>166218</v>
      </c>
      <c r="G12" s="701">
        <v>1.1634864414609902</v>
      </c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6114</v>
      </c>
      <c r="B13" s="756">
        <v>269073</v>
      </c>
      <c r="C13" s="696">
        <v>1</v>
      </c>
      <c r="D13" s="756">
        <v>173806</v>
      </c>
      <c r="E13" s="696">
        <v>0.64594366584532825</v>
      </c>
      <c r="F13" s="756">
        <v>206284</v>
      </c>
      <c r="G13" s="701">
        <v>0.76664696940978838</v>
      </c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6115</v>
      </c>
      <c r="B14" s="756">
        <v>62900</v>
      </c>
      <c r="C14" s="696">
        <v>1</v>
      </c>
      <c r="D14" s="756">
        <v>71115</v>
      </c>
      <c r="E14" s="696">
        <v>1.1306041335453101</v>
      </c>
      <c r="F14" s="756">
        <v>72469</v>
      </c>
      <c r="G14" s="701">
        <v>1.1521303656597774</v>
      </c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6116</v>
      </c>
      <c r="B15" s="756">
        <v>913452</v>
      </c>
      <c r="C15" s="696">
        <v>1</v>
      </c>
      <c r="D15" s="756">
        <v>799746</v>
      </c>
      <c r="E15" s="696">
        <v>0.87552055280408825</v>
      </c>
      <c r="F15" s="756">
        <v>884026</v>
      </c>
      <c r="G15" s="701">
        <v>0.96778593730157692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6117</v>
      </c>
      <c r="B16" s="756">
        <v>34480</v>
      </c>
      <c r="C16" s="696">
        <v>1</v>
      </c>
      <c r="D16" s="756">
        <v>59712</v>
      </c>
      <c r="E16" s="696">
        <v>1.7317865429234338</v>
      </c>
      <c r="F16" s="756">
        <v>35651</v>
      </c>
      <c r="G16" s="701">
        <v>1.0339617169373549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6118</v>
      </c>
      <c r="B17" s="756">
        <v>89479</v>
      </c>
      <c r="C17" s="696">
        <v>1</v>
      </c>
      <c r="D17" s="756">
        <v>45542</v>
      </c>
      <c r="E17" s="696">
        <v>0.50896858480760854</v>
      </c>
      <c r="F17" s="756">
        <v>40269</v>
      </c>
      <c r="G17" s="701">
        <v>0.45003855653281777</v>
      </c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6119</v>
      </c>
      <c r="B18" s="756">
        <v>84524</v>
      </c>
      <c r="C18" s="696">
        <v>1</v>
      </c>
      <c r="D18" s="756">
        <v>25043</v>
      </c>
      <c r="E18" s="696">
        <v>0.29628271260233779</v>
      </c>
      <c r="F18" s="756">
        <v>29578</v>
      </c>
      <c r="G18" s="701">
        <v>0.34993611282002746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6120</v>
      </c>
      <c r="B19" s="756">
        <v>30433</v>
      </c>
      <c r="C19" s="696">
        <v>1</v>
      </c>
      <c r="D19" s="756">
        <v>33165</v>
      </c>
      <c r="E19" s="696">
        <v>1.0897709722998061</v>
      </c>
      <c r="F19" s="756">
        <v>28214</v>
      </c>
      <c r="G19" s="701">
        <v>0.92708572930700228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6121</v>
      </c>
      <c r="B20" s="756">
        <v>343430</v>
      </c>
      <c r="C20" s="696">
        <v>1</v>
      </c>
      <c r="D20" s="756">
        <v>210354</v>
      </c>
      <c r="E20" s="696">
        <v>0.61250909937978626</v>
      </c>
      <c r="F20" s="756">
        <v>408981</v>
      </c>
      <c r="G20" s="701">
        <v>1.1908715021984102</v>
      </c>
      <c r="H20" s="756">
        <v>1614.1</v>
      </c>
      <c r="I20" s="696">
        <v>1</v>
      </c>
      <c r="J20" s="756"/>
      <c r="K20" s="696"/>
      <c r="L20" s="756">
        <v>2179.1999999999998</v>
      </c>
      <c r="M20" s="701">
        <v>1.350102224149681</v>
      </c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6122</v>
      </c>
      <c r="B21" s="756">
        <v>1144137</v>
      </c>
      <c r="C21" s="696">
        <v>1</v>
      </c>
      <c r="D21" s="756">
        <v>1132418</v>
      </c>
      <c r="E21" s="696">
        <v>0.98975734549271632</v>
      </c>
      <c r="F21" s="756">
        <v>1628458</v>
      </c>
      <c r="G21" s="701">
        <v>1.4233068242701705</v>
      </c>
      <c r="H21" s="756"/>
      <c r="I21" s="696"/>
      <c r="J21" s="756"/>
      <c r="K21" s="696"/>
      <c r="L21" s="756">
        <v>565.1</v>
      </c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6123</v>
      </c>
      <c r="B22" s="756">
        <v>24632</v>
      </c>
      <c r="C22" s="696">
        <v>1</v>
      </c>
      <c r="D22" s="756">
        <v>19320</v>
      </c>
      <c r="E22" s="696">
        <v>0.78434556674244882</v>
      </c>
      <c r="F22" s="756">
        <v>27790</v>
      </c>
      <c r="G22" s="701">
        <v>1.1282072101331602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6124</v>
      </c>
      <c r="B23" s="756">
        <v>6730</v>
      </c>
      <c r="C23" s="696">
        <v>1</v>
      </c>
      <c r="D23" s="756"/>
      <c r="E23" s="696"/>
      <c r="F23" s="756"/>
      <c r="G23" s="701"/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6125</v>
      </c>
      <c r="B24" s="756">
        <v>24880</v>
      </c>
      <c r="C24" s="696">
        <v>1</v>
      </c>
      <c r="D24" s="756">
        <v>44256</v>
      </c>
      <c r="E24" s="696">
        <v>1.7787781350482315</v>
      </c>
      <c r="F24" s="756">
        <v>32911</v>
      </c>
      <c r="G24" s="701">
        <v>1.3227893890675242</v>
      </c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6126</v>
      </c>
      <c r="B25" s="756">
        <v>338041</v>
      </c>
      <c r="C25" s="696">
        <v>1</v>
      </c>
      <c r="D25" s="756">
        <v>323403</v>
      </c>
      <c r="E25" s="696">
        <v>0.95669756035510489</v>
      </c>
      <c r="F25" s="756">
        <v>350885</v>
      </c>
      <c r="G25" s="701">
        <v>1.0379953910916131</v>
      </c>
      <c r="H25" s="756">
        <v>565.1</v>
      </c>
      <c r="I25" s="696">
        <v>1</v>
      </c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6127</v>
      </c>
      <c r="B26" s="756">
        <v>8807</v>
      </c>
      <c r="C26" s="696">
        <v>1</v>
      </c>
      <c r="D26" s="756">
        <v>6946</v>
      </c>
      <c r="E26" s="696">
        <v>0.78869081412512776</v>
      </c>
      <c r="F26" s="756">
        <v>7817</v>
      </c>
      <c r="G26" s="701">
        <v>0.88758941750879983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6128</v>
      </c>
      <c r="B27" s="756">
        <v>13281</v>
      </c>
      <c r="C27" s="696">
        <v>1</v>
      </c>
      <c r="D27" s="756">
        <v>26909</v>
      </c>
      <c r="E27" s="696">
        <v>2.0261275506362471</v>
      </c>
      <c r="F27" s="756">
        <v>20685</v>
      </c>
      <c r="G27" s="701">
        <v>1.5574881409532415</v>
      </c>
      <c r="H27" s="756"/>
      <c r="I27" s="696"/>
      <c r="J27" s="756"/>
      <c r="K27" s="696"/>
      <c r="L27" s="756">
        <v>48032.81</v>
      </c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6129</v>
      </c>
      <c r="B28" s="756">
        <v>19382</v>
      </c>
      <c r="C28" s="696">
        <v>1</v>
      </c>
      <c r="D28" s="756">
        <v>16692</v>
      </c>
      <c r="E28" s="696">
        <v>0.86121143328861827</v>
      </c>
      <c r="F28" s="756">
        <v>13336</v>
      </c>
      <c r="G28" s="701">
        <v>0.68806108760705809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6130</v>
      </c>
      <c r="B29" s="756">
        <v>11692</v>
      </c>
      <c r="C29" s="696">
        <v>1</v>
      </c>
      <c r="D29" s="756">
        <v>65</v>
      </c>
      <c r="E29" s="696">
        <v>5.5593568251796101E-3</v>
      </c>
      <c r="F29" s="756"/>
      <c r="G29" s="701"/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6131</v>
      </c>
      <c r="B30" s="756">
        <v>50353</v>
      </c>
      <c r="C30" s="696">
        <v>1</v>
      </c>
      <c r="D30" s="756">
        <v>34442</v>
      </c>
      <c r="E30" s="696">
        <v>0.68401088316485614</v>
      </c>
      <c r="F30" s="756">
        <v>111031</v>
      </c>
      <c r="G30" s="701">
        <v>2.205052330546343</v>
      </c>
      <c r="H30" s="756"/>
      <c r="I30" s="696"/>
      <c r="J30" s="756"/>
      <c r="K30" s="696"/>
      <c r="L30" s="756"/>
      <c r="M30" s="701"/>
      <c r="N30" s="756"/>
      <c r="O30" s="696"/>
      <c r="P30" s="756"/>
      <c r="Q30" s="696"/>
      <c r="R30" s="756"/>
      <c r="S30" s="702"/>
    </row>
    <row r="31" spans="1:19" ht="14.4" customHeight="1" x14ac:dyDescent="0.3">
      <c r="A31" s="718" t="s">
        <v>6132</v>
      </c>
      <c r="B31" s="756">
        <v>139134</v>
      </c>
      <c r="C31" s="696">
        <v>1</v>
      </c>
      <c r="D31" s="756">
        <v>124001</v>
      </c>
      <c r="E31" s="696">
        <v>0.89123434961979098</v>
      </c>
      <c r="F31" s="756">
        <v>141600</v>
      </c>
      <c r="G31" s="701">
        <v>1.0177239208245288</v>
      </c>
      <c r="H31" s="756"/>
      <c r="I31" s="696"/>
      <c r="J31" s="756"/>
      <c r="K31" s="696"/>
      <c r="L31" s="756"/>
      <c r="M31" s="701"/>
      <c r="N31" s="756"/>
      <c r="O31" s="696"/>
      <c r="P31" s="756"/>
      <c r="Q31" s="696"/>
      <c r="R31" s="756"/>
      <c r="S31" s="702"/>
    </row>
    <row r="32" spans="1:19" ht="14.4" customHeight="1" x14ac:dyDescent="0.3">
      <c r="A32" s="718" t="s">
        <v>6133</v>
      </c>
      <c r="B32" s="756">
        <v>30312949</v>
      </c>
      <c r="C32" s="696">
        <v>1</v>
      </c>
      <c r="D32" s="756">
        <v>28989293</v>
      </c>
      <c r="E32" s="696">
        <v>0.9563336447404045</v>
      </c>
      <c r="F32" s="756">
        <v>32922146</v>
      </c>
      <c r="G32" s="701">
        <v>1.0860753270821655</v>
      </c>
      <c r="H32" s="756">
        <v>11025335.959999992</v>
      </c>
      <c r="I32" s="696">
        <v>1</v>
      </c>
      <c r="J32" s="756">
        <v>11013582.129999995</v>
      </c>
      <c r="K32" s="696">
        <v>0.99893392545654491</v>
      </c>
      <c r="L32" s="756">
        <v>16440891.249999983</v>
      </c>
      <c r="M32" s="701">
        <v>1.4911918611503241</v>
      </c>
      <c r="N32" s="756">
        <v>3404865.68</v>
      </c>
      <c r="O32" s="696">
        <v>1</v>
      </c>
      <c r="P32" s="756">
        <v>4887812.55</v>
      </c>
      <c r="Q32" s="696">
        <v>1.4355375540100599</v>
      </c>
      <c r="R32" s="756">
        <v>3449922.83</v>
      </c>
      <c r="S32" s="702">
        <v>1.0132331651919966</v>
      </c>
    </row>
    <row r="33" spans="1:19" ht="14.4" customHeight="1" x14ac:dyDescent="0.3">
      <c r="A33" s="718" t="s">
        <v>6134</v>
      </c>
      <c r="B33" s="756">
        <v>133708</v>
      </c>
      <c r="C33" s="696">
        <v>1</v>
      </c>
      <c r="D33" s="756">
        <v>109953</v>
      </c>
      <c r="E33" s="696">
        <v>0.82233673377808358</v>
      </c>
      <c r="F33" s="756">
        <v>146786</v>
      </c>
      <c r="G33" s="701">
        <v>1.0978101534687528</v>
      </c>
      <c r="H33" s="756"/>
      <c r="I33" s="696"/>
      <c r="J33" s="756"/>
      <c r="K33" s="696"/>
      <c r="L33" s="756"/>
      <c r="M33" s="701"/>
      <c r="N33" s="756"/>
      <c r="O33" s="696"/>
      <c r="P33" s="756"/>
      <c r="Q33" s="696"/>
      <c r="R33" s="756"/>
      <c r="S33" s="702"/>
    </row>
    <row r="34" spans="1:19" ht="14.4" customHeight="1" thickBot="1" x14ac:dyDescent="0.35">
      <c r="A34" s="758" t="s">
        <v>6135</v>
      </c>
      <c r="B34" s="757">
        <v>103413</v>
      </c>
      <c r="C34" s="704">
        <v>1</v>
      </c>
      <c r="D34" s="757">
        <v>112290</v>
      </c>
      <c r="E34" s="704">
        <v>1.0858402715325925</v>
      </c>
      <c r="F34" s="757">
        <v>145008</v>
      </c>
      <c r="G34" s="709">
        <v>1.4022221577557947</v>
      </c>
      <c r="H34" s="757"/>
      <c r="I34" s="704"/>
      <c r="J34" s="757"/>
      <c r="K34" s="704"/>
      <c r="L34" s="757"/>
      <c r="M34" s="709"/>
      <c r="N34" s="757"/>
      <c r="O34" s="704"/>
      <c r="P34" s="757"/>
      <c r="Q34" s="704"/>
      <c r="R34" s="757"/>
      <c r="S34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6326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92059.049999999974</v>
      </c>
      <c r="G3" s="215">
        <f t="shared" si="0"/>
        <v>52967213.099999994</v>
      </c>
      <c r="H3" s="215"/>
      <c r="I3" s="215"/>
      <c r="J3" s="215">
        <f t="shared" si="0"/>
        <v>89997.029999999984</v>
      </c>
      <c r="K3" s="215">
        <f t="shared" si="0"/>
        <v>52034474.68</v>
      </c>
      <c r="L3" s="215"/>
      <c r="M3" s="215"/>
      <c r="N3" s="215">
        <f t="shared" si="0"/>
        <v>97203.719999999987</v>
      </c>
      <c r="O3" s="215">
        <f t="shared" si="0"/>
        <v>61246569.289999999</v>
      </c>
      <c r="P3" s="79">
        <f>IF(G3=0,0,O3/G3)</f>
        <v>1.1563109649429528</v>
      </c>
      <c r="Q3" s="216">
        <f>IF(N3=0,0,O3/N3)</f>
        <v>630.08462320166359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6136</v>
      </c>
      <c r="B6" s="625" t="s">
        <v>5749</v>
      </c>
      <c r="C6" s="625" t="s">
        <v>5872</v>
      </c>
      <c r="D6" s="625" t="s">
        <v>5873</v>
      </c>
      <c r="E6" s="625" t="s">
        <v>5745</v>
      </c>
      <c r="F6" s="628">
        <v>1</v>
      </c>
      <c r="G6" s="628">
        <v>1782.16</v>
      </c>
      <c r="H6" s="628">
        <v>1</v>
      </c>
      <c r="I6" s="628">
        <v>1782.16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6136</v>
      </c>
      <c r="B7" s="696" t="s">
        <v>5749</v>
      </c>
      <c r="C7" s="696" t="s">
        <v>5879</v>
      </c>
      <c r="D7" s="696" t="s">
        <v>5880</v>
      </c>
      <c r="E7" s="696" t="s">
        <v>5881</v>
      </c>
      <c r="F7" s="711">
        <v>1</v>
      </c>
      <c r="G7" s="711">
        <v>565.1</v>
      </c>
      <c r="H7" s="711">
        <v>1</v>
      </c>
      <c r="I7" s="711">
        <v>565.1</v>
      </c>
      <c r="J7" s="711"/>
      <c r="K7" s="711"/>
      <c r="L7" s="711"/>
      <c r="M7" s="711"/>
      <c r="N7" s="711">
        <v>1</v>
      </c>
      <c r="O7" s="711">
        <v>565.1</v>
      </c>
      <c r="P7" s="701">
        <v>1</v>
      </c>
      <c r="Q7" s="712">
        <v>565.1</v>
      </c>
    </row>
    <row r="8" spans="1:17" ht="14.4" customHeight="1" x14ac:dyDescent="0.3">
      <c r="A8" s="695" t="s">
        <v>6136</v>
      </c>
      <c r="B8" s="696" t="s">
        <v>5749</v>
      </c>
      <c r="C8" s="696" t="s">
        <v>5879</v>
      </c>
      <c r="D8" s="696" t="s">
        <v>5882</v>
      </c>
      <c r="E8" s="696" t="s">
        <v>5883</v>
      </c>
      <c r="F8" s="711">
        <v>1</v>
      </c>
      <c r="G8" s="711">
        <v>1049</v>
      </c>
      <c r="H8" s="711">
        <v>1</v>
      </c>
      <c r="I8" s="711">
        <v>1049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6136</v>
      </c>
      <c r="B9" s="696" t="s">
        <v>5749</v>
      </c>
      <c r="C9" s="696" t="s">
        <v>5886</v>
      </c>
      <c r="D9" s="696" t="s">
        <v>5889</v>
      </c>
      <c r="E9" s="696" t="s">
        <v>5890</v>
      </c>
      <c r="F9" s="711">
        <v>1</v>
      </c>
      <c r="G9" s="711">
        <v>185</v>
      </c>
      <c r="H9" s="711">
        <v>1</v>
      </c>
      <c r="I9" s="711">
        <v>185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6136</v>
      </c>
      <c r="B10" s="696" t="s">
        <v>5749</v>
      </c>
      <c r="C10" s="696" t="s">
        <v>5886</v>
      </c>
      <c r="D10" s="696" t="s">
        <v>5891</v>
      </c>
      <c r="E10" s="696" t="s">
        <v>5892</v>
      </c>
      <c r="F10" s="711">
        <v>2</v>
      </c>
      <c r="G10" s="711">
        <v>68</v>
      </c>
      <c r="H10" s="711">
        <v>1</v>
      </c>
      <c r="I10" s="711">
        <v>34</v>
      </c>
      <c r="J10" s="711">
        <v>4</v>
      </c>
      <c r="K10" s="711">
        <v>136</v>
      </c>
      <c r="L10" s="711">
        <v>2</v>
      </c>
      <c r="M10" s="711">
        <v>34</v>
      </c>
      <c r="N10" s="711">
        <v>1</v>
      </c>
      <c r="O10" s="711">
        <v>35</v>
      </c>
      <c r="P10" s="701">
        <v>0.51470588235294112</v>
      </c>
      <c r="Q10" s="712">
        <v>35</v>
      </c>
    </row>
    <row r="11" spans="1:17" ht="14.4" customHeight="1" x14ac:dyDescent="0.3">
      <c r="A11" s="695" t="s">
        <v>6136</v>
      </c>
      <c r="B11" s="696" t="s">
        <v>5749</v>
      </c>
      <c r="C11" s="696" t="s">
        <v>5886</v>
      </c>
      <c r="D11" s="696" t="s">
        <v>5895</v>
      </c>
      <c r="E11" s="696" t="s">
        <v>5896</v>
      </c>
      <c r="F11" s="711">
        <v>1</v>
      </c>
      <c r="G11" s="711">
        <v>162</v>
      </c>
      <c r="H11" s="711">
        <v>1</v>
      </c>
      <c r="I11" s="711">
        <v>162</v>
      </c>
      <c r="J11" s="711"/>
      <c r="K11" s="711"/>
      <c r="L11" s="711"/>
      <c r="M11" s="711"/>
      <c r="N11" s="711">
        <v>1</v>
      </c>
      <c r="O11" s="711">
        <v>164</v>
      </c>
      <c r="P11" s="701">
        <v>1.0123456790123457</v>
      </c>
      <c r="Q11" s="712">
        <v>164</v>
      </c>
    </row>
    <row r="12" spans="1:17" ht="14.4" customHeight="1" x14ac:dyDescent="0.3">
      <c r="A12" s="695" t="s">
        <v>6136</v>
      </c>
      <c r="B12" s="696" t="s">
        <v>5749</v>
      </c>
      <c r="C12" s="696" t="s">
        <v>5886</v>
      </c>
      <c r="D12" s="696" t="s">
        <v>5897</v>
      </c>
      <c r="E12" s="696" t="s">
        <v>5898</v>
      </c>
      <c r="F12" s="711">
        <v>1</v>
      </c>
      <c r="G12" s="711">
        <v>46</v>
      </c>
      <c r="H12" s="711">
        <v>1</v>
      </c>
      <c r="I12" s="711">
        <v>46</v>
      </c>
      <c r="J12" s="711"/>
      <c r="K12" s="711"/>
      <c r="L12" s="711"/>
      <c r="M12" s="711"/>
      <c r="N12" s="711">
        <v>1</v>
      </c>
      <c r="O12" s="711">
        <v>47</v>
      </c>
      <c r="P12" s="701">
        <v>1.0217391304347827</v>
      </c>
      <c r="Q12" s="712">
        <v>47</v>
      </c>
    </row>
    <row r="13" spans="1:17" ht="14.4" customHeight="1" x14ac:dyDescent="0.3">
      <c r="A13" s="695" t="s">
        <v>6136</v>
      </c>
      <c r="B13" s="696" t="s">
        <v>5749</v>
      </c>
      <c r="C13" s="696" t="s">
        <v>5886</v>
      </c>
      <c r="D13" s="696" t="s">
        <v>5913</v>
      </c>
      <c r="E13" s="696" t="s">
        <v>5914</v>
      </c>
      <c r="F13" s="711">
        <v>1</v>
      </c>
      <c r="G13" s="711">
        <v>75</v>
      </c>
      <c r="H13" s="711">
        <v>1</v>
      </c>
      <c r="I13" s="711">
        <v>75</v>
      </c>
      <c r="J13" s="711"/>
      <c r="K13" s="711"/>
      <c r="L13" s="711"/>
      <c r="M13" s="711"/>
      <c r="N13" s="711">
        <v>1</v>
      </c>
      <c r="O13" s="711">
        <v>82</v>
      </c>
      <c r="P13" s="701">
        <v>1.0933333333333333</v>
      </c>
      <c r="Q13" s="712">
        <v>82</v>
      </c>
    </row>
    <row r="14" spans="1:17" ht="14.4" customHeight="1" x14ac:dyDescent="0.3">
      <c r="A14" s="695" t="s">
        <v>6136</v>
      </c>
      <c r="B14" s="696" t="s">
        <v>5749</v>
      </c>
      <c r="C14" s="696" t="s">
        <v>5886</v>
      </c>
      <c r="D14" s="696" t="s">
        <v>5923</v>
      </c>
      <c r="E14" s="696" t="s">
        <v>5924</v>
      </c>
      <c r="F14" s="711"/>
      <c r="G14" s="711"/>
      <c r="H14" s="711"/>
      <c r="I14" s="711"/>
      <c r="J14" s="711">
        <v>1</v>
      </c>
      <c r="K14" s="711">
        <v>327</v>
      </c>
      <c r="L14" s="711"/>
      <c r="M14" s="711">
        <v>327</v>
      </c>
      <c r="N14" s="711"/>
      <c r="O14" s="711"/>
      <c r="P14" s="701"/>
      <c r="Q14" s="712"/>
    </row>
    <row r="15" spans="1:17" ht="14.4" customHeight="1" x14ac:dyDescent="0.3">
      <c r="A15" s="695" t="s">
        <v>6136</v>
      </c>
      <c r="B15" s="696" t="s">
        <v>5749</v>
      </c>
      <c r="C15" s="696" t="s">
        <v>5886</v>
      </c>
      <c r="D15" s="696" t="s">
        <v>5929</v>
      </c>
      <c r="E15" s="696" t="s">
        <v>5930</v>
      </c>
      <c r="F15" s="711">
        <v>1</v>
      </c>
      <c r="G15" s="711">
        <v>436</v>
      </c>
      <c r="H15" s="711">
        <v>1</v>
      </c>
      <c r="I15" s="711">
        <v>436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6136</v>
      </c>
      <c r="B16" s="696" t="s">
        <v>5749</v>
      </c>
      <c r="C16" s="696" t="s">
        <v>5886</v>
      </c>
      <c r="D16" s="696" t="s">
        <v>5931</v>
      </c>
      <c r="E16" s="696" t="s">
        <v>5932</v>
      </c>
      <c r="F16" s="711">
        <v>3</v>
      </c>
      <c r="G16" s="711">
        <v>474</v>
      </c>
      <c r="H16" s="711">
        <v>1</v>
      </c>
      <c r="I16" s="711">
        <v>158</v>
      </c>
      <c r="J16" s="711">
        <v>5</v>
      </c>
      <c r="K16" s="711">
        <v>795</v>
      </c>
      <c r="L16" s="711">
        <v>1.6772151898734178</v>
      </c>
      <c r="M16" s="711">
        <v>159</v>
      </c>
      <c r="N16" s="711"/>
      <c r="O16" s="711"/>
      <c r="P16" s="701"/>
      <c r="Q16" s="712"/>
    </row>
    <row r="17" spans="1:17" ht="14.4" customHeight="1" x14ac:dyDescent="0.3">
      <c r="A17" s="695" t="s">
        <v>6136</v>
      </c>
      <c r="B17" s="696" t="s">
        <v>5749</v>
      </c>
      <c r="C17" s="696" t="s">
        <v>5886</v>
      </c>
      <c r="D17" s="696" t="s">
        <v>5937</v>
      </c>
      <c r="E17" s="696" t="s">
        <v>5938</v>
      </c>
      <c r="F17" s="711">
        <v>1</v>
      </c>
      <c r="G17" s="711">
        <v>178</v>
      </c>
      <c r="H17" s="711">
        <v>1</v>
      </c>
      <c r="I17" s="711">
        <v>178</v>
      </c>
      <c r="J17" s="711"/>
      <c r="K17" s="711"/>
      <c r="L17" s="711"/>
      <c r="M17" s="711"/>
      <c r="N17" s="711">
        <v>1</v>
      </c>
      <c r="O17" s="711">
        <v>164</v>
      </c>
      <c r="P17" s="701">
        <v>0.9213483146067416</v>
      </c>
      <c r="Q17" s="712">
        <v>164</v>
      </c>
    </row>
    <row r="18" spans="1:17" ht="14.4" customHeight="1" x14ac:dyDescent="0.3">
      <c r="A18" s="695" t="s">
        <v>6136</v>
      </c>
      <c r="B18" s="696" t="s">
        <v>5749</v>
      </c>
      <c r="C18" s="696" t="s">
        <v>5886</v>
      </c>
      <c r="D18" s="696" t="s">
        <v>5939</v>
      </c>
      <c r="E18" s="696" t="s">
        <v>5940</v>
      </c>
      <c r="F18" s="711">
        <v>3</v>
      </c>
      <c r="G18" s="711">
        <v>2019</v>
      </c>
      <c r="H18" s="711">
        <v>1</v>
      </c>
      <c r="I18" s="711">
        <v>673</v>
      </c>
      <c r="J18" s="711">
        <v>1</v>
      </c>
      <c r="K18" s="711">
        <v>645</v>
      </c>
      <c r="L18" s="711">
        <v>0.31946508172362553</v>
      </c>
      <c r="M18" s="711">
        <v>645</v>
      </c>
      <c r="N18" s="711">
        <v>1</v>
      </c>
      <c r="O18" s="711">
        <v>651</v>
      </c>
      <c r="P18" s="701">
        <v>0.32243684992570582</v>
      </c>
      <c r="Q18" s="712">
        <v>651</v>
      </c>
    </row>
    <row r="19" spans="1:17" ht="14.4" customHeight="1" x14ac:dyDescent="0.3">
      <c r="A19" s="695" t="s">
        <v>6136</v>
      </c>
      <c r="B19" s="696" t="s">
        <v>5941</v>
      </c>
      <c r="C19" s="696" t="s">
        <v>5886</v>
      </c>
      <c r="D19" s="696" t="s">
        <v>5948</v>
      </c>
      <c r="E19" s="696" t="s">
        <v>5949</v>
      </c>
      <c r="F19" s="711">
        <v>52</v>
      </c>
      <c r="G19" s="711">
        <v>1196</v>
      </c>
      <c r="H19" s="711">
        <v>1</v>
      </c>
      <c r="I19" s="711">
        <v>23</v>
      </c>
      <c r="J19" s="711">
        <v>65</v>
      </c>
      <c r="K19" s="711">
        <v>1495</v>
      </c>
      <c r="L19" s="711">
        <v>1.25</v>
      </c>
      <c r="M19" s="711">
        <v>23</v>
      </c>
      <c r="N19" s="711">
        <v>28</v>
      </c>
      <c r="O19" s="711">
        <v>644</v>
      </c>
      <c r="P19" s="701">
        <v>0.53846153846153844</v>
      </c>
      <c r="Q19" s="712">
        <v>23</v>
      </c>
    </row>
    <row r="20" spans="1:17" ht="14.4" customHeight="1" x14ac:dyDescent="0.3">
      <c r="A20" s="695" t="s">
        <v>6136</v>
      </c>
      <c r="B20" s="696" t="s">
        <v>5941</v>
      </c>
      <c r="C20" s="696" t="s">
        <v>5886</v>
      </c>
      <c r="D20" s="696" t="s">
        <v>5950</v>
      </c>
      <c r="E20" s="696" t="s">
        <v>5951</v>
      </c>
      <c r="F20" s="711">
        <v>23</v>
      </c>
      <c r="G20" s="711">
        <v>28428</v>
      </c>
      <c r="H20" s="711">
        <v>1</v>
      </c>
      <c r="I20" s="711">
        <v>1236</v>
      </c>
      <c r="J20" s="711">
        <v>30</v>
      </c>
      <c r="K20" s="711">
        <v>37350</v>
      </c>
      <c r="L20" s="711">
        <v>1.3138455044322499</v>
      </c>
      <c r="M20" s="711">
        <v>1245</v>
      </c>
      <c r="N20" s="711">
        <v>14</v>
      </c>
      <c r="O20" s="711">
        <v>17526</v>
      </c>
      <c r="P20" s="701">
        <v>0.61650485436893199</v>
      </c>
      <c r="Q20" s="712">
        <v>1251.8571428571429</v>
      </c>
    </row>
    <row r="21" spans="1:17" ht="14.4" customHeight="1" x14ac:dyDescent="0.3">
      <c r="A21" s="695" t="s">
        <v>6136</v>
      </c>
      <c r="B21" s="696" t="s">
        <v>5941</v>
      </c>
      <c r="C21" s="696" t="s">
        <v>5886</v>
      </c>
      <c r="D21" s="696" t="s">
        <v>5956</v>
      </c>
      <c r="E21" s="696" t="s">
        <v>5957</v>
      </c>
      <c r="F21" s="711">
        <v>46</v>
      </c>
      <c r="G21" s="711">
        <v>19412</v>
      </c>
      <c r="H21" s="711">
        <v>1</v>
      </c>
      <c r="I21" s="711">
        <v>422</v>
      </c>
      <c r="J21" s="711">
        <v>52</v>
      </c>
      <c r="K21" s="711">
        <v>22048</v>
      </c>
      <c r="L21" s="711">
        <v>1.1357922934267464</v>
      </c>
      <c r="M21" s="711">
        <v>424</v>
      </c>
      <c r="N21" s="711">
        <v>21</v>
      </c>
      <c r="O21" s="711">
        <v>8958</v>
      </c>
      <c r="P21" s="701">
        <v>0.46146713373171233</v>
      </c>
      <c r="Q21" s="712">
        <v>426.57142857142856</v>
      </c>
    </row>
    <row r="22" spans="1:17" ht="14.4" customHeight="1" x14ac:dyDescent="0.3">
      <c r="A22" s="695" t="s">
        <v>6136</v>
      </c>
      <c r="B22" s="696" t="s">
        <v>5941</v>
      </c>
      <c r="C22" s="696" t="s">
        <v>5886</v>
      </c>
      <c r="D22" s="696" t="s">
        <v>5960</v>
      </c>
      <c r="E22" s="696" t="s">
        <v>5961</v>
      </c>
      <c r="F22" s="711">
        <v>48</v>
      </c>
      <c r="G22" s="711">
        <v>48000</v>
      </c>
      <c r="H22" s="711">
        <v>1</v>
      </c>
      <c r="I22" s="711">
        <v>1000</v>
      </c>
      <c r="J22" s="711">
        <v>54</v>
      </c>
      <c r="K22" s="711">
        <v>54108</v>
      </c>
      <c r="L22" s="711">
        <v>1.1272500000000001</v>
      </c>
      <c r="M22" s="711">
        <v>1002</v>
      </c>
      <c r="N22" s="711">
        <v>21</v>
      </c>
      <c r="O22" s="711">
        <v>21078</v>
      </c>
      <c r="P22" s="701">
        <v>0.43912499999999999</v>
      </c>
      <c r="Q22" s="712">
        <v>1003.7142857142857</v>
      </c>
    </row>
    <row r="23" spans="1:17" ht="14.4" customHeight="1" x14ac:dyDescent="0.3">
      <c r="A23" s="695" t="s">
        <v>6136</v>
      </c>
      <c r="B23" s="696" t="s">
        <v>5941</v>
      </c>
      <c r="C23" s="696" t="s">
        <v>5886</v>
      </c>
      <c r="D23" s="696" t="s">
        <v>5962</v>
      </c>
      <c r="E23" s="696" t="s">
        <v>5963</v>
      </c>
      <c r="F23" s="711">
        <v>7</v>
      </c>
      <c r="G23" s="711">
        <v>15547</v>
      </c>
      <c r="H23" s="711">
        <v>1</v>
      </c>
      <c r="I23" s="711">
        <v>2221</v>
      </c>
      <c r="J23" s="711">
        <v>14</v>
      </c>
      <c r="K23" s="711">
        <v>31262</v>
      </c>
      <c r="L23" s="711">
        <v>2.0108059432687977</v>
      </c>
      <c r="M23" s="711">
        <v>2233</v>
      </c>
      <c r="N23" s="711">
        <v>7</v>
      </c>
      <c r="O23" s="711">
        <v>15694</v>
      </c>
      <c r="P23" s="701">
        <v>1.0094552003601982</v>
      </c>
      <c r="Q23" s="712">
        <v>2242</v>
      </c>
    </row>
    <row r="24" spans="1:17" ht="14.4" customHeight="1" x14ac:dyDescent="0.3">
      <c r="A24" s="695" t="s">
        <v>6136</v>
      </c>
      <c r="B24" s="696" t="s">
        <v>5970</v>
      </c>
      <c r="C24" s="696" t="s">
        <v>5886</v>
      </c>
      <c r="D24" s="696" t="s">
        <v>5979</v>
      </c>
      <c r="E24" s="696" t="s">
        <v>5980</v>
      </c>
      <c r="F24" s="711">
        <v>44</v>
      </c>
      <c r="G24" s="711">
        <v>15400</v>
      </c>
      <c r="H24" s="711">
        <v>1</v>
      </c>
      <c r="I24" s="711">
        <v>350</v>
      </c>
      <c r="J24" s="711">
        <v>38</v>
      </c>
      <c r="K24" s="711">
        <v>13300</v>
      </c>
      <c r="L24" s="711">
        <v>0.86363636363636365</v>
      </c>
      <c r="M24" s="711">
        <v>350</v>
      </c>
      <c r="N24" s="711">
        <v>42</v>
      </c>
      <c r="O24" s="711">
        <v>14725</v>
      </c>
      <c r="P24" s="701">
        <v>0.95616883116883122</v>
      </c>
      <c r="Q24" s="712">
        <v>350.59523809523807</v>
      </c>
    </row>
    <row r="25" spans="1:17" ht="14.4" customHeight="1" x14ac:dyDescent="0.3">
      <c r="A25" s="695" t="s">
        <v>6136</v>
      </c>
      <c r="B25" s="696" t="s">
        <v>5970</v>
      </c>
      <c r="C25" s="696" t="s">
        <v>5886</v>
      </c>
      <c r="D25" s="696" t="s">
        <v>5983</v>
      </c>
      <c r="E25" s="696" t="s">
        <v>5984</v>
      </c>
      <c r="F25" s="711">
        <v>1414</v>
      </c>
      <c r="G25" s="711">
        <v>90496</v>
      </c>
      <c r="H25" s="711">
        <v>1</v>
      </c>
      <c r="I25" s="711">
        <v>64</v>
      </c>
      <c r="J25" s="711">
        <v>1505</v>
      </c>
      <c r="K25" s="711">
        <v>97825</v>
      </c>
      <c r="L25" s="711">
        <v>1.080987004950495</v>
      </c>
      <c r="M25" s="711">
        <v>65</v>
      </c>
      <c r="N25" s="711">
        <v>1513</v>
      </c>
      <c r="O25" s="711">
        <v>98345</v>
      </c>
      <c r="P25" s="701">
        <v>1.0867331152758133</v>
      </c>
      <c r="Q25" s="712">
        <v>65</v>
      </c>
    </row>
    <row r="26" spans="1:17" ht="14.4" customHeight="1" x14ac:dyDescent="0.3">
      <c r="A26" s="695" t="s">
        <v>6136</v>
      </c>
      <c r="B26" s="696" t="s">
        <v>5970</v>
      </c>
      <c r="C26" s="696" t="s">
        <v>5886</v>
      </c>
      <c r="D26" s="696" t="s">
        <v>5985</v>
      </c>
      <c r="E26" s="696" t="s">
        <v>5986</v>
      </c>
      <c r="F26" s="711">
        <v>7</v>
      </c>
      <c r="G26" s="711">
        <v>3794</v>
      </c>
      <c r="H26" s="711">
        <v>1</v>
      </c>
      <c r="I26" s="711">
        <v>542</v>
      </c>
      <c r="J26" s="711">
        <v>1</v>
      </c>
      <c r="K26" s="711">
        <v>543</v>
      </c>
      <c r="L26" s="711">
        <v>0.14312071692145492</v>
      </c>
      <c r="M26" s="711">
        <v>543</v>
      </c>
      <c r="N26" s="711"/>
      <c r="O26" s="711"/>
      <c r="P26" s="701"/>
      <c r="Q26" s="712"/>
    </row>
    <row r="27" spans="1:17" ht="14.4" customHeight="1" x14ac:dyDescent="0.3">
      <c r="A27" s="695" t="s">
        <v>6136</v>
      </c>
      <c r="B27" s="696" t="s">
        <v>5970</v>
      </c>
      <c r="C27" s="696" t="s">
        <v>5886</v>
      </c>
      <c r="D27" s="696" t="s">
        <v>5987</v>
      </c>
      <c r="E27" s="696" t="s">
        <v>5988</v>
      </c>
      <c r="F27" s="711">
        <v>16</v>
      </c>
      <c r="G27" s="711">
        <v>9424</v>
      </c>
      <c r="H27" s="711">
        <v>1</v>
      </c>
      <c r="I27" s="711">
        <v>589</v>
      </c>
      <c r="J27" s="711">
        <v>24</v>
      </c>
      <c r="K27" s="711">
        <v>14160</v>
      </c>
      <c r="L27" s="711">
        <v>1.502546689303905</v>
      </c>
      <c r="M27" s="711">
        <v>590</v>
      </c>
      <c r="N27" s="711">
        <v>14</v>
      </c>
      <c r="O27" s="711">
        <v>8265</v>
      </c>
      <c r="P27" s="701">
        <v>0.87701612903225812</v>
      </c>
      <c r="Q27" s="712">
        <v>590.35714285714289</v>
      </c>
    </row>
    <row r="28" spans="1:17" ht="14.4" customHeight="1" x14ac:dyDescent="0.3">
      <c r="A28" s="695" t="s">
        <v>6136</v>
      </c>
      <c r="B28" s="696" t="s">
        <v>5970</v>
      </c>
      <c r="C28" s="696" t="s">
        <v>5886</v>
      </c>
      <c r="D28" s="696" t="s">
        <v>5989</v>
      </c>
      <c r="E28" s="696" t="s">
        <v>5990</v>
      </c>
      <c r="F28" s="711">
        <v>16</v>
      </c>
      <c r="G28" s="711">
        <v>9824</v>
      </c>
      <c r="H28" s="711">
        <v>1</v>
      </c>
      <c r="I28" s="711">
        <v>614</v>
      </c>
      <c r="J28" s="711">
        <v>18</v>
      </c>
      <c r="K28" s="711">
        <v>11070</v>
      </c>
      <c r="L28" s="711">
        <v>1.1268322475570032</v>
      </c>
      <c r="M28" s="711">
        <v>615</v>
      </c>
      <c r="N28" s="711">
        <v>14</v>
      </c>
      <c r="O28" s="711">
        <v>8615</v>
      </c>
      <c r="P28" s="701">
        <v>0.87693403908794787</v>
      </c>
      <c r="Q28" s="712">
        <v>615.35714285714289</v>
      </c>
    </row>
    <row r="29" spans="1:17" ht="14.4" customHeight="1" x14ac:dyDescent="0.3">
      <c r="A29" s="695" t="s">
        <v>6136</v>
      </c>
      <c r="B29" s="696" t="s">
        <v>5970</v>
      </c>
      <c r="C29" s="696" t="s">
        <v>5886</v>
      </c>
      <c r="D29" s="696" t="s">
        <v>5991</v>
      </c>
      <c r="E29" s="696" t="s">
        <v>5992</v>
      </c>
      <c r="F29" s="711">
        <v>29</v>
      </c>
      <c r="G29" s="711">
        <v>4321</v>
      </c>
      <c r="H29" s="711">
        <v>1</v>
      </c>
      <c r="I29" s="711">
        <v>149</v>
      </c>
      <c r="J29" s="711">
        <v>16</v>
      </c>
      <c r="K29" s="711">
        <v>2384</v>
      </c>
      <c r="L29" s="711">
        <v>0.55172413793103448</v>
      </c>
      <c r="M29" s="711">
        <v>149</v>
      </c>
      <c r="N29" s="711">
        <v>4</v>
      </c>
      <c r="O29" s="711">
        <v>596</v>
      </c>
      <c r="P29" s="701">
        <v>0.13793103448275862</v>
      </c>
      <c r="Q29" s="712">
        <v>149</v>
      </c>
    </row>
    <row r="30" spans="1:17" ht="14.4" customHeight="1" x14ac:dyDescent="0.3">
      <c r="A30" s="695" t="s">
        <v>6136</v>
      </c>
      <c r="B30" s="696" t="s">
        <v>5970</v>
      </c>
      <c r="C30" s="696" t="s">
        <v>5886</v>
      </c>
      <c r="D30" s="696" t="s">
        <v>5995</v>
      </c>
      <c r="E30" s="696" t="s">
        <v>5996</v>
      </c>
      <c r="F30" s="711">
        <v>16</v>
      </c>
      <c r="G30" s="711">
        <v>368</v>
      </c>
      <c r="H30" s="711">
        <v>1</v>
      </c>
      <c r="I30" s="711">
        <v>23</v>
      </c>
      <c r="J30" s="711">
        <v>13</v>
      </c>
      <c r="K30" s="711">
        <v>299</v>
      </c>
      <c r="L30" s="711">
        <v>0.8125</v>
      </c>
      <c r="M30" s="711">
        <v>23</v>
      </c>
      <c r="N30" s="711">
        <v>12</v>
      </c>
      <c r="O30" s="711">
        <v>280</v>
      </c>
      <c r="P30" s="701">
        <v>0.76086956521739135</v>
      </c>
      <c r="Q30" s="712">
        <v>23.333333333333332</v>
      </c>
    </row>
    <row r="31" spans="1:17" ht="14.4" customHeight="1" x14ac:dyDescent="0.3">
      <c r="A31" s="695" t="s">
        <v>6136</v>
      </c>
      <c r="B31" s="696" t="s">
        <v>5970</v>
      </c>
      <c r="C31" s="696" t="s">
        <v>5886</v>
      </c>
      <c r="D31" s="696" t="s">
        <v>5999</v>
      </c>
      <c r="E31" s="696" t="s">
        <v>6000</v>
      </c>
      <c r="F31" s="711">
        <v>77</v>
      </c>
      <c r="G31" s="711">
        <v>4158</v>
      </c>
      <c r="H31" s="711">
        <v>1</v>
      </c>
      <c r="I31" s="711">
        <v>54</v>
      </c>
      <c r="J31" s="711">
        <v>53</v>
      </c>
      <c r="K31" s="711">
        <v>2862</v>
      </c>
      <c r="L31" s="711">
        <v>0.68831168831168832</v>
      </c>
      <c r="M31" s="711">
        <v>54</v>
      </c>
      <c r="N31" s="711">
        <v>65</v>
      </c>
      <c r="O31" s="711">
        <v>3510</v>
      </c>
      <c r="P31" s="701">
        <v>0.8441558441558441</v>
      </c>
      <c r="Q31" s="712">
        <v>54</v>
      </c>
    </row>
    <row r="32" spans="1:17" ht="14.4" customHeight="1" x14ac:dyDescent="0.3">
      <c r="A32" s="695" t="s">
        <v>6136</v>
      </c>
      <c r="B32" s="696" t="s">
        <v>5970</v>
      </c>
      <c r="C32" s="696" t="s">
        <v>5886</v>
      </c>
      <c r="D32" s="696" t="s">
        <v>6001</v>
      </c>
      <c r="E32" s="696" t="s">
        <v>6002</v>
      </c>
      <c r="F32" s="711">
        <v>1442</v>
      </c>
      <c r="G32" s="711">
        <v>111034</v>
      </c>
      <c r="H32" s="711">
        <v>1</v>
      </c>
      <c r="I32" s="711">
        <v>77</v>
      </c>
      <c r="J32" s="711">
        <v>1495</v>
      </c>
      <c r="K32" s="711">
        <v>115115</v>
      </c>
      <c r="L32" s="711">
        <v>1.036754507628294</v>
      </c>
      <c r="M32" s="711">
        <v>77</v>
      </c>
      <c r="N32" s="711">
        <v>1511</v>
      </c>
      <c r="O32" s="711">
        <v>116347</v>
      </c>
      <c r="P32" s="701">
        <v>1.0478502080443828</v>
      </c>
      <c r="Q32" s="712">
        <v>77</v>
      </c>
    </row>
    <row r="33" spans="1:17" ht="14.4" customHeight="1" x14ac:dyDescent="0.3">
      <c r="A33" s="695" t="s">
        <v>6136</v>
      </c>
      <c r="B33" s="696" t="s">
        <v>5970</v>
      </c>
      <c r="C33" s="696" t="s">
        <v>5886</v>
      </c>
      <c r="D33" s="696" t="s">
        <v>6003</v>
      </c>
      <c r="E33" s="696" t="s">
        <v>6004</v>
      </c>
      <c r="F33" s="711"/>
      <c r="G33" s="711"/>
      <c r="H33" s="711"/>
      <c r="I33" s="711"/>
      <c r="J33" s="711">
        <v>1</v>
      </c>
      <c r="K33" s="711">
        <v>1629</v>
      </c>
      <c r="L33" s="711"/>
      <c r="M33" s="711">
        <v>1629</v>
      </c>
      <c r="N33" s="711"/>
      <c r="O33" s="711"/>
      <c r="P33" s="701"/>
      <c r="Q33" s="712"/>
    </row>
    <row r="34" spans="1:17" ht="14.4" customHeight="1" x14ac:dyDescent="0.3">
      <c r="A34" s="695" t="s">
        <v>6136</v>
      </c>
      <c r="B34" s="696" t="s">
        <v>5970</v>
      </c>
      <c r="C34" s="696" t="s">
        <v>5886</v>
      </c>
      <c r="D34" s="696" t="s">
        <v>6005</v>
      </c>
      <c r="E34" s="696" t="s">
        <v>6006</v>
      </c>
      <c r="F34" s="711">
        <v>145</v>
      </c>
      <c r="G34" s="711">
        <v>3190</v>
      </c>
      <c r="H34" s="711">
        <v>1</v>
      </c>
      <c r="I34" s="711">
        <v>22</v>
      </c>
      <c r="J34" s="711">
        <v>124</v>
      </c>
      <c r="K34" s="711">
        <v>2728</v>
      </c>
      <c r="L34" s="711">
        <v>0.85517241379310349</v>
      </c>
      <c r="M34" s="711">
        <v>22</v>
      </c>
      <c r="N34" s="711">
        <v>93</v>
      </c>
      <c r="O34" s="711">
        <v>2077</v>
      </c>
      <c r="P34" s="701">
        <v>0.65109717868338557</v>
      </c>
      <c r="Q34" s="712">
        <v>22.333333333333332</v>
      </c>
    </row>
    <row r="35" spans="1:17" ht="14.4" customHeight="1" x14ac:dyDescent="0.3">
      <c r="A35" s="695" t="s">
        <v>6136</v>
      </c>
      <c r="B35" s="696" t="s">
        <v>5970</v>
      </c>
      <c r="C35" s="696" t="s">
        <v>5886</v>
      </c>
      <c r="D35" s="696" t="s">
        <v>6013</v>
      </c>
      <c r="E35" s="696" t="s">
        <v>6014</v>
      </c>
      <c r="F35" s="711">
        <v>2</v>
      </c>
      <c r="G35" s="711">
        <v>1252</v>
      </c>
      <c r="H35" s="711">
        <v>1</v>
      </c>
      <c r="I35" s="711">
        <v>626</v>
      </c>
      <c r="J35" s="711">
        <v>1</v>
      </c>
      <c r="K35" s="711">
        <v>627</v>
      </c>
      <c r="L35" s="711">
        <v>0.50079872204472842</v>
      </c>
      <c r="M35" s="711">
        <v>627</v>
      </c>
      <c r="N35" s="711"/>
      <c r="O35" s="711"/>
      <c r="P35" s="701"/>
      <c r="Q35" s="712"/>
    </row>
    <row r="36" spans="1:17" ht="14.4" customHeight="1" x14ac:dyDescent="0.3">
      <c r="A36" s="695" t="s">
        <v>6136</v>
      </c>
      <c r="B36" s="696" t="s">
        <v>5970</v>
      </c>
      <c r="C36" s="696" t="s">
        <v>5886</v>
      </c>
      <c r="D36" s="696" t="s">
        <v>6015</v>
      </c>
      <c r="E36" s="696" t="s">
        <v>6016</v>
      </c>
      <c r="F36" s="711">
        <v>231</v>
      </c>
      <c r="G36" s="711">
        <v>48279</v>
      </c>
      <c r="H36" s="711">
        <v>1</v>
      </c>
      <c r="I36" s="711">
        <v>209</v>
      </c>
      <c r="J36" s="711">
        <v>309</v>
      </c>
      <c r="K36" s="711">
        <v>64581</v>
      </c>
      <c r="L36" s="711">
        <v>1.3376623376623376</v>
      </c>
      <c r="M36" s="711">
        <v>209</v>
      </c>
      <c r="N36" s="711"/>
      <c r="O36" s="711"/>
      <c r="P36" s="701"/>
      <c r="Q36" s="712"/>
    </row>
    <row r="37" spans="1:17" ht="14.4" customHeight="1" x14ac:dyDescent="0.3">
      <c r="A37" s="695" t="s">
        <v>6136</v>
      </c>
      <c r="B37" s="696" t="s">
        <v>5970</v>
      </c>
      <c r="C37" s="696" t="s">
        <v>5886</v>
      </c>
      <c r="D37" s="696" t="s">
        <v>6017</v>
      </c>
      <c r="E37" s="696" t="s">
        <v>6018</v>
      </c>
      <c r="F37" s="711">
        <v>56</v>
      </c>
      <c r="G37" s="711">
        <v>3696</v>
      </c>
      <c r="H37" s="711">
        <v>1</v>
      </c>
      <c r="I37" s="711">
        <v>66</v>
      </c>
      <c r="J37" s="711">
        <v>90</v>
      </c>
      <c r="K37" s="711">
        <v>5940</v>
      </c>
      <c r="L37" s="711">
        <v>1.6071428571428572</v>
      </c>
      <c r="M37" s="711">
        <v>66</v>
      </c>
      <c r="N37" s="711">
        <v>69</v>
      </c>
      <c r="O37" s="711">
        <v>4554</v>
      </c>
      <c r="P37" s="701">
        <v>1.2321428571428572</v>
      </c>
      <c r="Q37" s="712">
        <v>66</v>
      </c>
    </row>
    <row r="38" spans="1:17" ht="14.4" customHeight="1" x14ac:dyDescent="0.3">
      <c r="A38" s="695" t="s">
        <v>6136</v>
      </c>
      <c r="B38" s="696" t="s">
        <v>5970</v>
      </c>
      <c r="C38" s="696" t="s">
        <v>5886</v>
      </c>
      <c r="D38" s="696" t="s">
        <v>6019</v>
      </c>
      <c r="E38" s="696" t="s">
        <v>6020</v>
      </c>
      <c r="F38" s="711">
        <v>3</v>
      </c>
      <c r="G38" s="711">
        <v>879</v>
      </c>
      <c r="H38" s="711">
        <v>1</v>
      </c>
      <c r="I38" s="711">
        <v>293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6136</v>
      </c>
      <c r="B39" s="696" t="s">
        <v>5970</v>
      </c>
      <c r="C39" s="696" t="s">
        <v>5886</v>
      </c>
      <c r="D39" s="696" t="s">
        <v>6021</v>
      </c>
      <c r="E39" s="696" t="s">
        <v>6022</v>
      </c>
      <c r="F39" s="711">
        <v>1808</v>
      </c>
      <c r="G39" s="711">
        <v>28928</v>
      </c>
      <c r="H39" s="711">
        <v>1</v>
      </c>
      <c r="I39" s="711">
        <v>16</v>
      </c>
      <c r="J39" s="711">
        <v>1729</v>
      </c>
      <c r="K39" s="711">
        <v>27664</v>
      </c>
      <c r="L39" s="711">
        <v>0.95630530973451322</v>
      </c>
      <c r="M39" s="711">
        <v>16</v>
      </c>
      <c r="N39" s="711">
        <v>1696</v>
      </c>
      <c r="O39" s="711">
        <v>27136</v>
      </c>
      <c r="P39" s="701">
        <v>0.93805309734513276</v>
      </c>
      <c r="Q39" s="712">
        <v>16</v>
      </c>
    </row>
    <row r="40" spans="1:17" ht="14.4" customHeight="1" x14ac:dyDescent="0.3">
      <c r="A40" s="695" t="s">
        <v>6136</v>
      </c>
      <c r="B40" s="696" t="s">
        <v>5970</v>
      </c>
      <c r="C40" s="696" t="s">
        <v>5886</v>
      </c>
      <c r="D40" s="696" t="s">
        <v>6025</v>
      </c>
      <c r="E40" s="696" t="s">
        <v>6026</v>
      </c>
      <c r="F40" s="711">
        <v>20</v>
      </c>
      <c r="G40" s="711">
        <v>6940</v>
      </c>
      <c r="H40" s="711">
        <v>1</v>
      </c>
      <c r="I40" s="711">
        <v>347</v>
      </c>
      <c r="J40" s="711"/>
      <c r="K40" s="711"/>
      <c r="L40" s="711"/>
      <c r="M40" s="711"/>
      <c r="N40" s="711">
        <v>20</v>
      </c>
      <c r="O40" s="711">
        <v>6980</v>
      </c>
      <c r="P40" s="701">
        <v>1.005763688760807</v>
      </c>
      <c r="Q40" s="712">
        <v>349</v>
      </c>
    </row>
    <row r="41" spans="1:17" ht="14.4" customHeight="1" x14ac:dyDescent="0.3">
      <c r="A41" s="695" t="s">
        <v>6136</v>
      </c>
      <c r="B41" s="696" t="s">
        <v>5970</v>
      </c>
      <c r="C41" s="696" t="s">
        <v>5886</v>
      </c>
      <c r="D41" s="696" t="s">
        <v>6027</v>
      </c>
      <c r="E41" s="696" t="s">
        <v>6028</v>
      </c>
      <c r="F41" s="711">
        <v>124</v>
      </c>
      <c r="G41" s="711">
        <v>2852</v>
      </c>
      <c r="H41" s="711">
        <v>1</v>
      </c>
      <c r="I41" s="711">
        <v>23</v>
      </c>
      <c r="J41" s="711">
        <v>108</v>
      </c>
      <c r="K41" s="711">
        <v>2592</v>
      </c>
      <c r="L41" s="711">
        <v>0.90883590462833097</v>
      </c>
      <c r="M41" s="711">
        <v>24</v>
      </c>
      <c r="N41" s="711">
        <v>80</v>
      </c>
      <c r="O41" s="711">
        <v>1920</v>
      </c>
      <c r="P41" s="701">
        <v>0.67321178120617109</v>
      </c>
      <c r="Q41" s="712">
        <v>24</v>
      </c>
    </row>
    <row r="42" spans="1:17" ht="14.4" customHeight="1" x14ac:dyDescent="0.3">
      <c r="A42" s="695" t="s">
        <v>6136</v>
      </c>
      <c r="B42" s="696" t="s">
        <v>5970</v>
      </c>
      <c r="C42" s="696" t="s">
        <v>5886</v>
      </c>
      <c r="D42" s="696" t="s">
        <v>6029</v>
      </c>
      <c r="E42" s="696" t="s">
        <v>6030</v>
      </c>
      <c r="F42" s="711">
        <v>16</v>
      </c>
      <c r="G42" s="711">
        <v>11792</v>
      </c>
      <c r="H42" s="711">
        <v>1</v>
      </c>
      <c r="I42" s="711">
        <v>737</v>
      </c>
      <c r="J42" s="711">
        <v>18</v>
      </c>
      <c r="K42" s="711">
        <v>13284</v>
      </c>
      <c r="L42" s="711">
        <v>1.1265264586160109</v>
      </c>
      <c r="M42" s="711">
        <v>738</v>
      </c>
      <c r="N42" s="711">
        <v>14</v>
      </c>
      <c r="O42" s="711">
        <v>10337</v>
      </c>
      <c r="P42" s="701">
        <v>0.87661126187245586</v>
      </c>
      <c r="Q42" s="712">
        <v>738.35714285714289</v>
      </c>
    </row>
    <row r="43" spans="1:17" ht="14.4" customHeight="1" x14ac:dyDescent="0.3">
      <c r="A43" s="695" t="s">
        <v>6136</v>
      </c>
      <c r="B43" s="696" t="s">
        <v>5970</v>
      </c>
      <c r="C43" s="696" t="s">
        <v>5886</v>
      </c>
      <c r="D43" s="696" t="s">
        <v>6031</v>
      </c>
      <c r="E43" s="696" t="s">
        <v>6032</v>
      </c>
      <c r="F43" s="711">
        <v>31</v>
      </c>
      <c r="G43" s="711">
        <v>5580</v>
      </c>
      <c r="H43" s="711">
        <v>1</v>
      </c>
      <c r="I43" s="711">
        <v>180</v>
      </c>
      <c r="J43" s="711">
        <v>28</v>
      </c>
      <c r="K43" s="711">
        <v>5040</v>
      </c>
      <c r="L43" s="711">
        <v>0.90322580645161288</v>
      </c>
      <c r="M43" s="711">
        <v>180</v>
      </c>
      <c r="N43" s="711">
        <v>27</v>
      </c>
      <c r="O43" s="711">
        <v>4860</v>
      </c>
      <c r="P43" s="701">
        <v>0.87096774193548387</v>
      </c>
      <c r="Q43" s="712">
        <v>180</v>
      </c>
    </row>
    <row r="44" spans="1:17" ht="14.4" customHeight="1" x14ac:dyDescent="0.3">
      <c r="A44" s="695" t="s">
        <v>6136</v>
      </c>
      <c r="B44" s="696" t="s">
        <v>5970</v>
      </c>
      <c r="C44" s="696" t="s">
        <v>5886</v>
      </c>
      <c r="D44" s="696" t="s">
        <v>6037</v>
      </c>
      <c r="E44" s="696" t="s">
        <v>6038</v>
      </c>
      <c r="F44" s="711">
        <v>11</v>
      </c>
      <c r="G44" s="711">
        <v>2783</v>
      </c>
      <c r="H44" s="711">
        <v>1</v>
      </c>
      <c r="I44" s="711">
        <v>253</v>
      </c>
      <c r="J44" s="711">
        <v>12</v>
      </c>
      <c r="K44" s="711">
        <v>3036</v>
      </c>
      <c r="L44" s="711">
        <v>1.0909090909090908</v>
      </c>
      <c r="M44" s="711">
        <v>253</v>
      </c>
      <c r="N44" s="711">
        <v>297</v>
      </c>
      <c r="O44" s="711">
        <v>75141</v>
      </c>
      <c r="P44" s="701">
        <v>27</v>
      </c>
      <c r="Q44" s="712">
        <v>253</v>
      </c>
    </row>
    <row r="45" spans="1:17" ht="14.4" customHeight="1" x14ac:dyDescent="0.3">
      <c r="A45" s="695" t="s">
        <v>6136</v>
      </c>
      <c r="B45" s="696" t="s">
        <v>5970</v>
      </c>
      <c r="C45" s="696" t="s">
        <v>5886</v>
      </c>
      <c r="D45" s="696" t="s">
        <v>6039</v>
      </c>
      <c r="E45" s="696" t="s">
        <v>6040</v>
      </c>
      <c r="F45" s="711">
        <v>16</v>
      </c>
      <c r="G45" s="711">
        <v>4224</v>
      </c>
      <c r="H45" s="711">
        <v>1</v>
      </c>
      <c r="I45" s="711">
        <v>264</v>
      </c>
      <c r="J45" s="711">
        <v>17</v>
      </c>
      <c r="K45" s="711">
        <v>4488</v>
      </c>
      <c r="L45" s="711">
        <v>1.0625</v>
      </c>
      <c r="M45" s="711">
        <v>264</v>
      </c>
      <c r="N45" s="711">
        <v>14</v>
      </c>
      <c r="O45" s="711">
        <v>3701</v>
      </c>
      <c r="P45" s="701">
        <v>0.87618371212121215</v>
      </c>
      <c r="Q45" s="712">
        <v>264.35714285714283</v>
      </c>
    </row>
    <row r="46" spans="1:17" ht="14.4" customHeight="1" x14ac:dyDescent="0.3">
      <c r="A46" s="695" t="s">
        <v>6136</v>
      </c>
      <c r="B46" s="696" t="s">
        <v>5970</v>
      </c>
      <c r="C46" s="696" t="s">
        <v>5886</v>
      </c>
      <c r="D46" s="696" t="s">
        <v>6041</v>
      </c>
      <c r="E46" s="696" t="s">
        <v>6042</v>
      </c>
      <c r="F46" s="711">
        <v>18</v>
      </c>
      <c r="G46" s="711">
        <v>3402</v>
      </c>
      <c r="H46" s="711">
        <v>1</v>
      </c>
      <c r="I46" s="711">
        <v>189</v>
      </c>
      <c r="J46" s="711">
        <v>24</v>
      </c>
      <c r="K46" s="711">
        <v>4536</v>
      </c>
      <c r="L46" s="711">
        <v>1.3333333333333333</v>
      </c>
      <c r="M46" s="711">
        <v>189</v>
      </c>
      <c r="N46" s="711"/>
      <c r="O46" s="711"/>
      <c r="P46" s="701"/>
      <c r="Q46" s="712"/>
    </row>
    <row r="47" spans="1:17" ht="14.4" customHeight="1" x14ac:dyDescent="0.3">
      <c r="A47" s="695" t="s">
        <v>6136</v>
      </c>
      <c r="B47" s="696" t="s">
        <v>5970</v>
      </c>
      <c r="C47" s="696" t="s">
        <v>5886</v>
      </c>
      <c r="D47" s="696" t="s">
        <v>6045</v>
      </c>
      <c r="E47" s="696" t="s">
        <v>6046</v>
      </c>
      <c r="F47" s="711">
        <v>110</v>
      </c>
      <c r="G47" s="711">
        <v>23760</v>
      </c>
      <c r="H47" s="711">
        <v>1</v>
      </c>
      <c r="I47" s="711">
        <v>216</v>
      </c>
      <c r="J47" s="711">
        <v>95</v>
      </c>
      <c r="K47" s="711">
        <v>20520</v>
      </c>
      <c r="L47" s="711">
        <v>0.86363636363636365</v>
      </c>
      <c r="M47" s="711">
        <v>216</v>
      </c>
      <c r="N47" s="711">
        <v>131</v>
      </c>
      <c r="O47" s="711">
        <v>28296</v>
      </c>
      <c r="P47" s="701">
        <v>1.1909090909090909</v>
      </c>
      <c r="Q47" s="712">
        <v>216</v>
      </c>
    </row>
    <row r="48" spans="1:17" ht="14.4" customHeight="1" x14ac:dyDescent="0.3">
      <c r="A48" s="695" t="s">
        <v>6136</v>
      </c>
      <c r="B48" s="696" t="s">
        <v>5970</v>
      </c>
      <c r="C48" s="696" t="s">
        <v>5886</v>
      </c>
      <c r="D48" s="696" t="s">
        <v>6047</v>
      </c>
      <c r="E48" s="696" t="s">
        <v>6048</v>
      </c>
      <c r="F48" s="711">
        <v>3</v>
      </c>
      <c r="G48" s="711">
        <v>105</v>
      </c>
      <c r="H48" s="711">
        <v>1</v>
      </c>
      <c r="I48" s="711">
        <v>35</v>
      </c>
      <c r="J48" s="711"/>
      <c r="K48" s="711"/>
      <c r="L48" s="711"/>
      <c r="M48" s="711"/>
      <c r="N48" s="711">
        <v>1</v>
      </c>
      <c r="O48" s="711">
        <v>36</v>
      </c>
      <c r="P48" s="701">
        <v>0.34285714285714286</v>
      </c>
      <c r="Q48" s="712">
        <v>36</v>
      </c>
    </row>
    <row r="49" spans="1:17" ht="14.4" customHeight="1" x14ac:dyDescent="0.3">
      <c r="A49" s="695" t="s">
        <v>6136</v>
      </c>
      <c r="B49" s="696" t="s">
        <v>5970</v>
      </c>
      <c r="C49" s="696" t="s">
        <v>5886</v>
      </c>
      <c r="D49" s="696" t="s">
        <v>6049</v>
      </c>
      <c r="E49" s="696" t="s">
        <v>6050</v>
      </c>
      <c r="F49" s="711">
        <v>16</v>
      </c>
      <c r="G49" s="711">
        <v>9424</v>
      </c>
      <c r="H49" s="711">
        <v>1</v>
      </c>
      <c r="I49" s="711">
        <v>589</v>
      </c>
      <c r="J49" s="711">
        <v>18</v>
      </c>
      <c r="K49" s="711">
        <v>10620</v>
      </c>
      <c r="L49" s="711">
        <v>1.1269100169779287</v>
      </c>
      <c r="M49" s="711">
        <v>590</v>
      </c>
      <c r="N49" s="711">
        <v>14</v>
      </c>
      <c r="O49" s="711">
        <v>8265</v>
      </c>
      <c r="P49" s="701">
        <v>0.87701612903225812</v>
      </c>
      <c r="Q49" s="712">
        <v>590.35714285714289</v>
      </c>
    </row>
    <row r="50" spans="1:17" ht="14.4" customHeight="1" x14ac:dyDescent="0.3">
      <c r="A50" s="695" t="s">
        <v>6136</v>
      </c>
      <c r="B50" s="696" t="s">
        <v>5970</v>
      </c>
      <c r="C50" s="696" t="s">
        <v>5886</v>
      </c>
      <c r="D50" s="696" t="s">
        <v>6051</v>
      </c>
      <c r="E50" s="696" t="s">
        <v>6052</v>
      </c>
      <c r="F50" s="711">
        <v>6</v>
      </c>
      <c r="G50" s="711">
        <v>300</v>
      </c>
      <c r="H50" s="711">
        <v>1</v>
      </c>
      <c r="I50" s="711">
        <v>50</v>
      </c>
      <c r="J50" s="711">
        <v>2</v>
      </c>
      <c r="K50" s="711">
        <v>100</v>
      </c>
      <c r="L50" s="711">
        <v>0.33333333333333331</v>
      </c>
      <c r="M50" s="711">
        <v>50</v>
      </c>
      <c r="N50" s="711">
        <v>1</v>
      </c>
      <c r="O50" s="711">
        <v>50</v>
      </c>
      <c r="P50" s="701">
        <v>0.16666666666666666</v>
      </c>
      <c r="Q50" s="712">
        <v>50</v>
      </c>
    </row>
    <row r="51" spans="1:17" ht="14.4" customHeight="1" x14ac:dyDescent="0.3">
      <c r="A51" s="695" t="s">
        <v>6136</v>
      </c>
      <c r="B51" s="696" t="s">
        <v>5970</v>
      </c>
      <c r="C51" s="696" t="s">
        <v>5886</v>
      </c>
      <c r="D51" s="696" t="s">
        <v>6053</v>
      </c>
      <c r="E51" s="696" t="s">
        <v>6054</v>
      </c>
      <c r="F51" s="711">
        <v>16</v>
      </c>
      <c r="G51" s="711">
        <v>8704</v>
      </c>
      <c r="H51" s="711">
        <v>1</v>
      </c>
      <c r="I51" s="711">
        <v>544</v>
      </c>
      <c r="J51" s="711">
        <v>18</v>
      </c>
      <c r="K51" s="711">
        <v>9810</v>
      </c>
      <c r="L51" s="711">
        <v>1.1270680147058822</v>
      </c>
      <c r="M51" s="711">
        <v>545</v>
      </c>
      <c r="N51" s="711">
        <v>14</v>
      </c>
      <c r="O51" s="711">
        <v>7635</v>
      </c>
      <c r="P51" s="701">
        <v>0.87718290441176472</v>
      </c>
      <c r="Q51" s="712">
        <v>545.35714285714289</v>
      </c>
    </row>
    <row r="52" spans="1:17" ht="14.4" customHeight="1" x14ac:dyDescent="0.3">
      <c r="A52" s="695" t="s">
        <v>6136</v>
      </c>
      <c r="B52" s="696" t="s">
        <v>5970</v>
      </c>
      <c r="C52" s="696" t="s">
        <v>5886</v>
      </c>
      <c r="D52" s="696" t="s">
        <v>6055</v>
      </c>
      <c r="E52" s="696" t="s">
        <v>6056</v>
      </c>
      <c r="F52" s="711">
        <v>1</v>
      </c>
      <c r="G52" s="711">
        <v>477</v>
      </c>
      <c r="H52" s="711">
        <v>1</v>
      </c>
      <c r="I52" s="711">
        <v>477</v>
      </c>
      <c r="J52" s="711"/>
      <c r="K52" s="711"/>
      <c r="L52" s="711"/>
      <c r="M52" s="711"/>
      <c r="N52" s="711">
        <v>1</v>
      </c>
      <c r="O52" s="711">
        <v>483</v>
      </c>
      <c r="P52" s="701">
        <v>1.0125786163522013</v>
      </c>
      <c r="Q52" s="712">
        <v>483</v>
      </c>
    </row>
    <row r="53" spans="1:17" ht="14.4" customHeight="1" x14ac:dyDescent="0.3">
      <c r="A53" s="695" t="s">
        <v>6136</v>
      </c>
      <c r="B53" s="696" t="s">
        <v>5970</v>
      </c>
      <c r="C53" s="696" t="s">
        <v>5886</v>
      </c>
      <c r="D53" s="696" t="s">
        <v>6057</v>
      </c>
      <c r="E53" s="696" t="s">
        <v>6058</v>
      </c>
      <c r="F53" s="711">
        <v>16</v>
      </c>
      <c r="G53" s="711">
        <v>11744</v>
      </c>
      <c r="H53" s="711">
        <v>1</v>
      </c>
      <c r="I53" s="711">
        <v>734</v>
      </c>
      <c r="J53" s="711">
        <v>18</v>
      </c>
      <c r="K53" s="711">
        <v>13212</v>
      </c>
      <c r="L53" s="711">
        <v>1.125</v>
      </c>
      <c r="M53" s="711">
        <v>734</v>
      </c>
      <c r="N53" s="711">
        <v>14</v>
      </c>
      <c r="O53" s="711">
        <v>10281</v>
      </c>
      <c r="P53" s="701">
        <v>0.87542574931880113</v>
      </c>
      <c r="Q53" s="712">
        <v>734.35714285714289</v>
      </c>
    </row>
    <row r="54" spans="1:17" ht="14.4" customHeight="1" x14ac:dyDescent="0.3">
      <c r="A54" s="695" t="s">
        <v>6136</v>
      </c>
      <c r="B54" s="696" t="s">
        <v>5970</v>
      </c>
      <c r="C54" s="696" t="s">
        <v>5886</v>
      </c>
      <c r="D54" s="696" t="s">
        <v>6059</v>
      </c>
      <c r="E54" s="696" t="s">
        <v>6060</v>
      </c>
      <c r="F54" s="711">
        <v>5</v>
      </c>
      <c r="G54" s="711">
        <v>1630</v>
      </c>
      <c r="H54" s="711">
        <v>1</v>
      </c>
      <c r="I54" s="711">
        <v>326</v>
      </c>
      <c r="J54" s="711">
        <v>2</v>
      </c>
      <c r="K54" s="711">
        <v>652</v>
      </c>
      <c r="L54" s="711">
        <v>0.4</v>
      </c>
      <c r="M54" s="711">
        <v>326</v>
      </c>
      <c r="N54" s="711">
        <v>1</v>
      </c>
      <c r="O54" s="711">
        <v>327</v>
      </c>
      <c r="P54" s="701">
        <v>0.20061349693251534</v>
      </c>
      <c r="Q54" s="712">
        <v>327</v>
      </c>
    </row>
    <row r="55" spans="1:17" ht="14.4" customHeight="1" x14ac:dyDescent="0.3">
      <c r="A55" s="695" t="s">
        <v>6136</v>
      </c>
      <c r="B55" s="696" t="s">
        <v>5970</v>
      </c>
      <c r="C55" s="696" t="s">
        <v>5886</v>
      </c>
      <c r="D55" s="696" t="s">
        <v>6061</v>
      </c>
      <c r="E55" s="696" t="s">
        <v>6062</v>
      </c>
      <c r="F55" s="711">
        <v>16</v>
      </c>
      <c r="G55" s="711">
        <v>5504</v>
      </c>
      <c r="H55" s="711">
        <v>1</v>
      </c>
      <c r="I55" s="711">
        <v>344</v>
      </c>
      <c r="J55" s="711">
        <v>17</v>
      </c>
      <c r="K55" s="711">
        <v>5848</v>
      </c>
      <c r="L55" s="711">
        <v>1.0625</v>
      </c>
      <c r="M55" s="711">
        <v>344</v>
      </c>
      <c r="N55" s="711">
        <v>14</v>
      </c>
      <c r="O55" s="711">
        <v>4821</v>
      </c>
      <c r="P55" s="701">
        <v>0.87590843023255816</v>
      </c>
      <c r="Q55" s="712">
        <v>344.35714285714283</v>
      </c>
    </row>
    <row r="56" spans="1:17" ht="14.4" customHeight="1" x14ac:dyDescent="0.3">
      <c r="A56" s="695" t="s">
        <v>6136</v>
      </c>
      <c r="B56" s="696" t="s">
        <v>5970</v>
      </c>
      <c r="C56" s="696" t="s">
        <v>5886</v>
      </c>
      <c r="D56" s="696" t="s">
        <v>6063</v>
      </c>
      <c r="E56" s="696" t="s">
        <v>6064</v>
      </c>
      <c r="F56" s="711">
        <v>7</v>
      </c>
      <c r="G56" s="711">
        <v>5250</v>
      </c>
      <c r="H56" s="711">
        <v>1</v>
      </c>
      <c r="I56" s="711">
        <v>750</v>
      </c>
      <c r="J56" s="711">
        <v>7</v>
      </c>
      <c r="K56" s="711">
        <v>5257</v>
      </c>
      <c r="L56" s="711">
        <v>1.0013333333333334</v>
      </c>
      <c r="M56" s="711">
        <v>751</v>
      </c>
      <c r="N56" s="711"/>
      <c r="O56" s="711"/>
      <c r="P56" s="701"/>
      <c r="Q56" s="712"/>
    </row>
    <row r="57" spans="1:17" ht="14.4" customHeight="1" x14ac:dyDescent="0.3">
      <c r="A57" s="695" t="s">
        <v>6136</v>
      </c>
      <c r="B57" s="696" t="s">
        <v>5970</v>
      </c>
      <c r="C57" s="696" t="s">
        <v>5886</v>
      </c>
      <c r="D57" s="696" t="s">
        <v>6065</v>
      </c>
      <c r="E57" s="696" t="s">
        <v>6066</v>
      </c>
      <c r="F57" s="711"/>
      <c r="G57" s="711"/>
      <c r="H57" s="711"/>
      <c r="I57" s="711"/>
      <c r="J57" s="711"/>
      <c r="K57" s="711"/>
      <c r="L57" s="711"/>
      <c r="M57" s="711"/>
      <c r="N57" s="711">
        <v>7</v>
      </c>
      <c r="O57" s="711">
        <v>1614</v>
      </c>
      <c r="P57" s="701"/>
      <c r="Q57" s="712">
        <v>230.57142857142858</v>
      </c>
    </row>
    <row r="58" spans="1:17" ht="14.4" customHeight="1" x14ac:dyDescent="0.3">
      <c r="A58" s="695" t="s">
        <v>6136</v>
      </c>
      <c r="B58" s="696" t="s">
        <v>5970</v>
      </c>
      <c r="C58" s="696" t="s">
        <v>5886</v>
      </c>
      <c r="D58" s="696" t="s">
        <v>6069</v>
      </c>
      <c r="E58" s="696" t="s">
        <v>6070</v>
      </c>
      <c r="F58" s="711">
        <v>3</v>
      </c>
      <c r="G58" s="711">
        <v>687</v>
      </c>
      <c r="H58" s="711">
        <v>1</v>
      </c>
      <c r="I58" s="711">
        <v>229</v>
      </c>
      <c r="J58" s="711">
        <v>1</v>
      </c>
      <c r="K58" s="711">
        <v>229</v>
      </c>
      <c r="L58" s="711">
        <v>0.33333333333333331</v>
      </c>
      <c r="M58" s="711">
        <v>229</v>
      </c>
      <c r="N58" s="711"/>
      <c r="O58" s="711"/>
      <c r="P58" s="701"/>
      <c r="Q58" s="712"/>
    </row>
    <row r="59" spans="1:17" ht="14.4" customHeight="1" x14ac:dyDescent="0.3">
      <c r="A59" s="695" t="s">
        <v>6136</v>
      </c>
      <c r="B59" s="696" t="s">
        <v>5970</v>
      </c>
      <c r="C59" s="696" t="s">
        <v>5886</v>
      </c>
      <c r="D59" s="696" t="s">
        <v>6071</v>
      </c>
      <c r="E59" s="696" t="s">
        <v>6072</v>
      </c>
      <c r="F59" s="711">
        <v>7</v>
      </c>
      <c r="G59" s="711">
        <v>2842</v>
      </c>
      <c r="H59" s="711">
        <v>1</v>
      </c>
      <c r="I59" s="711">
        <v>406</v>
      </c>
      <c r="J59" s="711">
        <v>7</v>
      </c>
      <c r="K59" s="711">
        <v>2842</v>
      </c>
      <c r="L59" s="711">
        <v>1</v>
      </c>
      <c r="M59" s="711">
        <v>406</v>
      </c>
      <c r="N59" s="711"/>
      <c r="O59" s="711"/>
      <c r="P59" s="701"/>
      <c r="Q59" s="712"/>
    </row>
    <row r="60" spans="1:17" ht="14.4" customHeight="1" x14ac:dyDescent="0.3">
      <c r="A60" s="695" t="s">
        <v>6136</v>
      </c>
      <c r="B60" s="696" t="s">
        <v>5970</v>
      </c>
      <c r="C60" s="696" t="s">
        <v>5886</v>
      </c>
      <c r="D60" s="696" t="s">
        <v>6073</v>
      </c>
      <c r="E60" s="696" t="s">
        <v>6074</v>
      </c>
      <c r="F60" s="711"/>
      <c r="G60" s="711"/>
      <c r="H60" s="711"/>
      <c r="I60" s="711"/>
      <c r="J60" s="711">
        <v>1</v>
      </c>
      <c r="K60" s="711">
        <v>650</v>
      </c>
      <c r="L60" s="711"/>
      <c r="M60" s="711">
        <v>650</v>
      </c>
      <c r="N60" s="711"/>
      <c r="O60" s="711"/>
      <c r="P60" s="701"/>
      <c r="Q60" s="712"/>
    </row>
    <row r="61" spans="1:17" ht="14.4" customHeight="1" x14ac:dyDescent="0.3">
      <c r="A61" s="695" t="s">
        <v>6136</v>
      </c>
      <c r="B61" s="696" t="s">
        <v>5970</v>
      </c>
      <c r="C61" s="696" t="s">
        <v>5886</v>
      </c>
      <c r="D61" s="696" t="s">
        <v>6075</v>
      </c>
      <c r="E61" s="696" t="s">
        <v>6076</v>
      </c>
      <c r="F61" s="711"/>
      <c r="G61" s="711"/>
      <c r="H61" s="711"/>
      <c r="I61" s="711"/>
      <c r="J61" s="711">
        <v>7</v>
      </c>
      <c r="K61" s="711">
        <v>4102</v>
      </c>
      <c r="L61" s="711"/>
      <c r="M61" s="711">
        <v>586</v>
      </c>
      <c r="N61" s="711"/>
      <c r="O61" s="711"/>
      <c r="P61" s="701"/>
      <c r="Q61" s="712"/>
    </row>
    <row r="62" spans="1:17" ht="14.4" customHeight="1" x14ac:dyDescent="0.3">
      <c r="A62" s="695" t="s">
        <v>6136</v>
      </c>
      <c r="B62" s="696" t="s">
        <v>5970</v>
      </c>
      <c r="C62" s="696" t="s">
        <v>5886</v>
      </c>
      <c r="D62" s="696" t="s">
        <v>6077</v>
      </c>
      <c r="E62" s="696" t="s">
        <v>6078</v>
      </c>
      <c r="F62" s="711">
        <v>2</v>
      </c>
      <c r="G62" s="711">
        <v>768</v>
      </c>
      <c r="H62" s="711">
        <v>1</v>
      </c>
      <c r="I62" s="711">
        <v>384</v>
      </c>
      <c r="J62" s="711">
        <v>5</v>
      </c>
      <c r="K62" s="711">
        <v>1925</v>
      </c>
      <c r="L62" s="711">
        <v>2.5065104166666665</v>
      </c>
      <c r="M62" s="711">
        <v>385</v>
      </c>
      <c r="N62" s="711">
        <v>5</v>
      </c>
      <c r="O62" s="711">
        <v>1926</v>
      </c>
      <c r="P62" s="701">
        <v>2.5078125</v>
      </c>
      <c r="Q62" s="712">
        <v>385.2</v>
      </c>
    </row>
    <row r="63" spans="1:17" ht="14.4" customHeight="1" x14ac:dyDescent="0.3">
      <c r="A63" s="695" t="s">
        <v>6136</v>
      </c>
      <c r="B63" s="696" t="s">
        <v>5970</v>
      </c>
      <c r="C63" s="696" t="s">
        <v>5886</v>
      </c>
      <c r="D63" s="696" t="s">
        <v>6079</v>
      </c>
      <c r="E63" s="696" t="s">
        <v>6080</v>
      </c>
      <c r="F63" s="711">
        <v>7</v>
      </c>
      <c r="G63" s="711">
        <v>616</v>
      </c>
      <c r="H63" s="711">
        <v>1</v>
      </c>
      <c r="I63" s="711">
        <v>88</v>
      </c>
      <c r="J63" s="711">
        <v>6</v>
      </c>
      <c r="K63" s="711">
        <v>528</v>
      </c>
      <c r="L63" s="711">
        <v>0.8571428571428571</v>
      </c>
      <c r="M63" s="711">
        <v>88</v>
      </c>
      <c r="N63" s="711"/>
      <c r="O63" s="711"/>
      <c r="P63" s="701"/>
      <c r="Q63" s="712"/>
    </row>
    <row r="64" spans="1:17" ht="14.4" customHeight="1" x14ac:dyDescent="0.3">
      <c r="A64" s="695" t="s">
        <v>6136</v>
      </c>
      <c r="B64" s="696" t="s">
        <v>5970</v>
      </c>
      <c r="C64" s="696" t="s">
        <v>5886</v>
      </c>
      <c r="D64" s="696" t="s">
        <v>1129</v>
      </c>
      <c r="E64" s="696" t="s">
        <v>6085</v>
      </c>
      <c r="F64" s="711"/>
      <c r="G64" s="711"/>
      <c r="H64" s="711"/>
      <c r="I64" s="711"/>
      <c r="J64" s="711"/>
      <c r="K64" s="711"/>
      <c r="L64" s="711"/>
      <c r="M64" s="711"/>
      <c r="N64" s="711">
        <v>12</v>
      </c>
      <c r="O64" s="711">
        <v>9426</v>
      </c>
      <c r="P64" s="701"/>
      <c r="Q64" s="712">
        <v>785.5</v>
      </c>
    </row>
    <row r="65" spans="1:17" ht="14.4" customHeight="1" x14ac:dyDescent="0.3">
      <c r="A65" s="695" t="s">
        <v>6136</v>
      </c>
      <c r="B65" s="696" t="s">
        <v>5970</v>
      </c>
      <c r="C65" s="696" t="s">
        <v>5886</v>
      </c>
      <c r="D65" s="696" t="s">
        <v>6086</v>
      </c>
      <c r="E65" s="696" t="s">
        <v>6087</v>
      </c>
      <c r="F65" s="711"/>
      <c r="G65" s="711"/>
      <c r="H65" s="711"/>
      <c r="I65" s="711"/>
      <c r="J65" s="711"/>
      <c r="K65" s="711"/>
      <c r="L65" s="711"/>
      <c r="M65" s="711"/>
      <c r="N65" s="711">
        <v>1</v>
      </c>
      <c r="O65" s="711">
        <v>222</v>
      </c>
      <c r="P65" s="701"/>
      <c r="Q65" s="712">
        <v>222</v>
      </c>
    </row>
    <row r="66" spans="1:17" ht="14.4" customHeight="1" x14ac:dyDescent="0.3">
      <c r="A66" s="695" t="s">
        <v>6136</v>
      </c>
      <c r="B66" s="696" t="s">
        <v>5970</v>
      </c>
      <c r="C66" s="696" t="s">
        <v>5886</v>
      </c>
      <c r="D66" s="696" t="s">
        <v>6088</v>
      </c>
      <c r="E66" s="696" t="s">
        <v>6089</v>
      </c>
      <c r="F66" s="711"/>
      <c r="G66" s="711"/>
      <c r="H66" s="711"/>
      <c r="I66" s="711"/>
      <c r="J66" s="711">
        <v>1</v>
      </c>
      <c r="K66" s="711">
        <v>564</v>
      </c>
      <c r="L66" s="711"/>
      <c r="M66" s="711">
        <v>564</v>
      </c>
      <c r="N66" s="711"/>
      <c r="O66" s="711"/>
      <c r="P66" s="701"/>
      <c r="Q66" s="712"/>
    </row>
    <row r="67" spans="1:17" ht="14.4" customHeight="1" x14ac:dyDescent="0.3">
      <c r="A67" s="695" t="s">
        <v>6136</v>
      </c>
      <c r="B67" s="696" t="s">
        <v>5970</v>
      </c>
      <c r="C67" s="696" t="s">
        <v>5886</v>
      </c>
      <c r="D67" s="696" t="s">
        <v>6090</v>
      </c>
      <c r="E67" s="696" t="s">
        <v>6091</v>
      </c>
      <c r="F67" s="711">
        <v>14</v>
      </c>
      <c r="G67" s="711">
        <v>12796</v>
      </c>
      <c r="H67" s="711">
        <v>1</v>
      </c>
      <c r="I67" s="711">
        <v>914</v>
      </c>
      <c r="J67" s="711">
        <v>11</v>
      </c>
      <c r="K67" s="711">
        <v>10065</v>
      </c>
      <c r="L67" s="711">
        <v>0.78657392935292281</v>
      </c>
      <c r="M67" s="711">
        <v>915</v>
      </c>
      <c r="N67" s="711">
        <v>6</v>
      </c>
      <c r="O67" s="711">
        <v>5492</v>
      </c>
      <c r="P67" s="701">
        <v>0.42919662394498281</v>
      </c>
      <c r="Q67" s="712">
        <v>915.33333333333337</v>
      </c>
    </row>
    <row r="68" spans="1:17" ht="14.4" customHeight="1" x14ac:dyDescent="0.3">
      <c r="A68" s="695" t="s">
        <v>6136</v>
      </c>
      <c r="B68" s="696" t="s">
        <v>5970</v>
      </c>
      <c r="C68" s="696" t="s">
        <v>5886</v>
      </c>
      <c r="D68" s="696" t="s">
        <v>6092</v>
      </c>
      <c r="E68" s="696" t="s">
        <v>6093</v>
      </c>
      <c r="F68" s="711">
        <v>14</v>
      </c>
      <c r="G68" s="711">
        <v>12474</v>
      </c>
      <c r="H68" s="711">
        <v>1</v>
      </c>
      <c r="I68" s="711">
        <v>891</v>
      </c>
      <c r="J68" s="711">
        <v>11</v>
      </c>
      <c r="K68" s="711">
        <v>9812</v>
      </c>
      <c r="L68" s="711">
        <v>0.78659611992945322</v>
      </c>
      <c r="M68" s="711">
        <v>892</v>
      </c>
      <c r="N68" s="711">
        <v>6</v>
      </c>
      <c r="O68" s="711">
        <v>5354</v>
      </c>
      <c r="P68" s="701">
        <v>0.42921276254609586</v>
      </c>
      <c r="Q68" s="712">
        <v>892.33333333333337</v>
      </c>
    </row>
    <row r="69" spans="1:17" ht="14.4" customHeight="1" x14ac:dyDescent="0.3">
      <c r="A69" s="695" t="s">
        <v>6137</v>
      </c>
      <c r="B69" s="696" t="s">
        <v>5749</v>
      </c>
      <c r="C69" s="696" t="s">
        <v>5886</v>
      </c>
      <c r="D69" s="696" t="s">
        <v>5891</v>
      </c>
      <c r="E69" s="696" t="s">
        <v>5892</v>
      </c>
      <c r="F69" s="711">
        <v>2</v>
      </c>
      <c r="G69" s="711">
        <v>68</v>
      </c>
      <c r="H69" s="711">
        <v>1</v>
      </c>
      <c r="I69" s="711">
        <v>34</v>
      </c>
      <c r="J69" s="711">
        <v>2</v>
      </c>
      <c r="K69" s="711">
        <v>68</v>
      </c>
      <c r="L69" s="711">
        <v>1</v>
      </c>
      <c r="M69" s="711">
        <v>34</v>
      </c>
      <c r="N69" s="711">
        <v>4</v>
      </c>
      <c r="O69" s="711">
        <v>138</v>
      </c>
      <c r="P69" s="701">
        <v>2.0294117647058822</v>
      </c>
      <c r="Q69" s="712">
        <v>34.5</v>
      </c>
    </row>
    <row r="70" spans="1:17" ht="14.4" customHeight="1" x14ac:dyDescent="0.3">
      <c r="A70" s="695" t="s">
        <v>6137</v>
      </c>
      <c r="B70" s="696" t="s">
        <v>5749</v>
      </c>
      <c r="C70" s="696" t="s">
        <v>5886</v>
      </c>
      <c r="D70" s="696" t="s">
        <v>5909</v>
      </c>
      <c r="E70" s="696" t="s">
        <v>5910</v>
      </c>
      <c r="F70" s="711"/>
      <c r="G70" s="711"/>
      <c r="H70" s="711"/>
      <c r="I70" s="711"/>
      <c r="J70" s="711">
        <v>1</v>
      </c>
      <c r="K70" s="711">
        <v>0</v>
      </c>
      <c r="L70" s="711"/>
      <c r="M70" s="711">
        <v>0</v>
      </c>
      <c r="N70" s="711"/>
      <c r="O70" s="711"/>
      <c r="P70" s="701"/>
      <c r="Q70" s="712"/>
    </row>
    <row r="71" spans="1:17" ht="14.4" customHeight="1" x14ac:dyDescent="0.3">
      <c r="A71" s="695" t="s">
        <v>6137</v>
      </c>
      <c r="B71" s="696" t="s">
        <v>5749</v>
      </c>
      <c r="C71" s="696" t="s">
        <v>5886</v>
      </c>
      <c r="D71" s="696" t="s">
        <v>5923</v>
      </c>
      <c r="E71" s="696" t="s">
        <v>5924</v>
      </c>
      <c r="F71" s="711">
        <v>1</v>
      </c>
      <c r="G71" s="711">
        <v>357</v>
      </c>
      <c r="H71" s="711">
        <v>1</v>
      </c>
      <c r="I71" s="711">
        <v>357</v>
      </c>
      <c r="J71" s="711"/>
      <c r="K71" s="711"/>
      <c r="L71" s="711"/>
      <c r="M71" s="711"/>
      <c r="N71" s="711">
        <v>1</v>
      </c>
      <c r="O71" s="711">
        <v>327</v>
      </c>
      <c r="P71" s="701">
        <v>0.91596638655462181</v>
      </c>
      <c r="Q71" s="712">
        <v>327</v>
      </c>
    </row>
    <row r="72" spans="1:17" ht="14.4" customHeight="1" x14ac:dyDescent="0.3">
      <c r="A72" s="695" t="s">
        <v>6137</v>
      </c>
      <c r="B72" s="696" t="s">
        <v>5749</v>
      </c>
      <c r="C72" s="696" t="s">
        <v>5886</v>
      </c>
      <c r="D72" s="696" t="s">
        <v>5931</v>
      </c>
      <c r="E72" s="696" t="s">
        <v>5932</v>
      </c>
      <c r="F72" s="711"/>
      <c r="G72" s="711"/>
      <c r="H72" s="711"/>
      <c r="I72" s="711"/>
      <c r="J72" s="711">
        <v>1</v>
      </c>
      <c r="K72" s="711">
        <v>159</v>
      </c>
      <c r="L72" s="711"/>
      <c r="M72" s="711">
        <v>159</v>
      </c>
      <c r="N72" s="711">
        <v>1</v>
      </c>
      <c r="O72" s="711">
        <v>159</v>
      </c>
      <c r="P72" s="701"/>
      <c r="Q72" s="712">
        <v>159</v>
      </c>
    </row>
    <row r="73" spans="1:17" ht="14.4" customHeight="1" x14ac:dyDescent="0.3">
      <c r="A73" s="695" t="s">
        <v>6137</v>
      </c>
      <c r="B73" s="696" t="s">
        <v>5749</v>
      </c>
      <c r="C73" s="696" t="s">
        <v>5886</v>
      </c>
      <c r="D73" s="696" t="s">
        <v>5937</v>
      </c>
      <c r="E73" s="696" t="s">
        <v>5938</v>
      </c>
      <c r="F73" s="711">
        <v>2</v>
      </c>
      <c r="G73" s="711">
        <v>356</v>
      </c>
      <c r="H73" s="711">
        <v>1</v>
      </c>
      <c r="I73" s="711">
        <v>178</v>
      </c>
      <c r="J73" s="711">
        <v>3</v>
      </c>
      <c r="K73" s="711">
        <v>489</v>
      </c>
      <c r="L73" s="711">
        <v>1.3735955056179776</v>
      </c>
      <c r="M73" s="711">
        <v>163</v>
      </c>
      <c r="N73" s="711"/>
      <c r="O73" s="711"/>
      <c r="P73" s="701"/>
      <c r="Q73" s="712"/>
    </row>
    <row r="74" spans="1:17" ht="14.4" customHeight="1" x14ac:dyDescent="0.3">
      <c r="A74" s="695" t="s">
        <v>6137</v>
      </c>
      <c r="B74" s="696" t="s">
        <v>5749</v>
      </c>
      <c r="C74" s="696" t="s">
        <v>5886</v>
      </c>
      <c r="D74" s="696" t="s">
        <v>5939</v>
      </c>
      <c r="E74" s="696" t="s">
        <v>5940</v>
      </c>
      <c r="F74" s="711">
        <v>2</v>
      </c>
      <c r="G74" s="711">
        <v>1346</v>
      </c>
      <c r="H74" s="711">
        <v>1</v>
      </c>
      <c r="I74" s="711">
        <v>673</v>
      </c>
      <c r="J74" s="711">
        <v>2</v>
      </c>
      <c r="K74" s="711">
        <v>1290</v>
      </c>
      <c r="L74" s="711">
        <v>0.95839524517087671</v>
      </c>
      <c r="M74" s="711">
        <v>645</v>
      </c>
      <c r="N74" s="711">
        <v>5</v>
      </c>
      <c r="O74" s="711">
        <v>3237</v>
      </c>
      <c r="P74" s="701">
        <v>2.4049034175334323</v>
      </c>
      <c r="Q74" s="712">
        <v>647.4</v>
      </c>
    </row>
    <row r="75" spans="1:17" ht="14.4" customHeight="1" x14ac:dyDescent="0.3">
      <c r="A75" s="695" t="s">
        <v>6137</v>
      </c>
      <c r="B75" s="696" t="s">
        <v>5941</v>
      </c>
      <c r="C75" s="696" t="s">
        <v>5886</v>
      </c>
      <c r="D75" s="696" t="s">
        <v>5948</v>
      </c>
      <c r="E75" s="696" t="s">
        <v>5949</v>
      </c>
      <c r="F75" s="711">
        <v>15</v>
      </c>
      <c r="G75" s="711">
        <v>345</v>
      </c>
      <c r="H75" s="711">
        <v>1</v>
      </c>
      <c r="I75" s="711">
        <v>23</v>
      </c>
      <c r="J75" s="711">
        <v>22</v>
      </c>
      <c r="K75" s="711">
        <v>506</v>
      </c>
      <c r="L75" s="711">
        <v>1.4666666666666666</v>
      </c>
      <c r="M75" s="711">
        <v>23</v>
      </c>
      <c r="N75" s="711">
        <v>3</v>
      </c>
      <c r="O75" s="711">
        <v>69</v>
      </c>
      <c r="P75" s="701">
        <v>0.2</v>
      </c>
      <c r="Q75" s="712">
        <v>23</v>
      </c>
    </row>
    <row r="76" spans="1:17" ht="14.4" customHeight="1" x14ac:dyDescent="0.3">
      <c r="A76" s="695" t="s">
        <v>6137</v>
      </c>
      <c r="B76" s="696" t="s">
        <v>5941</v>
      </c>
      <c r="C76" s="696" t="s">
        <v>5886</v>
      </c>
      <c r="D76" s="696" t="s">
        <v>5950</v>
      </c>
      <c r="E76" s="696" t="s">
        <v>5951</v>
      </c>
      <c r="F76" s="711">
        <v>6</v>
      </c>
      <c r="G76" s="711">
        <v>7416</v>
      </c>
      <c r="H76" s="711">
        <v>1</v>
      </c>
      <c r="I76" s="711">
        <v>1236</v>
      </c>
      <c r="J76" s="711">
        <v>10</v>
      </c>
      <c r="K76" s="711">
        <v>12450</v>
      </c>
      <c r="L76" s="711">
        <v>1.6788025889967637</v>
      </c>
      <c r="M76" s="711">
        <v>1245</v>
      </c>
      <c r="N76" s="711">
        <v>1</v>
      </c>
      <c r="O76" s="711">
        <v>1261</v>
      </c>
      <c r="P76" s="701">
        <v>0.17003775620280476</v>
      </c>
      <c r="Q76" s="712">
        <v>1261</v>
      </c>
    </row>
    <row r="77" spans="1:17" ht="14.4" customHeight="1" x14ac:dyDescent="0.3">
      <c r="A77" s="695" t="s">
        <v>6137</v>
      </c>
      <c r="B77" s="696" t="s">
        <v>5941</v>
      </c>
      <c r="C77" s="696" t="s">
        <v>5886</v>
      </c>
      <c r="D77" s="696" t="s">
        <v>5956</v>
      </c>
      <c r="E77" s="696" t="s">
        <v>5957</v>
      </c>
      <c r="F77" s="711">
        <v>9</v>
      </c>
      <c r="G77" s="711">
        <v>3798</v>
      </c>
      <c r="H77" s="711">
        <v>1</v>
      </c>
      <c r="I77" s="711">
        <v>422</v>
      </c>
      <c r="J77" s="711">
        <v>18</v>
      </c>
      <c r="K77" s="711">
        <v>7632</v>
      </c>
      <c r="L77" s="711">
        <v>2.0094786729857819</v>
      </c>
      <c r="M77" s="711">
        <v>424</v>
      </c>
      <c r="N77" s="711">
        <v>3</v>
      </c>
      <c r="O77" s="711">
        <v>1290</v>
      </c>
      <c r="P77" s="701">
        <v>0.33965244865718797</v>
      </c>
      <c r="Q77" s="712">
        <v>430</v>
      </c>
    </row>
    <row r="78" spans="1:17" ht="14.4" customHeight="1" x14ac:dyDescent="0.3">
      <c r="A78" s="695" t="s">
        <v>6137</v>
      </c>
      <c r="B78" s="696" t="s">
        <v>5941</v>
      </c>
      <c r="C78" s="696" t="s">
        <v>5886</v>
      </c>
      <c r="D78" s="696" t="s">
        <v>5960</v>
      </c>
      <c r="E78" s="696" t="s">
        <v>5961</v>
      </c>
      <c r="F78" s="711">
        <v>13</v>
      </c>
      <c r="G78" s="711">
        <v>13000</v>
      </c>
      <c r="H78" s="711">
        <v>1</v>
      </c>
      <c r="I78" s="711">
        <v>1000</v>
      </c>
      <c r="J78" s="711">
        <v>18</v>
      </c>
      <c r="K78" s="711">
        <v>18036</v>
      </c>
      <c r="L78" s="711">
        <v>1.3873846153846154</v>
      </c>
      <c r="M78" s="711">
        <v>1002</v>
      </c>
      <c r="N78" s="711">
        <v>3</v>
      </c>
      <c r="O78" s="711">
        <v>3018</v>
      </c>
      <c r="P78" s="701">
        <v>0.23215384615384616</v>
      </c>
      <c r="Q78" s="712">
        <v>1006</v>
      </c>
    </row>
    <row r="79" spans="1:17" ht="14.4" customHeight="1" x14ac:dyDescent="0.3">
      <c r="A79" s="695" t="s">
        <v>6137</v>
      </c>
      <c r="B79" s="696" t="s">
        <v>5941</v>
      </c>
      <c r="C79" s="696" t="s">
        <v>5886</v>
      </c>
      <c r="D79" s="696" t="s">
        <v>5962</v>
      </c>
      <c r="E79" s="696" t="s">
        <v>5963</v>
      </c>
      <c r="F79" s="711">
        <v>2</v>
      </c>
      <c r="G79" s="711">
        <v>4442</v>
      </c>
      <c r="H79" s="711">
        <v>1</v>
      </c>
      <c r="I79" s="711">
        <v>2221</v>
      </c>
      <c r="J79" s="711">
        <v>4</v>
      </c>
      <c r="K79" s="711">
        <v>8932</v>
      </c>
      <c r="L79" s="711">
        <v>2.0108059432687977</v>
      </c>
      <c r="M79" s="711">
        <v>2233</v>
      </c>
      <c r="N79" s="711"/>
      <c r="O79" s="711"/>
      <c r="P79" s="701"/>
      <c r="Q79" s="712"/>
    </row>
    <row r="80" spans="1:17" ht="14.4" customHeight="1" x14ac:dyDescent="0.3">
      <c r="A80" s="695" t="s">
        <v>6137</v>
      </c>
      <c r="B80" s="696" t="s">
        <v>5970</v>
      </c>
      <c r="C80" s="696" t="s">
        <v>5886</v>
      </c>
      <c r="D80" s="696" t="s">
        <v>5973</v>
      </c>
      <c r="E80" s="696" t="s">
        <v>5974</v>
      </c>
      <c r="F80" s="711">
        <v>1</v>
      </c>
      <c r="G80" s="711">
        <v>216</v>
      </c>
      <c r="H80" s="711">
        <v>1</v>
      </c>
      <c r="I80" s="711">
        <v>216</v>
      </c>
      <c r="J80" s="711"/>
      <c r="K80" s="711"/>
      <c r="L80" s="711"/>
      <c r="M80" s="711"/>
      <c r="N80" s="711">
        <v>1</v>
      </c>
      <c r="O80" s="711">
        <v>218</v>
      </c>
      <c r="P80" s="701">
        <v>1.0092592592592593</v>
      </c>
      <c r="Q80" s="712">
        <v>218</v>
      </c>
    </row>
    <row r="81" spans="1:17" ht="14.4" customHeight="1" x14ac:dyDescent="0.3">
      <c r="A81" s="695" t="s">
        <v>6137</v>
      </c>
      <c r="B81" s="696" t="s">
        <v>5970</v>
      </c>
      <c r="C81" s="696" t="s">
        <v>5886</v>
      </c>
      <c r="D81" s="696" t="s">
        <v>5975</v>
      </c>
      <c r="E81" s="696" t="s">
        <v>5976</v>
      </c>
      <c r="F81" s="711">
        <v>1</v>
      </c>
      <c r="G81" s="711">
        <v>494</v>
      </c>
      <c r="H81" s="711">
        <v>1</v>
      </c>
      <c r="I81" s="711">
        <v>494</v>
      </c>
      <c r="J81" s="711"/>
      <c r="K81" s="711"/>
      <c r="L81" s="711"/>
      <c r="M81" s="711"/>
      <c r="N81" s="711">
        <v>1</v>
      </c>
      <c r="O81" s="711">
        <v>501</v>
      </c>
      <c r="P81" s="701">
        <v>1.01417004048583</v>
      </c>
      <c r="Q81" s="712">
        <v>501</v>
      </c>
    </row>
    <row r="82" spans="1:17" ht="14.4" customHeight="1" x14ac:dyDescent="0.3">
      <c r="A82" s="695" t="s">
        <v>6137</v>
      </c>
      <c r="B82" s="696" t="s">
        <v>5970</v>
      </c>
      <c r="C82" s="696" t="s">
        <v>5886</v>
      </c>
      <c r="D82" s="696" t="s">
        <v>5979</v>
      </c>
      <c r="E82" s="696" t="s">
        <v>5980</v>
      </c>
      <c r="F82" s="711">
        <v>2</v>
      </c>
      <c r="G82" s="711">
        <v>700</v>
      </c>
      <c r="H82" s="711">
        <v>1</v>
      </c>
      <c r="I82" s="711">
        <v>350</v>
      </c>
      <c r="J82" s="711">
        <v>4</v>
      </c>
      <c r="K82" s="711">
        <v>1400</v>
      </c>
      <c r="L82" s="711">
        <v>2</v>
      </c>
      <c r="M82" s="711">
        <v>350</v>
      </c>
      <c r="N82" s="711">
        <v>2</v>
      </c>
      <c r="O82" s="711">
        <v>702</v>
      </c>
      <c r="P82" s="701">
        <v>1.0028571428571429</v>
      </c>
      <c r="Q82" s="712">
        <v>351</v>
      </c>
    </row>
    <row r="83" spans="1:17" ht="14.4" customHeight="1" x14ac:dyDescent="0.3">
      <c r="A83" s="695" t="s">
        <v>6137</v>
      </c>
      <c r="B83" s="696" t="s">
        <v>5970</v>
      </c>
      <c r="C83" s="696" t="s">
        <v>5886</v>
      </c>
      <c r="D83" s="696" t="s">
        <v>5983</v>
      </c>
      <c r="E83" s="696" t="s">
        <v>5984</v>
      </c>
      <c r="F83" s="711">
        <v>1424</v>
      </c>
      <c r="G83" s="711">
        <v>91136</v>
      </c>
      <c r="H83" s="711">
        <v>1</v>
      </c>
      <c r="I83" s="711">
        <v>64</v>
      </c>
      <c r="J83" s="711">
        <v>1249</v>
      </c>
      <c r="K83" s="711">
        <v>81185</v>
      </c>
      <c r="L83" s="711">
        <v>0.8908115344101124</v>
      </c>
      <c r="M83" s="711">
        <v>65</v>
      </c>
      <c r="N83" s="711">
        <v>1711</v>
      </c>
      <c r="O83" s="711">
        <v>111215</v>
      </c>
      <c r="P83" s="701">
        <v>1.2203190835674158</v>
      </c>
      <c r="Q83" s="712">
        <v>65</v>
      </c>
    </row>
    <row r="84" spans="1:17" ht="14.4" customHeight="1" x14ac:dyDescent="0.3">
      <c r="A84" s="695" t="s">
        <v>6137</v>
      </c>
      <c r="B84" s="696" t="s">
        <v>5970</v>
      </c>
      <c r="C84" s="696" t="s">
        <v>5886</v>
      </c>
      <c r="D84" s="696" t="s">
        <v>5987</v>
      </c>
      <c r="E84" s="696" t="s">
        <v>5988</v>
      </c>
      <c r="F84" s="711">
        <v>9</v>
      </c>
      <c r="G84" s="711">
        <v>5301</v>
      </c>
      <c r="H84" s="711">
        <v>1</v>
      </c>
      <c r="I84" s="711">
        <v>589</v>
      </c>
      <c r="J84" s="711">
        <v>7</v>
      </c>
      <c r="K84" s="711">
        <v>4130</v>
      </c>
      <c r="L84" s="711">
        <v>0.77909828334276554</v>
      </c>
      <c r="M84" s="711">
        <v>590</v>
      </c>
      <c r="N84" s="711">
        <v>5</v>
      </c>
      <c r="O84" s="711">
        <v>2955</v>
      </c>
      <c r="P84" s="701">
        <v>0.55744199207696665</v>
      </c>
      <c r="Q84" s="712">
        <v>591</v>
      </c>
    </row>
    <row r="85" spans="1:17" ht="14.4" customHeight="1" x14ac:dyDescent="0.3">
      <c r="A85" s="695" t="s">
        <v>6137</v>
      </c>
      <c r="B85" s="696" t="s">
        <v>5970</v>
      </c>
      <c r="C85" s="696" t="s">
        <v>5886</v>
      </c>
      <c r="D85" s="696" t="s">
        <v>5989</v>
      </c>
      <c r="E85" s="696" t="s">
        <v>5990</v>
      </c>
      <c r="F85" s="711">
        <v>9</v>
      </c>
      <c r="G85" s="711">
        <v>5526</v>
      </c>
      <c r="H85" s="711">
        <v>1</v>
      </c>
      <c r="I85" s="711">
        <v>614</v>
      </c>
      <c r="J85" s="711">
        <v>6</v>
      </c>
      <c r="K85" s="711">
        <v>3690</v>
      </c>
      <c r="L85" s="711">
        <v>0.66775244299674263</v>
      </c>
      <c r="M85" s="711">
        <v>615</v>
      </c>
      <c r="N85" s="711">
        <v>2</v>
      </c>
      <c r="O85" s="711">
        <v>1232</v>
      </c>
      <c r="P85" s="701">
        <v>0.22294607310893955</v>
      </c>
      <c r="Q85" s="712">
        <v>616</v>
      </c>
    </row>
    <row r="86" spans="1:17" ht="14.4" customHeight="1" x14ac:dyDescent="0.3">
      <c r="A86" s="695" t="s">
        <v>6137</v>
      </c>
      <c r="B86" s="696" t="s">
        <v>5970</v>
      </c>
      <c r="C86" s="696" t="s">
        <v>5886</v>
      </c>
      <c r="D86" s="696" t="s">
        <v>5991</v>
      </c>
      <c r="E86" s="696" t="s">
        <v>5992</v>
      </c>
      <c r="F86" s="711">
        <v>1</v>
      </c>
      <c r="G86" s="711">
        <v>149</v>
      </c>
      <c r="H86" s="711">
        <v>1</v>
      </c>
      <c r="I86" s="711">
        <v>149</v>
      </c>
      <c r="J86" s="711">
        <v>1</v>
      </c>
      <c r="K86" s="711">
        <v>149</v>
      </c>
      <c r="L86" s="711">
        <v>1</v>
      </c>
      <c r="M86" s="711">
        <v>149</v>
      </c>
      <c r="N86" s="711"/>
      <c r="O86" s="711"/>
      <c r="P86" s="701"/>
      <c r="Q86" s="712"/>
    </row>
    <row r="87" spans="1:17" ht="14.4" customHeight="1" x14ac:dyDescent="0.3">
      <c r="A87" s="695" t="s">
        <v>6137</v>
      </c>
      <c r="B87" s="696" t="s">
        <v>5970</v>
      </c>
      <c r="C87" s="696" t="s">
        <v>5886</v>
      </c>
      <c r="D87" s="696" t="s">
        <v>5995</v>
      </c>
      <c r="E87" s="696" t="s">
        <v>5996</v>
      </c>
      <c r="F87" s="711">
        <v>56</v>
      </c>
      <c r="G87" s="711">
        <v>1288</v>
      </c>
      <c r="H87" s="711">
        <v>1</v>
      </c>
      <c r="I87" s="711">
        <v>23</v>
      </c>
      <c r="J87" s="711">
        <v>60</v>
      </c>
      <c r="K87" s="711">
        <v>1380</v>
      </c>
      <c r="L87" s="711">
        <v>1.0714285714285714</v>
      </c>
      <c r="M87" s="711">
        <v>23</v>
      </c>
      <c r="N87" s="711">
        <v>44</v>
      </c>
      <c r="O87" s="711">
        <v>1029</v>
      </c>
      <c r="P87" s="701">
        <v>0.79891304347826086</v>
      </c>
      <c r="Q87" s="712">
        <v>23.386363636363637</v>
      </c>
    </row>
    <row r="88" spans="1:17" ht="14.4" customHeight="1" x14ac:dyDescent="0.3">
      <c r="A88" s="695" t="s">
        <v>6137</v>
      </c>
      <c r="B88" s="696" t="s">
        <v>5970</v>
      </c>
      <c r="C88" s="696" t="s">
        <v>5886</v>
      </c>
      <c r="D88" s="696" t="s">
        <v>5999</v>
      </c>
      <c r="E88" s="696" t="s">
        <v>6000</v>
      </c>
      <c r="F88" s="711">
        <v>7</v>
      </c>
      <c r="G88" s="711">
        <v>378</v>
      </c>
      <c r="H88" s="711">
        <v>1</v>
      </c>
      <c r="I88" s="711">
        <v>54</v>
      </c>
      <c r="J88" s="711">
        <v>5</v>
      </c>
      <c r="K88" s="711">
        <v>270</v>
      </c>
      <c r="L88" s="711">
        <v>0.7142857142857143</v>
      </c>
      <c r="M88" s="711">
        <v>54</v>
      </c>
      <c r="N88" s="711">
        <v>48</v>
      </c>
      <c r="O88" s="711">
        <v>2592</v>
      </c>
      <c r="P88" s="701">
        <v>6.8571428571428568</v>
      </c>
      <c r="Q88" s="712">
        <v>54</v>
      </c>
    </row>
    <row r="89" spans="1:17" ht="14.4" customHeight="1" x14ac:dyDescent="0.3">
      <c r="A89" s="695" t="s">
        <v>6137</v>
      </c>
      <c r="B89" s="696" t="s">
        <v>5970</v>
      </c>
      <c r="C89" s="696" t="s">
        <v>5886</v>
      </c>
      <c r="D89" s="696" t="s">
        <v>6001</v>
      </c>
      <c r="E89" s="696" t="s">
        <v>6002</v>
      </c>
      <c r="F89" s="711">
        <v>787</v>
      </c>
      <c r="G89" s="711">
        <v>60599</v>
      </c>
      <c r="H89" s="711">
        <v>1</v>
      </c>
      <c r="I89" s="711">
        <v>77</v>
      </c>
      <c r="J89" s="711">
        <v>954</v>
      </c>
      <c r="K89" s="711">
        <v>73458</v>
      </c>
      <c r="L89" s="711">
        <v>1.2121982210927573</v>
      </c>
      <c r="M89" s="711">
        <v>77</v>
      </c>
      <c r="N89" s="711">
        <v>1049</v>
      </c>
      <c r="O89" s="711">
        <v>80773</v>
      </c>
      <c r="P89" s="701">
        <v>1.3329097839898347</v>
      </c>
      <c r="Q89" s="712">
        <v>77</v>
      </c>
    </row>
    <row r="90" spans="1:17" ht="14.4" customHeight="1" x14ac:dyDescent="0.3">
      <c r="A90" s="695" t="s">
        <v>6137</v>
      </c>
      <c r="B90" s="696" t="s">
        <v>5970</v>
      </c>
      <c r="C90" s="696" t="s">
        <v>5886</v>
      </c>
      <c r="D90" s="696" t="s">
        <v>6005</v>
      </c>
      <c r="E90" s="696" t="s">
        <v>6006</v>
      </c>
      <c r="F90" s="711">
        <v>260</v>
      </c>
      <c r="G90" s="711">
        <v>5720</v>
      </c>
      <c r="H90" s="711">
        <v>1</v>
      </c>
      <c r="I90" s="711">
        <v>22</v>
      </c>
      <c r="J90" s="711">
        <v>230</v>
      </c>
      <c r="K90" s="711">
        <v>5060</v>
      </c>
      <c r="L90" s="711">
        <v>0.88461538461538458</v>
      </c>
      <c r="M90" s="711">
        <v>22</v>
      </c>
      <c r="N90" s="711">
        <v>260</v>
      </c>
      <c r="O90" s="711">
        <v>5811</v>
      </c>
      <c r="P90" s="701">
        <v>1.0159090909090909</v>
      </c>
      <c r="Q90" s="712">
        <v>22.35</v>
      </c>
    </row>
    <row r="91" spans="1:17" ht="14.4" customHeight="1" x14ac:dyDescent="0.3">
      <c r="A91" s="695" t="s">
        <v>6137</v>
      </c>
      <c r="B91" s="696" t="s">
        <v>5970</v>
      </c>
      <c r="C91" s="696" t="s">
        <v>5886</v>
      </c>
      <c r="D91" s="696" t="s">
        <v>6013</v>
      </c>
      <c r="E91" s="696" t="s">
        <v>6014</v>
      </c>
      <c r="F91" s="711"/>
      <c r="G91" s="711"/>
      <c r="H91" s="711"/>
      <c r="I91" s="711"/>
      <c r="J91" s="711"/>
      <c r="K91" s="711"/>
      <c r="L91" s="711"/>
      <c r="M91" s="711"/>
      <c r="N91" s="711">
        <v>1</v>
      </c>
      <c r="O91" s="711">
        <v>628</v>
      </c>
      <c r="P91" s="701"/>
      <c r="Q91" s="712">
        <v>628</v>
      </c>
    </row>
    <row r="92" spans="1:17" ht="14.4" customHeight="1" x14ac:dyDescent="0.3">
      <c r="A92" s="695" t="s">
        <v>6137</v>
      </c>
      <c r="B92" s="696" t="s">
        <v>5970</v>
      </c>
      <c r="C92" s="696" t="s">
        <v>5886</v>
      </c>
      <c r="D92" s="696" t="s">
        <v>6015</v>
      </c>
      <c r="E92" s="696" t="s">
        <v>6016</v>
      </c>
      <c r="F92" s="711">
        <v>125</v>
      </c>
      <c r="G92" s="711">
        <v>26125</v>
      </c>
      <c r="H92" s="711">
        <v>1</v>
      </c>
      <c r="I92" s="711">
        <v>209</v>
      </c>
      <c r="J92" s="711">
        <v>162</v>
      </c>
      <c r="K92" s="711">
        <v>33858</v>
      </c>
      <c r="L92" s="711">
        <v>1.296</v>
      </c>
      <c r="M92" s="711">
        <v>209</v>
      </c>
      <c r="N92" s="711"/>
      <c r="O92" s="711"/>
      <c r="P92" s="701"/>
      <c r="Q92" s="712"/>
    </row>
    <row r="93" spans="1:17" ht="14.4" customHeight="1" x14ac:dyDescent="0.3">
      <c r="A93" s="695" t="s">
        <v>6137</v>
      </c>
      <c r="B93" s="696" t="s">
        <v>5970</v>
      </c>
      <c r="C93" s="696" t="s">
        <v>5886</v>
      </c>
      <c r="D93" s="696" t="s">
        <v>6017</v>
      </c>
      <c r="E93" s="696" t="s">
        <v>6018</v>
      </c>
      <c r="F93" s="711">
        <v>60</v>
      </c>
      <c r="G93" s="711">
        <v>3960</v>
      </c>
      <c r="H93" s="711">
        <v>1</v>
      </c>
      <c r="I93" s="711">
        <v>66</v>
      </c>
      <c r="J93" s="711">
        <v>38</v>
      </c>
      <c r="K93" s="711">
        <v>2508</v>
      </c>
      <c r="L93" s="711">
        <v>0.6333333333333333</v>
      </c>
      <c r="M93" s="711">
        <v>66</v>
      </c>
      <c r="N93" s="711">
        <v>27</v>
      </c>
      <c r="O93" s="711">
        <v>1782</v>
      </c>
      <c r="P93" s="701">
        <v>0.45</v>
      </c>
      <c r="Q93" s="712">
        <v>66</v>
      </c>
    </row>
    <row r="94" spans="1:17" ht="14.4" customHeight="1" x14ac:dyDescent="0.3">
      <c r="A94" s="695" t="s">
        <v>6137</v>
      </c>
      <c r="B94" s="696" t="s">
        <v>5970</v>
      </c>
      <c r="C94" s="696" t="s">
        <v>5886</v>
      </c>
      <c r="D94" s="696" t="s">
        <v>6021</v>
      </c>
      <c r="E94" s="696" t="s">
        <v>6022</v>
      </c>
      <c r="F94" s="711">
        <v>920</v>
      </c>
      <c r="G94" s="711">
        <v>14720</v>
      </c>
      <c r="H94" s="711">
        <v>1</v>
      </c>
      <c r="I94" s="711">
        <v>16</v>
      </c>
      <c r="J94" s="711">
        <v>1044</v>
      </c>
      <c r="K94" s="711">
        <v>16704</v>
      </c>
      <c r="L94" s="711">
        <v>1.1347826086956523</v>
      </c>
      <c r="M94" s="711">
        <v>16</v>
      </c>
      <c r="N94" s="711">
        <v>1050</v>
      </c>
      <c r="O94" s="711">
        <v>16800</v>
      </c>
      <c r="P94" s="701">
        <v>1.1413043478260869</v>
      </c>
      <c r="Q94" s="712">
        <v>16</v>
      </c>
    </row>
    <row r="95" spans="1:17" ht="14.4" customHeight="1" x14ac:dyDescent="0.3">
      <c r="A95" s="695" t="s">
        <v>6137</v>
      </c>
      <c r="B95" s="696" t="s">
        <v>5970</v>
      </c>
      <c r="C95" s="696" t="s">
        <v>5886</v>
      </c>
      <c r="D95" s="696" t="s">
        <v>6025</v>
      </c>
      <c r="E95" s="696" t="s">
        <v>6026</v>
      </c>
      <c r="F95" s="711">
        <v>20</v>
      </c>
      <c r="G95" s="711">
        <v>6940</v>
      </c>
      <c r="H95" s="711">
        <v>1</v>
      </c>
      <c r="I95" s="711">
        <v>347</v>
      </c>
      <c r="J95" s="711">
        <v>20</v>
      </c>
      <c r="K95" s="711">
        <v>6960</v>
      </c>
      <c r="L95" s="711">
        <v>1.0028818443804035</v>
      </c>
      <c r="M95" s="711">
        <v>348</v>
      </c>
      <c r="N95" s="711">
        <v>20</v>
      </c>
      <c r="O95" s="711">
        <v>6980</v>
      </c>
      <c r="P95" s="701">
        <v>1.005763688760807</v>
      </c>
      <c r="Q95" s="712">
        <v>349</v>
      </c>
    </row>
    <row r="96" spans="1:17" ht="14.4" customHeight="1" x14ac:dyDescent="0.3">
      <c r="A96" s="695" t="s">
        <v>6137</v>
      </c>
      <c r="B96" s="696" t="s">
        <v>5970</v>
      </c>
      <c r="C96" s="696" t="s">
        <v>5886</v>
      </c>
      <c r="D96" s="696" t="s">
        <v>6027</v>
      </c>
      <c r="E96" s="696" t="s">
        <v>6028</v>
      </c>
      <c r="F96" s="711">
        <v>204</v>
      </c>
      <c r="G96" s="711">
        <v>4692</v>
      </c>
      <c r="H96" s="711">
        <v>1</v>
      </c>
      <c r="I96" s="711">
        <v>23</v>
      </c>
      <c r="J96" s="711">
        <v>168</v>
      </c>
      <c r="K96" s="711">
        <v>4032</v>
      </c>
      <c r="L96" s="711">
        <v>0.85933503836317138</v>
      </c>
      <c r="M96" s="711">
        <v>24</v>
      </c>
      <c r="N96" s="711">
        <v>214</v>
      </c>
      <c r="O96" s="711">
        <v>5136</v>
      </c>
      <c r="P96" s="701">
        <v>1.0946291560102301</v>
      </c>
      <c r="Q96" s="712">
        <v>24</v>
      </c>
    </row>
    <row r="97" spans="1:17" ht="14.4" customHeight="1" x14ac:dyDescent="0.3">
      <c r="A97" s="695" t="s">
        <v>6137</v>
      </c>
      <c r="B97" s="696" t="s">
        <v>5970</v>
      </c>
      <c r="C97" s="696" t="s">
        <v>5886</v>
      </c>
      <c r="D97" s="696" t="s">
        <v>6029</v>
      </c>
      <c r="E97" s="696" t="s">
        <v>6030</v>
      </c>
      <c r="F97" s="711">
        <v>9</v>
      </c>
      <c r="G97" s="711">
        <v>6633</v>
      </c>
      <c r="H97" s="711">
        <v>1</v>
      </c>
      <c r="I97" s="711">
        <v>737</v>
      </c>
      <c r="J97" s="711">
        <v>6</v>
      </c>
      <c r="K97" s="711">
        <v>4428</v>
      </c>
      <c r="L97" s="711">
        <v>0.6675712347354138</v>
      </c>
      <c r="M97" s="711">
        <v>738</v>
      </c>
      <c r="N97" s="711">
        <v>2</v>
      </c>
      <c r="O97" s="711">
        <v>1478</v>
      </c>
      <c r="P97" s="701">
        <v>0.22282526760138702</v>
      </c>
      <c r="Q97" s="712">
        <v>739</v>
      </c>
    </row>
    <row r="98" spans="1:17" ht="14.4" customHeight="1" x14ac:dyDescent="0.3">
      <c r="A98" s="695" t="s">
        <v>6137</v>
      </c>
      <c r="B98" s="696" t="s">
        <v>5970</v>
      </c>
      <c r="C98" s="696" t="s">
        <v>5886</v>
      </c>
      <c r="D98" s="696" t="s">
        <v>6031</v>
      </c>
      <c r="E98" s="696" t="s">
        <v>6032</v>
      </c>
      <c r="F98" s="711">
        <v>27</v>
      </c>
      <c r="G98" s="711">
        <v>4860</v>
      </c>
      <c r="H98" s="711">
        <v>1</v>
      </c>
      <c r="I98" s="711">
        <v>180</v>
      </c>
      <c r="J98" s="711">
        <v>13</v>
      </c>
      <c r="K98" s="711">
        <v>2340</v>
      </c>
      <c r="L98" s="711">
        <v>0.48148148148148145</v>
      </c>
      <c r="M98" s="711">
        <v>180</v>
      </c>
      <c r="N98" s="711">
        <v>5</v>
      </c>
      <c r="O98" s="711">
        <v>900</v>
      </c>
      <c r="P98" s="701">
        <v>0.18518518518518517</v>
      </c>
      <c r="Q98" s="712">
        <v>180</v>
      </c>
    </row>
    <row r="99" spans="1:17" ht="14.4" customHeight="1" x14ac:dyDescent="0.3">
      <c r="A99" s="695" t="s">
        <v>6137</v>
      </c>
      <c r="B99" s="696" t="s">
        <v>5970</v>
      </c>
      <c r="C99" s="696" t="s">
        <v>5886</v>
      </c>
      <c r="D99" s="696" t="s">
        <v>6037</v>
      </c>
      <c r="E99" s="696" t="s">
        <v>6038</v>
      </c>
      <c r="F99" s="711">
        <v>6</v>
      </c>
      <c r="G99" s="711">
        <v>1518</v>
      </c>
      <c r="H99" s="711">
        <v>1</v>
      </c>
      <c r="I99" s="711">
        <v>253</v>
      </c>
      <c r="J99" s="711">
        <v>6</v>
      </c>
      <c r="K99" s="711">
        <v>1518</v>
      </c>
      <c r="L99" s="711">
        <v>1</v>
      </c>
      <c r="M99" s="711">
        <v>253</v>
      </c>
      <c r="N99" s="711">
        <v>144</v>
      </c>
      <c r="O99" s="711">
        <v>36432</v>
      </c>
      <c r="P99" s="701">
        <v>24</v>
      </c>
      <c r="Q99" s="712">
        <v>253</v>
      </c>
    </row>
    <row r="100" spans="1:17" ht="14.4" customHeight="1" x14ac:dyDescent="0.3">
      <c r="A100" s="695" t="s">
        <v>6137</v>
      </c>
      <c r="B100" s="696" t="s">
        <v>5970</v>
      </c>
      <c r="C100" s="696" t="s">
        <v>5886</v>
      </c>
      <c r="D100" s="696" t="s">
        <v>6039</v>
      </c>
      <c r="E100" s="696" t="s">
        <v>6040</v>
      </c>
      <c r="F100" s="711">
        <v>9</v>
      </c>
      <c r="G100" s="711">
        <v>2376</v>
      </c>
      <c r="H100" s="711">
        <v>1</v>
      </c>
      <c r="I100" s="711">
        <v>264</v>
      </c>
      <c r="J100" s="711">
        <v>6</v>
      </c>
      <c r="K100" s="711">
        <v>1584</v>
      </c>
      <c r="L100" s="711">
        <v>0.66666666666666663</v>
      </c>
      <c r="M100" s="711">
        <v>264</v>
      </c>
      <c r="N100" s="711">
        <v>2</v>
      </c>
      <c r="O100" s="711">
        <v>530</v>
      </c>
      <c r="P100" s="701">
        <v>0.22306397306397308</v>
      </c>
      <c r="Q100" s="712">
        <v>265</v>
      </c>
    </row>
    <row r="101" spans="1:17" ht="14.4" customHeight="1" x14ac:dyDescent="0.3">
      <c r="A101" s="695" t="s">
        <v>6137</v>
      </c>
      <c r="B101" s="696" t="s">
        <v>5970</v>
      </c>
      <c r="C101" s="696" t="s">
        <v>5886</v>
      </c>
      <c r="D101" s="696" t="s">
        <v>6041</v>
      </c>
      <c r="E101" s="696" t="s">
        <v>6042</v>
      </c>
      <c r="F101" s="711">
        <v>4</v>
      </c>
      <c r="G101" s="711">
        <v>756</v>
      </c>
      <c r="H101" s="711">
        <v>1</v>
      </c>
      <c r="I101" s="711">
        <v>189</v>
      </c>
      <c r="J101" s="711">
        <v>2</v>
      </c>
      <c r="K101" s="711">
        <v>378</v>
      </c>
      <c r="L101" s="711">
        <v>0.5</v>
      </c>
      <c r="M101" s="711">
        <v>189</v>
      </c>
      <c r="N101" s="711"/>
      <c r="O101" s="711"/>
      <c r="P101" s="701"/>
      <c r="Q101" s="712"/>
    </row>
    <row r="102" spans="1:17" ht="14.4" customHeight="1" x14ac:dyDescent="0.3">
      <c r="A102" s="695" t="s">
        <v>6137</v>
      </c>
      <c r="B102" s="696" t="s">
        <v>5970</v>
      </c>
      <c r="C102" s="696" t="s">
        <v>5886</v>
      </c>
      <c r="D102" s="696" t="s">
        <v>6045</v>
      </c>
      <c r="E102" s="696" t="s">
        <v>6046</v>
      </c>
      <c r="F102" s="711">
        <v>20</v>
      </c>
      <c r="G102" s="711">
        <v>4320</v>
      </c>
      <c r="H102" s="711">
        <v>1</v>
      </c>
      <c r="I102" s="711">
        <v>216</v>
      </c>
      <c r="J102" s="711">
        <v>16</v>
      </c>
      <c r="K102" s="711">
        <v>3456</v>
      </c>
      <c r="L102" s="711">
        <v>0.8</v>
      </c>
      <c r="M102" s="711">
        <v>216</v>
      </c>
      <c r="N102" s="711">
        <v>49</v>
      </c>
      <c r="O102" s="711">
        <v>10584</v>
      </c>
      <c r="P102" s="701">
        <v>2.4500000000000002</v>
      </c>
      <c r="Q102" s="712">
        <v>216</v>
      </c>
    </row>
    <row r="103" spans="1:17" ht="14.4" customHeight="1" x14ac:dyDescent="0.3">
      <c r="A103" s="695" t="s">
        <v>6137</v>
      </c>
      <c r="B103" s="696" t="s">
        <v>5970</v>
      </c>
      <c r="C103" s="696" t="s">
        <v>5886</v>
      </c>
      <c r="D103" s="696" t="s">
        <v>6047</v>
      </c>
      <c r="E103" s="696" t="s">
        <v>6048</v>
      </c>
      <c r="F103" s="711"/>
      <c r="G103" s="711"/>
      <c r="H103" s="711"/>
      <c r="I103" s="711"/>
      <c r="J103" s="711">
        <v>1</v>
      </c>
      <c r="K103" s="711">
        <v>35</v>
      </c>
      <c r="L103" s="711"/>
      <c r="M103" s="711">
        <v>35</v>
      </c>
      <c r="N103" s="711">
        <v>1</v>
      </c>
      <c r="O103" s="711">
        <v>35</v>
      </c>
      <c r="P103" s="701"/>
      <c r="Q103" s="712">
        <v>35</v>
      </c>
    </row>
    <row r="104" spans="1:17" ht="14.4" customHeight="1" x14ac:dyDescent="0.3">
      <c r="A104" s="695" t="s">
        <v>6137</v>
      </c>
      <c r="B104" s="696" t="s">
        <v>5970</v>
      </c>
      <c r="C104" s="696" t="s">
        <v>5886</v>
      </c>
      <c r="D104" s="696" t="s">
        <v>6049</v>
      </c>
      <c r="E104" s="696" t="s">
        <v>6050</v>
      </c>
      <c r="F104" s="711">
        <v>9</v>
      </c>
      <c r="G104" s="711">
        <v>5301</v>
      </c>
      <c r="H104" s="711">
        <v>1</v>
      </c>
      <c r="I104" s="711">
        <v>589</v>
      </c>
      <c r="J104" s="711">
        <v>6</v>
      </c>
      <c r="K104" s="711">
        <v>3540</v>
      </c>
      <c r="L104" s="711">
        <v>0.66779852857951327</v>
      </c>
      <c r="M104" s="711">
        <v>590</v>
      </c>
      <c r="N104" s="711">
        <v>2</v>
      </c>
      <c r="O104" s="711">
        <v>1182</v>
      </c>
      <c r="P104" s="701">
        <v>0.22297679683078664</v>
      </c>
      <c r="Q104" s="712">
        <v>591</v>
      </c>
    </row>
    <row r="105" spans="1:17" ht="14.4" customHeight="1" x14ac:dyDescent="0.3">
      <c r="A105" s="695" t="s">
        <v>6137</v>
      </c>
      <c r="B105" s="696" t="s">
        <v>5970</v>
      </c>
      <c r="C105" s="696" t="s">
        <v>5886</v>
      </c>
      <c r="D105" s="696" t="s">
        <v>6051</v>
      </c>
      <c r="E105" s="696" t="s">
        <v>6052</v>
      </c>
      <c r="F105" s="711">
        <v>6</v>
      </c>
      <c r="G105" s="711">
        <v>300</v>
      </c>
      <c r="H105" s="711">
        <v>1</v>
      </c>
      <c r="I105" s="711">
        <v>50</v>
      </c>
      <c r="J105" s="711">
        <v>14</v>
      </c>
      <c r="K105" s="711">
        <v>700</v>
      </c>
      <c r="L105" s="711">
        <v>2.3333333333333335</v>
      </c>
      <c r="M105" s="711">
        <v>50</v>
      </c>
      <c r="N105" s="711">
        <v>6</v>
      </c>
      <c r="O105" s="711">
        <v>300</v>
      </c>
      <c r="P105" s="701">
        <v>1</v>
      </c>
      <c r="Q105" s="712">
        <v>50</v>
      </c>
    </row>
    <row r="106" spans="1:17" ht="14.4" customHeight="1" x14ac:dyDescent="0.3">
      <c r="A106" s="695" t="s">
        <v>6137</v>
      </c>
      <c r="B106" s="696" t="s">
        <v>5970</v>
      </c>
      <c r="C106" s="696" t="s">
        <v>5886</v>
      </c>
      <c r="D106" s="696" t="s">
        <v>6053</v>
      </c>
      <c r="E106" s="696" t="s">
        <v>6054</v>
      </c>
      <c r="F106" s="711">
        <v>9</v>
      </c>
      <c r="G106" s="711">
        <v>4896</v>
      </c>
      <c r="H106" s="711">
        <v>1</v>
      </c>
      <c r="I106" s="711">
        <v>544</v>
      </c>
      <c r="J106" s="711">
        <v>6</v>
      </c>
      <c r="K106" s="711">
        <v>3270</v>
      </c>
      <c r="L106" s="711">
        <v>0.66789215686274506</v>
      </c>
      <c r="M106" s="711">
        <v>545</v>
      </c>
      <c r="N106" s="711">
        <v>2</v>
      </c>
      <c r="O106" s="711">
        <v>1092</v>
      </c>
      <c r="P106" s="701">
        <v>0.22303921568627452</v>
      </c>
      <c r="Q106" s="712">
        <v>546</v>
      </c>
    </row>
    <row r="107" spans="1:17" ht="14.4" customHeight="1" x14ac:dyDescent="0.3">
      <c r="A107" s="695" t="s">
        <v>6137</v>
      </c>
      <c r="B107" s="696" t="s">
        <v>5970</v>
      </c>
      <c r="C107" s="696" t="s">
        <v>5886</v>
      </c>
      <c r="D107" s="696" t="s">
        <v>6055</v>
      </c>
      <c r="E107" s="696" t="s">
        <v>6056</v>
      </c>
      <c r="F107" s="711">
        <v>2</v>
      </c>
      <c r="G107" s="711">
        <v>954</v>
      </c>
      <c r="H107" s="711">
        <v>1</v>
      </c>
      <c r="I107" s="711">
        <v>477</v>
      </c>
      <c r="J107" s="711">
        <v>2</v>
      </c>
      <c r="K107" s="711">
        <v>958</v>
      </c>
      <c r="L107" s="711">
        <v>1.0041928721174005</v>
      </c>
      <c r="M107" s="711">
        <v>479</v>
      </c>
      <c r="N107" s="711"/>
      <c r="O107" s="711"/>
      <c r="P107" s="701"/>
      <c r="Q107" s="712"/>
    </row>
    <row r="108" spans="1:17" ht="14.4" customHeight="1" x14ac:dyDescent="0.3">
      <c r="A108" s="695" t="s">
        <v>6137</v>
      </c>
      <c r="B108" s="696" t="s">
        <v>5970</v>
      </c>
      <c r="C108" s="696" t="s">
        <v>5886</v>
      </c>
      <c r="D108" s="696" t="s">
        <v>6057</v>
      </c>
      <c r="E108" s="696" t="s">
        <v>6058</v>
      </c>
      <c r="F108" s="711">
        <v>9</v>
      </c>
      <c r="G108" s="711">
        <v>6606</v>
      </c>
      <c r="H108" s="711">
        <v>1</v>
      </c>
      <c r="I108" s="711">
        <v>734</v>
      </c>
      <c r="J108" s="711">
        <v>6</v>
      </c>
      <c r="K108" s="711">
        <v>4404</v>
      </c>
      <c r="L108" s="711">
        <v>0.66666666666666663</v>
      </c>
      <c r="M108" s="711">
        <v>734</v>
      </c>
      <c r="N108" s="711">
        <v>2</v>
      </c>
      <c r="O108" s="711">
        <v>1470</v>
      </c>
      <c r="P108" s="701">
        <v>0.22252497729336967</v>
      </c>
      <c r="Q108" s="712">
        <v>735</v>
      </c>
    </row>
    <row r="109" spans="1:17" ht="14.4" customHeight="1" x14ac:dyDescent="0.3">
      <c r="A109" s="695" t="s">
        <v>6137</v>
      </c>
      <c r="B109" s="696" t="s">
        <v>5970</v>
      </c>
      <c r="C109" s="696" t="s">
        <v>5886</v>
      </c>
      <c r="D109" s="696" t="s">
        <v>6059</v>
      </c>
      <c r="E109" s="696" t="s">
        <v>6060</v>
      </c>
      <c r="F109" s="711">
        <v>2</v>
      </c>
      <c r="G109" s="711">
        <v>652</v>
      </c>
      <c r="H109" s="711">
        <v>1</v>
      </c>
      <c r="I109" s="711">
        <v>326</v>
      </c>
      <c r="J109" s="711">
        <v>1</v>
      </c>
      <c r="K109" s="711">
        <v>326</v>
      </c>
      <c r="L109" s="711">
        <v>0.5</v>
      </c>
      <c r="M109" s="711">
        <v>326</v>
      </c>
      <c r="N109" s="711"/>
      <c r="O109" s="711"/>
      <c r="P109" s="701"/>
      <c r="Q109" s="712"/>
    </row>
    <row r="110" spans="1:17" ht="14.4" customHeight="1" x14ac:dyDescent="0.3">
      <c r="A110" s="695" t="s">
        <v>6137</v>
      </c>
      <c r="B110" s="696" t="s">
        <v>5970</v>
      </c>
      <c r="C110" s="696" t="s">
        <v>5886</v>
      </c>
      <c r="D110" s="696" t="s">
        <v>6061</v>
      </c>
      <c r="E110" s="696" t="s">
        <v>6062</v>
      </c>
      <c r="F110" s="711">
        <v>9</v>
      </c>
      <c r="G110" s="711">
        <v>3096</v>
      </c>
      <c r="H110" s="711">
        <v>1</v>
      </c>
      <c r="I110" s="711">
        <v>344</v>
      </c>
      <c r="J110" s="711">
        <v>6</v>
      </c>
      <c r="K110" s="711">
        <v>2064</v>
      </c>
      <c r="L110" s="711">
        <v>0.66666666666666663</v>
      </c>
      <c r="M110" s="711">
        <v>344</v>
      </c>
      <c r="N110" s="711">
        <v>2</v>
      </c>
      <c r="O110" s="711">
        <v>690</v>
      </c>
      <c r="P110" s="701">
        <v>0.22286821705426357</v>
      </c>
      <c r="Q110" s="712">
        <v>345</v>
      </c>
    </row>
    <row r="111" spans="1:17" ht="14.4" customHeight="1" x14ac:dyDescent="0.3">
      <c r="A111" s="695" t="s">
        <v>6137</v>
      </c>
      <c r="B111" s="696" t="s">
        <v>5970</v>
      </c>
      <c r="C111" s="696" t="s">
        <v>5886</v>
      </c>
      <c r="D111" s="696" t="s">
        <v>6065</v>
      </c>
      <c r="E111" s="696" t="s">
        <v>6066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230</v>
      </c>
      <c r="P111" s="701"/>
      <c r="Q111" s="712">
        <v>230</v>
      </c>
    </row>
    <row r="112" spans="1:17" ht="14.4" customHeight="1" x14ac:dyDescent="0.3">
      <c r="A112" s="695" t="s">
        <v>6137</v>
      </c>
      <c r="B112" s="696" t="s">
        <v>5970</v>
      </c>
      <c r="C112" s="696" t="s">
        <v>5886</v>
      </c>
      <c r="D112" s="696" t="s">
        <v>6069</v>
      </c>
      <c r="E112" s="696" t="s">
        <v>6070</v>
      </c>
      <c r="F112" s="711">
        <v>1</v>
      </c>
      <c r="G112" s="711">
        <v>229</v>
      </c>
      <c r="H112" s="711">
        <v>1</v>
      </c>
      <c r="I112" s="711">
        <v>229</v>
      </c>
      <c r="J112" s="711">
        <v>1</v>
      </c>
      <c r="K112" s="711">
        <v>229</v>
      </c>
      <c r="L112" s="711">
        <v>1</v>
      </c>
      <c r="M112" s="711">
        <v>229</v>
      </c>
      <c r="N112" s="711"/>
      <c r="O112" s="711"/>
      <c r="P112" s="701"/>
      <c r="Q112" s="712"/>
    </row>
    <row r="113" spans="1:17" ht="14.4" customHeight="1" x14ac:dyDescent="0.3">
      <c r="A113" s="695" t="s">
        <v>6137</v>
      </c>
      <c r="B113" s="696" t="s">
        <v>5970</v>
      </c>
      <c r="C113" s="696" t="s">
        <v>5886</v>
      </c>
      <c r="D113" s="696" t="s">
        <v>6071</v>
      </c>
      <c r="E113" s="696" t="s">
        <v>6072</v>
      </c>
      <c r="F113" s="711">
        <v>1</v>
      </c>
      <c r="G113" s="711">
        <v>406</v>
      </c>
      <c r="H113" s="711">
        <v>1</v>
      </c>
      <c r="I113" s="711">
        <v>406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6137</v>
      </c>
      <c r="B114" s="696" t="s">
        <v>5970</v>
      </c>
      <c r="C114" s="696" t="s">
        <v>5886</v>
      </c>
      <c r="D114" s="696" t="s">
        <v>6075</v>
      </c>
      <c r="E114" s="696" t="s">
        <v>6076</v>
      </c>
      <c r="F114" s="711">
        <v>1</v>
      </c>
      <c r="G114" s="711">
        <v>585</v>
      </c>
      <c r="H114" s="711">
        <v>1</v>
      </c>
      <c r="I114" s="711">
        <v>585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6137</v>
      </c>
      <c r="B115" s="696" t="s">
        <v>5970</v>
      </c>
      <c r="C115" s="696" t="s">
        <v>5886</v>
      </c>
      <c r="D115" s="696" t="s">
        <v>6079</v>
      </c>
      <c r="E115" s="696" t="s">
        <v>6080</v>
      </c>
      <c r="F115" s="711">
        <v>1</v>
      </c>
      <c r="G115" s="711">
        <v>88</v>
      </c>
      <c r="H115" s="711">
        <v>1</v>
      </c>
      <c r="I115" s="711">
        <v>88</v>
      </c>
      <c r="J115" s="711"/>
      <c r="K115" s="711"/>
      <c r="L115" s="711"/>
      <c r="M115" s="711"/>
      <c r="N115" s="711"/>
      <c r="O115" s="711"/>
      <c r="P115" s="701"/>
      <c r="Q115" s="712"/>
    </row>
    <row r="116" spans="1:17" ht="14.4" customHeight="1" x14ac:dyDescent="0.3">
      <c r="A116" s="695" t="s">
        <v>6137</v>
      </c>
      <c r="B116" s="696" t="s">
        <v>5970</v>
      </c>
      <c r="C116" s="696" t="s">
        <v>5886</v>
      </c>
      <c r="D116" s="696" t="s">
        <v>6083</v>
      </c>
      <c r="E116" s="696" t="s">
        <v>6084</v>
      </c>
      <c r="F116" s="711"/>
      <c r="G116" s="711"/>
      <c r="H116" s="711"/>
      <c r="I116" s="711"/>
      <c r="J116" s="711">
        <v>1</v>
      </c>
      <c r="K116" s="711">
        <v>164</v>
      </c>
      <c r="L116" s="711"/>
      <c r="M116" s="711">
        <v>164</v>
      </c>
      <c r="N116" s="711"/>
      <c r="O116" s="711"/>
      <c r="P116" s="701"/>
      <c r="Q116" s="712"/>
    </row>
    <row r="117" spans="1:17" ht="14.4" customHeight="1" x14ac:dyDescent="0.3">
      <c r="A117" s="695" t="s">
        <v>6137</v>
      </c>
      <c r="B117" s="696" t="s">
        <v>5970</v>
      </c>
      <c r="C117" s="696" t="s">
        <v>5886</v>
      </c>
      <c r="D117" s="696" t="s">
        <v>6090</v>
      </c>
      <c r="E117" s="696" t="s">
        <v>6091</v>
      </c>
      <c r="F117" s="711">
        <v>3</v>
      </c>
      <c r="G117" s="711">
        <v>2742</v>
      </c>
      <c r="H117" s="711">
        <v>1</v>
      </c>
      <c r="I117" s="711">
        <v>914</v>
      </c>
      <c r="J117" s="711">
        <v>1</v>
      </c>
      <c r="K117" s="711">
        <v>915</v>
      </c>
      <c r="L117" s="711">
        <v>0.33369803063457332</v>
      </c>
      <c r="M117" s="711">
        <v>915</v>
      </c>
      <c r="N117" s="711"/>
      <c r="O117" s="711"/>
      <c r="P117" s="701"/>
      <c r="Q117" s="712"/>
    </row>
    <row r="118" spans="1:17" ht="14.4" customHeight="1" x14ac:dyDescent="0.3">
      <c r="A118" s="695" t="s">
        <v>6137</v>
      </c>
      <c r="B118" s="696" t="s">
        <v>5970</v>
      </c>
      <c r="C118" s="696" t="s">
        <v>5886</v>
      </c>
      <c r="D118" s="696" t="s">
        <v>6092</v>
      </c>
      <c r="E118" s="696" t="s">
        <v>6093</v>
      </c>
      <c r="F118" s="711">
        <v>3</v>
      </c>
      <c r="G118" s="711">
        <v>2673</v>
      </c>
      <c r="H118" s="711">
        <v>1</v>
      </c>
      <c r="I118" s="711">
        <v>891</v>
      </c>
      <c r="J118" s="711">
        <v>1</v>
      </c>
      <c r="K118" s="711">
        <v>892</v>
      </c>
      <c r="L118" s="711">
        <v>0.33370744481855591</v>
      </c>
      <c r="M118" s="711">
        <v>892</v>
      </c>
      <c r="N118" s="711"/>
      <c r="O118" s="711"/>
      <c r="P118" s="701"/>
      <c r="Q118" s="712"/>
    </row>
    <row r="119" spans="1:17" ht="14.4" customHeight="1" x14ac:dyDescent="0.3">
      <c r="A119" s="695" t="s">
        <v>6138</v>
      </c>
      <c r="B119" s="696" t="s">
        <v>5749</v>
      </c>
      <c r="C119" s="696" t="s">
        <v>5886</v>
      </c>
      <c r="D119" s="696" t="s">
        <v>5891</v>
      </c>
      <c r="E119" s="696" t="s">
        <v>5892</v>
      </c>
      <c r="F119" s="711">
        <v>2</v>
      </c>
      <c r="G119" s="711">
        <v>68</v>
      </c>
      <c r="H119" s="711">
        <v>1</v>
      </c>
      <c r="I119" s="711">
        <v>34</v>
      </c>
      <c r="J119" s="711">
        <v>1</v>
      </c>
      <c r="K119" s="711">
        <v>34</v>
      </c>
      <c r="L119" s="711">
        <v>0.5</v>
      </c>
      <c r="M119" s="711">
        <v>34</v>
      </c>
      <c r="N119" s="711">
        <v>2</v>
      </c>
      <c r="O119" s="711">
        <v>68</v>
      </c>
      <c r="P119" s="701">
        <v>1</v>
      </c>
      <c r="Q119" s="712">
        <v>34</v>
      </c>
    </row>
    <row r="120" spans="1:17" ht="14.4" customHeight="1" x14ac:dyDescent="0.3">
      <c r="A120" s="695" t="s">
        <v>6138</v>
      </c>
      <c r="B120" s="696" t="s">
        <v>5749</v>
      </c>
      <c r="C120" s="696" t="s">
        <v>5886</v>
      </c>
      <c r="D120" s="696" t="s">
        <v>6139</v>
      </c>
      <c r="E120" s="696" t="s">
        <v>6140</v>
      </c>
      <c r="F120" s="711">
        <v>17</v>
      </c>
      <c r="G120" s="711">
        <v>176715</v>
      </c>
      <c r="H120" s="711">
        <v>1</v>
      </c>
      <c r="I120" s="711">
        <v>10395</v>
      </c>
      <c r="J120" s="711">
        <v>7</v>
      </c>
      <c r="K120" s="711">
        <v>72877</v>
      </c>
      <c r="L120" s="711">
        <v>0.41239849475143592</v>
      </c>
      <c r="M120" s="711">
        <v>10411</v>
      </c>
      <c r="N120" s="711">
        <v>11</v>
      </c>
      <c r="O120" s="711">
        <v>114551</v>
      </c>
      <c r="P120" s="701">
        <v>0.6482245423421894</v>
      </c>
      <c r="Q120" s="712">
        <v>10413.727272727272</v>
      </c>
    </row>
    <row r="121" spans="1:17" ht="14.4" customHeight="1" x14ac:dyDescent="0.3">
      <c r="A121" s="695" t="s">
        <v>6138</v>
      </c>
      <c r="B121" s="696" t="s">
        <v>5749</v>
      </c>
      <c r="C121" s="696" t="s">
        <v>5886</v>
      </c>
      <c r="D121" s="696" t="s">
        <v>5923</v>
      </c>
      <c r="E121" s="696" t="s">
        <v>5924</v>
      </c>
      <c r="F121" s="711"/>
      <c r="G121" s="711"/>
      <c r="H121" s="711"/>
      <c r="I121" s="711"/>
      <c r="J121" s="711">
        <v>1</v>
      </c>
      <c r="K121" s="711">
        <v>327</v>
      </c>
      <c r="L121" s="711"/>
      <c r="M121" s="711">
        <v>327</v>
      </c>
      <c r="N121" s="711"/>
      <c r="O121" s="711"/>
      <c r="P121" s="701"/>
      <c r="Q121" s="712"/>
    </row>
    <row r="122" spans="1:17" ht="14.4" customHeight="1" x14ac:dyDescent="0.3">
      <c r="A122" s="695" t="s">
        <v>6138</v>
      </c>
      <c r="B122" s="696" t="s">
        <v>5749</v>
      </c>
      <c r="C122" s="696" t="s">
        <v>5886</v>
      </c>
      <c r="D122" s="696" t="s">
        <v>5931</v>
      </c>
      <c r="E122" s="696" t="s">
        <v>5932</v>
      </c>
      <c r="F122" s="711">
        <v>2</v>
      </c>
      <c r="G122" s="711">
        <v>316</v>
      </c>
      <c r="H122" s="711">
        <v>1</v>
      </c>
      <c r="I122" s="711">
        <v>158</v>
      </c>
      <c r="J122" s="711">
        <v>1</v>
      </c>
      <c r="K122" s="711">
        <v>159</v>
      </c>
      <c r="L122" s="711">
        <v>0.50316455696202533</v>
      </c>
      <c r="M122" s="711">
        <v>159</v>
      </c>
      <c r="N122" s="711"/>
      <c r="O122" s="711"/>
      <c r="P122" s="701"/>
      <c r="Q122" s="712"/>
    </row>
    <row r="123" spans="1:17" ht="14.4" customHeight="1" x14ac:dyDescent="0.3">
      <c r="A123" s="695" t="s">
        <v>6138</v>
      </c>
      <c r="B123" s="696" t="s">
        <v>5749</v>
      </c>
      <c r="C123" s="696" t="s">
        <v>5886</v>
      </c>
      <c r="D123" s="696" t="s">
        <v>5937</v>
      </c>
      <c r="E123" s="696" t="s">
        <v>5938</v>
      </c>
      <c r="F123" s="711">
        <v>1</v>
      </c>
      <c r="G123" s="711">
        <v>178</v>
      </c>
      <c r="H123" s="711">
        <v>1</v>
      </c>
      <c r="I123" s="711">
        <v>178</v>
      </c>
      <c r="J123" s="711"/>
      <c r="K123" s="711"/>
      <c r="L123" s="711"/>
      <c r="M123" s="711"/>
      <c r="N123" s="711">
        <v>2</v>
      </c>
      <c r="O123" s="711">
        <v>327</v>
      </c>
      <c r="P123" s="701">
        <v>1.8370786516853932</v>
      </c>
      <c r="Q123" s="712">
        <v>163.5</v>
      </c>
    </row>
    <row r="124" spans="1:17" ht="14.4" customHeight="1" x14ac:dyDescent="0.3">
      <c r="A124" s="695" t="s">
        <v>6138</v>
      </c>
      <c r="B124" s="696" t="s">
        <v>5749</v>
      </c>
      <c r="C124" s="696" t="s">
        <v>5886</v>
      </c>
      <c r="D124" s="696" t="s">
        <v>5939</v>
      </c>
      <c r="E124" s="696" t="s">
        <v>5940</v>
      </c>
      <c r="F124" s="711">
        <v>4</v>
      </c>
      <c r="G124" s="711">
        <v>2692</v>
      </c>
      <c r="H124" s="711">
        <v>1</v>
      </c>
      <c r="I124" s="711">
        <v>673</v>
      </c>
      <c r="J124" s="711"/>
      <c r="K124" s="711"/>
      <c r="L124" s="711"/>
      <c r="M124" s="711"/>
      <c r="N124" s="711">
        <v>1</v>
      </c>
      <c r="O124" s="711">
        <v>651</v>
      </c>
      <c r="P124" s="701">
        <v>0.24182763744427935</v>
      </c>
      <c r="Q124" s="712">
        <v>651</v>
      </c>
    </row>
    <row r="125" spans="1:17" ht="14.4" customHeight="1" x14ac:dyDescent="0.3">
      <c r="A125" s="695" t="s">
        <v>6138</v>
      </c>
      <c r="B125" s="696" t="s">
        <v>5941</v>
      </c>
      <c r="C125" s="696" t="s">
        <v>5886</v>
      </c>
      <c r="D125" s="696" t="s">
        <v>5944</v>
      </c>
      <c r="E125" s="696" t="s">
        <v>5945</v>
      </c>
      <c r="F125" s="711">
        <v>1</v>
      </c>
      <c r="G125" s="711">
        <v>10038</v>
      </c>
      <c r="H125" s="711">
        <v>1</v>
      </c>
      <c r="I125" s="711">
        <v>10038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6138</v>
      </c>
      <c r="B126" s="696" t="s">
        <v>5941</v>
      </c>
      <c r="C126" s="696" t="s">
        <v>5886</v>
      </c>
      <c r="D126" s="696" t="s">
        <v>5946</v>
      </c>
      <c r="E126" s="696" t="s">
        <v>5947</v>
      </c>
      <c r="F126" s="711">
        <v>18</v>
      </c>
      <c r="G126" s="711">
        <v>5310</v>
      </c>
      <c r="H126" s="711">
        <v>1</v>
      </c>
      <c r="I126" s="711">
        <v>295</v>
      </c>
      <c r="J126" s="711">
        <v>17</v>
      </c>
      <c r="K126" s="711">
        <v>5049</v>
      </c>
      <c r="L126" s="711">
        <v>0.95084745762711864</v>
      </c>
      <c r="M126" s="711">
        <v>297</v>
      </c>
      <c r="N126" s="711">
        <v>14</v>
      </c>
      <c r="O126" s="711">
        <v>4170</v>
      </c>
      <c r="P126" s="701">
        <v>0.78531073446327682</v>
      </c>
      <c r="Q126" s="712">
        <v>297.85714285714283</v>
      </c>
    </row>
    <row r="127" spans="1:17" ht="14.4" customHeight="1" x14ac:dyDescent="0.3">
      <c r="A127" s="695" t="s">
        <v>6138</v>
      </c>
      <c r="B127" s="696" t="s">
        <v>5941</v>
      </c>
      <c r="C127" s="696" t="s">
        <v>5886</v>
      </c>
      <c r="D127" s="696" t="s">
        <v>5948</v>
      </c>
      <c r="E127" s="696" t="s">
        <v>5949</v>
      </c>
      <c r="F127" s="711">
        <v>24</v>
      </c>
      <c r="G127" s="711">
        <v>552</v>
      </c>
      <c r="H127" s="711">
        <v>1</v>
      </c>
      <c r="I127" s="711">
        <v>23</v>
      </c>
      <c r="J127" s="711">
        <v>57</v>
      </c>
      <c r="K127" s="711">
        <v>1311</v>
      </c>
      <c r="L127" s="711">
        <v>2.375</v>
      </c>
      <c r="M127" s="711">
        <v>23</v>
      </c>
      <c r="N127" s="711">
        <v>31</v>
      </c>
      <c r="O127" s="711">
        <v>713</v>
      </c>
      <c r="P127" s="701">
        <v>1.2916666666666667</v>
      </c>
      <c r="Q127" s="712">
        <v>23</v>
      </c>
    </row>
    <row r="128" spans="1:17" ht="14.4" customHeight="1" x14ac:dyDescent="0.3">
      <c r="A128" s="695" t="s">
        <v>6138</v>
      </c>
      <c r="B128" s="696" t="s">
        <v>5941</v>
      </c>
      <c r="C128" s="696" t="s">
        <v>5886</v>
      </c>
      <c r="D128" s="696" t="s">
        <v>5950</v>
      </c>
      <c r="E128" s="696" t="s">
        <v>5951</v>
      </c>
      <c r="F128" s="711">
        <v>18</v>
      </c>
      <c r="G128" s="711">
        <v>22248</v>
      </c>
      <c r="H128" s="711">
        <v>1</v>
      </c>
      <c r="I128" s="711">
        <v>1236</v>
      </c>
      <c r="J128" s="711">
        <v>26</v>
      </c>
      <c r="K128" s="711">
        <v>32370</v>
      </c>
      <c r="L128" s="711">
        <v>1.4549622437971952</v>
      </c>
      <c r="M128" s="711">
        <v>1245</v>
      </c>
      <c r="N128" s="711">
        <v>11</v>
      </c>
      <c r="O128" s="711">
        <v>13711</v>
      </c>
      <c r="P128" s="701">
        <v>0.6162801150665228</v>
      </c>
      <c r="Q128" s="712">
        <v>1246.4545454545455</v>
      </c>
    </row>
    <row r="129" spans="1:17" ht="14.4" customHeight="1" x14ac:dyDescent="0.3">
      <c r="A129" s="695" t="s">
        <v>6138</v>
      </c>
      <c r="B129" s="696" t="s">
        <v>5941</v>
      </c>
      <c r="C129" s="696" t="s">
        <v>5886</v>
      </c>
      <c r="D129" s="696" t="s">
        <v>5952</v>
      </c>
      <c r="E129" s="696" t="s">
        <v>5953</v>
      </c>
      <c r="F129" s="711">
        <v>119</v>
      </c>
      <c r="G129" s="711">
        <v>1106105</v>
      </c>
      <c r="H129" s="711">
        <v>1</v>
      </c>
      <c r="I129" s="711">
        <v>9295</v>
      </c>
      <c r="J129" s="711">
        <v>102</v>
      </c>
      <c r="K129" s="711">
        <v>952374</v>
      </c>
      <c r="L129" s="711">
        <v>0.86101590716975329</v>
      </c>
      <c r="M129" s="711">
        <v>9337</v>
      </c>
      <c r="N129" s="711">
        <v>123</v>
      </c>
      <c r="O129" s="711">
        <v>1149876</v>
      </c>
      <c r="P129" s="701">
        <v>1.039572192513369</v>
      </c>
      <c r="Q129" s="712">
        <v>9348.585365853658</v>
      </c>
    </row>
    <row r="130" spans="1:17" ht="14.4" customHeight="1" x14ac:dyDescent="0.3">
      <c r="A130" s="695" t="s">
        <v>6138</v>
      </c>
      <c r="B130" s="696" t="s">
        <v>5941</v>
      </c>
      <c r="C130" s="696" t="s">
        <v>5886</v>
      </c>
      <c r="D130" s="696" t="s">
        <v>5954</v>
      </c>
      <c r="E130" s="696" t="s">
        <v>5955</v>
      </c>
      <c r="F130" s="711">
        <v>21</v>
      </c>
      <c r="G130" s="711">
        <v>203742</v>
      </c>
      <c r="H130" s="711">
        <v>1</v>
      </c>
      <c r="I130" s="711">
        <v>9702</v>
      </c>
      <c r="J130" s="711">
        <v>26</v>
      </c>
      <c r="K130" s="711">
        <v>253422</v>
      </c>
      <c r="L130" s="711">
        <v>1.2438377948582031</v>
      </c>
      <c r="M130" s="711">
        <v>9747</v>
      </c>
      <c r="N130" s="711">
        <v>19</v>
      </c>
      <c r="O130" s="711">
        <v>185679</v>
      </c>
      <c r="P130" s="701">
        <v>0.91134375828253378</v>
      </c>
      <c r="Q130" s="712">
        <v>9772.5789473684217</v>
      </c>
    </row>
    <row r="131" spans="1:17" ht="14.4" customHeight="1" x14ac:dyDescent="0.3">
      <c r="A131" s="695" t="s">
        <v>6138</v>
      </c>
      <c r="B131" s="696" t="s">
        <v>5941</v>
      </c>
      <c r="C131" s="696" t="s">
        <v>5886</v>
      </c>
      <c r="D131" s="696" t="s">
        <v>5956</v>
      </c>
      <c r="E131" s="696" t="s">
        <v>5957</v>
      </c>
      <c r="F131" s="711">
        <v>24</v>
      </c>
      <c r="G131" s="711">
        <v>10128</v>
      </c>
      <c r="H131" s="711">
        <v>1</v>
      </c>
      <c r="I131" s="711">
        <v>422</v>
      </c>
      <c r="J131" s="711">
        <v>47</v>
      </c>
      <c r="K131" s="711">
        <v>19928</v>
      </c>
      <c r="L131" s="711">
        <v>1.9676145339652449</v>
      </c>
      <c r="M131" s="711">
        <v>424</v>
      </c>
      <c r="N131" s="711">
        <v>27</v>
      </c>
      <c r="O131" s="711">
        <v>11466</v>
      </c>
      <c r="P131" s="701">
        <v>1.1321090047393365</v>
      </c>
      <c r="Q131" s="712">
        <v>424.66666666666669</v>
      </c>
    </row>
    <row r="132" spans="1:17" ht="14.4" customHeight="1" x14ac:dyDescent="0.3">
      <c r="A132" s="695" t="s">
        <v>6138</v>
      </c>
      <c r="B132" s="696" t="s">
        <v>5941</v>
      </c>
      <c r="C132" s="696" t="s">
        <v>5886</v>
      </c>
      <c r="D132" s="696" t="s">
        <v>5960</v>
      </c>
      <c r="E132" s="696" t="s">
        <v>5961</v>
      </c>
      <c r="F132" s="711">
        <v>28</v>
      </c>
      <c r="G132" s="711">
        <v>28000</v>
      </c>
      <c r="H132" s="711">
        <v>1</v>
      </c>
      <c r="I132" s="711">
        <v>1000</v>
      </c>
      <c r="J132" s="711">
        <v>51</v>
      </c>
      <c r="K132" s="711">
        <v>51102</v>
      </c>
      <c r="L132" s="711">
        <v>1.8250714285714287</v>
      </c>
      <c r="M132" s="711">
        <v>1002</v>
      </c>
      <c r="N132" s="711">
        <v>30</v>
      </c>
      <c r="O132" s="711">
        <v>30072</v>
      </c>
      <c r="P132" s="701">
        <v>1.0740000000000001</v>
      </c>
      <c r="Q132" s="712">
        <v>1002.4</v>
      </c>
    </row>
    <row r="133" spans="1:17" ht="14.4" customHeight="1" x14ac:dyDescent="0.3">
      <c r="A133" s="695" t="s">
        <v>6138</v>
      </c>
      <c r="B133" s="696" t="s">
        <v>5941</v>
      </c>
      <c r="C133" s="696" t="s">
        <v>5886</v>
      </c>
      <c r="D133" s="696" t="s">
        <v>5962</v>
      </c>
      <c r="E133" s="696" t="s">
        <v>5963</v>
      </c>
      <c r="F133" s="711">
        <v>8</v>
      </c>
      <c r="G133" s="711">
        <v>17768</v>
      </c>
      <c r="H133" s="711">
        <v>1</v>
      </c>
      <c r="I133" s="711">
        <v>2221</v>
      </c>
      <c r="J133" s="711">
        <v>11</v>
      </c>
      <c r="K133" s="711">
        <v>24563</v>
      </c>
      <c r="L133" s="711">
        <v>1.3824290859972985</v>
      </c>
      <c r="M133" s="711">
        <v>2233</v>
      </c>
      <c r="N133" s="711">
        <v>1</v>
      </c>
      <c r="O133" s="711">
        <v>2233</v>
      </c>
      <c r="P133" s="701">
        <v>0.12567537145429986</v>
      </c>
      <c r="Q133" s="712">
        <v>2233</v>
      </c>
    </row>
    <row r="134" spans="1:17" ht="14.4" customHeight="1" x14ac:dyDescent="0.3">
      <c r="A134" s="695" t="s">
        <v>6138</v>
      </c>
      <c r="B134" s="696" t="s">
        <v>5941</v>
      </c>
      <c r="C134" s="696" t="s">
        <v>5886</v>
      </c>
      <c r="D134" s="696" t="s">
        <v>5964</v>
      </c>
      <c r="E134" s="696" t="s">
        <v>5965</v>
      </c>
      <c r="F134" s="711">
        <v>2</v>
      </c>
      <c r="G134" s="711">
        <v>730</v>
      </c>
      <c r="H134" s="711">
        <v>1</v>
      </c>
      <c r="I134" s="711">
        <v>365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6138</v>
      </c>
      <c r="B135" s="696" t="s">
        <v>5970</v>
      </c>
      <c r="C135" s="696" t="s">
        <v>5886</v>
      </c>
      <c r="D135" s="696" t="s">
        <v>5973</v>
      </c>
      <c r="E135" s="696" t="s">
        <v>5974</v>
      </c>
      <c r="F135" s="711">
        <v>44</v>
      </c>
      <c r="G135" s="711">
        <v>9504</v>
      </c>
      <c r="H135" s="711">
        <v>1</v>
      </c>
      <c r="I135" s="711">
        <v>216</v>
      </c>
      <c r="J135" s="711">
        <v>17</v>
      </c>
      <c r="K135" s="711">
        <v>3689</v>
      </c>
      <c r="L135" s="711">
        <v>0.38815235690235689</v>
      </c>
      <c r="M135" s="711">
        <v>217</v>
      </c>
      <c r="N135" s="711">
        <v>23</v>
      </c>
      <c r="O135" s="711">
        <v>4998</v>
      </c>
      <c r="P135" s="701">
        <v>0.52588383838383834</v>
      </c>
      <c r="Q135" s="712">
        <v>217.30434782608697</v>
      </c>
    </row>
    <row r="136" spans="1:17" ht="14.4" customHeight="1" x14ac:dyDescent="0.3">
      <c r="A136" s="695" t="s">
        <v>6138</v>
      </c>
      <c r="B136" s="696" t="s">
        <v>5970</v>
      </c>
      <c r="C136" s="696" t="s">
        <v>5886</v>
      </c>
      <c r="D136" s="696" t="s">
        <v>5975</v>
      </c>
      <c r="E136" s="696" t="s">
        <v>5976</v>
      </c>
      <c r="F136" s="711">
        <v>72</v>
      </c>
      <c r="G136" s="711">
        <v>35568</v>
      </c>
      <c r="H136" s="711">
        <v>1</v>
      </c>
      <c r="I136" s="711">
        <v>494</v>
      </c>
      <c r="J136" s="711">
        <v>26</v>
      </c>
      <c r="K136" s="711">
        <v>12922</v>
      </c>
      <c r="L136" s="711">
        <v>0.36330409356725146</v>
      </c>
      <c r="M136" s="711">
        <v>497</v>
      </c>
      <c r="N136" s="711">
        <v>43</v>
      </c>
      <c r="O136" s="711">
        <v>21423</v>
      </c>
      <c r="P136" s="701">
        <v>0.60231106612685559</v>
      </c>
      <c r="Q136" s="712">
        <v>498.2093023255814</v>
      </c>
    </row>
    <row r="137" spans="1:17" ht="14.4" customHeight="1" x14ac:dyDescent="0.3">
      <c r="A137" s="695" t="s">
        <v>6138</v>
      </c>
      <c r="B137" s="696" t="s">
        <v>5970</v>
      </c>
      <c r="C137" s="696" t="s">
        <v>5886</v>
      </c>
      <c r="D137" s="696" t="s">
        <v>5979</v>
      </c>
      <c r="E137" s="696" t="s">
        <v>5980</v>
      </c>
      <c r="F137" s="711">
        <v>133</v>
      </c>
      <c r="G137" s="711">
        <v>46550</v>
      </c>
      <c r="H137" s="711">
        <v>1</v>
      </c>
      <c r="I137" s="711">
        <v>350</v>
      </c>
      <c r="J137" s="711">
        <v>127</v>
      </c>
      <c r="K137" s="711">
        <v>44450</v>
      </c>
      <c r="L137" s="711">
        <v>0.95488721804511278</v>
      </c>
      <c r="M137" s="711">
        <v>350</v>
      </c>
      <c r="N137" s="711">
        <v>159</v>
      </c>
      <c r="O137" s="711">
        <v>55692</v>
      </c>
      <c r="P137" s="701">
        <v>1.196390977443609</v>
      </c>
      <c r="Q137" s="712">
        <v>350.2641509433962</v>
      </c>
    </row>
    <row r="138" spans="1:17" ht="14.4" customHeight="1" x14ac:dyDescent="0.3">
      <c r="A138" s="695" t="s">
        <v>6138</v>
      </c>
      <c r="B138" s="696" t="s">
        <v>5970</v>
      </c>
      <c r="C138" s="696" t="s">
        <v>5886</v>
      </c>
      <c r="D138" s="696" t="s">
        <v>5983</v>
      </c>
      <c r="E138" s="696" t="s">
        <v>5984</v>
      </c>
      <c r="F138" s="711">
        <v>1667</v>
      </c>
      <c r="G138" s="711">
        <v>106688</v>
      </c>
      <c r="H138" s="711">
        <v>1</v>
      </c>
      <c r="I138" s="711">
        <v>64</v>
      </c>
      <c r="J138" s="711">
        <v>1796</v>
      </c>
      <c r="K138" s="711">
        <v>116740</v>
      </c>
      <c r="L138" s="711">
        <v>1.0942186562687461</v>
      </c>
      <c r="M138" s="711">
        <v>65</v>
      </c>
      <c r="N138" s="711">
        <v>1761</v>
      </c>
      <c r="O138" s="711">
        <v>114465</v>
      </c>
      <c r="P138" s="701">
        <v>1.0728947960407917</v>
      </c>
      <c r="Q138" s="712">
        <v>65</v>
      </c>
    </row>
    <row r="139" spans="1:17" ht="14.4" customHeight="1" x14ac:dyDescent="0.3">
      <c r="A139" s="695" t="s">
        <v>6138</v>
      </c>
      <c r="B139" s="696" t="s">
        <v>5970</v>
      </c>
      <c r="C139" s="696" t="s">
        <v>5886</v>
      </c>
      <c r="D139" s="696" t="s">
        <v>5985</v>
      </c>
      <c r="E139" s="696" t="s">
        <v>5986</v>
      </c>
      <c r="F139" s="711">
        <v>2</v>
      </c>
      <c r="G139" s="711">
        <v>1084</v>
      </c>
      <c r="H139" s="711">
        <v>1</v>
      </c>
      <c r="I139" s="711">
        <v>542</v>
      </c>
      <c r="J139" s="711"/>
      <c r="K139" s="711"/>
      <c r="L139" s="711"/>
      <c r="M139" s="711"/>
      <c r="N139" s="711"/>
      <c r="O139" s="711"/>
      <c r="P139" s="701"/>
      <c r="Q139" s="712"/>
    </row>
    <row r="140" spans="1:17" ht="14.4" customHeight="1" x14ac:dyDescent="0.3">
      <c r="A140" s="695" t="s">
        <v>6138</v>
      </c>
      <c r="B140" s="696" t="s">
        <v>5970</v>
      </c>
      <c r="C140" s="696" t="s">
        <v>5886</v>
      </c>
      <c r="D140" s="696" t="s">
        <v>5987</v>
      </c>
      <c r="E140" s="696" t="s">
        <v>5988</v>
      </c>
      <c r="F140" s="711">
        <v>46</v>
      </c>
      <c r="G140" s="711">
        <v>27094</v>
      </c>
      <c r="H140" s="711">
        <v>1</v>
      </c>
      <c r="I140" s="711">
        <v>589</v>
      </c>
      <c r="J140" s="711">
        <v>29</v>
      </c>
      <c r="K140" s="711">
        <v>17110</v>
      </c>
      <c r="L140" s="711">
        <v>0.6315051302871485</v>
      </c>
      <c r="M140" s="711">
        <v>590</v>
      </c>
      <c r="N140" s="711">
        <v>19</v>
      </c>
      <c r="O140" s="711">
        <v>11216</v>
      </c>
      <c r="P140" s="701">
        <v>0.41396619177677713</v>
      </c>
      <c r="Q140" s="712">
        <v>590.31578947368416</v>
      </c>
    </row>
    <row r="141" spans="1:17" ht="14.4" customHeight="1" x14ac:dyDescent="0.3">
      <c r="A141" s="695" t="s">
        <v>6138</v>
      </c>
      <c r="B141" s="696" t="s">
        <v>5970</v>
      </c>
      <c r="C141" s="696" t="s">
        <v>5886</v>
      </c>
      <c r="D141" s="696" t="s">
        <v>5989</v>
      </c>
      <c r="E141" s="696" t="s">
        <v>5990</v>
      </c>
      <c r="F141" s="711">
        <v>46</v>
      </c>
      <c r="G141" s="711">
        <v>28244</v>
      </c>
      <c r="H141" s="711">
        <v>1</v>
      </c>
      <c r="I141" s="711">
        <v>614</v>
      </c>
      <c r="J141" s="711">
        <v>29</v>
      </c>
      <c r="K141" s="711">
        <v>17835</v>
      </c>
      <c r="L141" s="711">
        <v>0.63146154935561538</v>
      </c>
      <c r="M141" s="711">
        <v>615</v>
      </c>
      <c r="N141" s="711">
        <v>18</v>
      </c>
      <c r="O141" s="711">
        <v>11076</v>
      </c>
      <c r="P141" s="701">
        <v>0.39215408582353772</v>
      </c>
      <c r="Q141" s="712">
        <v>615.33333333333337</v>
      </c>
    </row>
    <row r="142" spans="1:17" ht="14.4" customHeight="1" x14ac:dyDescent="0.3">
      <c r="A142" s="695" t="s">
        <v>6138</v>
      </c>
      <c r="B142" s="696" t="s">
        <v>5970</v>
      </c>
      <c r="C142" s="696" t="s">
        <v>5886</v>
      </c>
      <c r="D142" s="696" t="s">
        <v>5991</v>
      </c>
      <c r="E142" s="696" t="s">
        <v>5992</v>
      </c>
      <c r="F142" s="711">
        <v>49</v>
      </c>
      <c r="G142" s="711">
        <v>7301</v>
      </c>
      <c r="H142" s="711">
        <v>1</v>
      </c>
      <c r="I142" s="711">
        <v>149</v>
      </c>
      <c r="J142" s="711">
        <v>72</v>
      </c>
      <c r="K142" s="711">
        <v>10728</v>
      </c>
      <c r="L142" s="711">
        <v>1.4693877551020409</v>
      </c>
      <c r="M142" s="711">
        <v>149</v>
      </c>
      <c r="N142" s="711">
        <v>64</v>
      </c>
      <c r="O142" s="711">
        <v>9551</v>
      </c>
      <c r="P142" s="701">
        <v>1.3081769620599917</v>
      </c>
      <c r="Q142" s="712">
        <v>149.234375</v>
      </c>
    </row>
    <row r="143" spans="1:17" ht="14.4" customHeight="1" x14ac:dyDescent="0.3">
      <c r="A143" s="695" t="s">
        <v>6138</v>
      </c>
      <c r="B143" s="696" t="s">
        <v>5970</v>
      </c>
      <c r="C143" s="696" t="s">
        <v>5886</v>
      </c>
      <c r="D143" s="696" t="s">
        <v>5993</v>
      </c>
      <c r="E143" s="696" t="s">
        <v>5994</v>
      </c>
      <c r="F143" s="711"/>
      <c r="G143" s="711"/>
      <c r="H143" s="711"/>
      <c r="I143" s="711"/>
      <c r="J143" s="711">
        <v>1</v>
      </c>
      <c r="K143" s="711">
        <v>675</v>
      </c>
      <c r="L143" s="711"/>
      <c r="M143" s="711">
        <v>675</v>
      </c>
      <c r="N143" s="711"/>
      <c r="O143" s="711"/>
      <c r="P143" s="701"/>
      <c r="Q143" s="712"/>
    </row>
    <row r="144" spans="1:17" ht="14.4" customHeight="1" x14ac:dyDescent="0.3">
      <c r="A144" s="695" t="s">
        <v>6138</v>
      </c>
      <c r="B144" s="696" t="s">
        <v>5970</v>
      </c>
      <c r="C144" s="696" t="s">
        <v>5886</v>
      </c>
      <c r="D144" s="696" t="s">
        <v>5995</v>
      </c>
      <c r="E144" s="696" t="s">
        <v>5996</v>
      </c>
      <c r="F144" s="711">
        <v>46</v>
      </c>
      <c r="G144" s="711">
        <v>1058</v>
      </c>
      <c r="H144" s="711">
        <v>1</v>
      </c>
      <c r="I144" s="711">
        <v>23</v>
      </c>
      <c r="J144" s="711">
        <v>43</v>
      </c>
      <c r="K144" s="711">
        <v>989</v>
      </c>
      <c r="L144" s="711">
        <v>0.93478260869565222</v>
      </c>
      <c r="M144" s="711">
        <v>23</v>
      </c>
      <c r="N144" s="711">
        <v>40</v>
      </c>
      <c r="O144" s="711">
        <v>926</v>
      </c>
      <c r="P144" s="701">
        <v>0.87523629489603028</v>
      </c>
      <c r="Q144" s="712">
        <v>23.15</v>
      </c>
    </row>
    <row r="145" spans="1:17" ht="14.4" customHeight="1" x14ac:dyDescent="0.3">
      <c r="A145" s="695" t="s">
        <v>6138</v>
      </c>
      <c r="B145" s="696" t="s">
        <v>5970</v>
      </c>
      <c r="C145" s="696" t="s">
        <v>5886</v>
      </c>
      <c r="D145" s="696" t="s">
        <v>5999</v>
      </c>
      <c r="E145" s="696" t="s">
        <v>6000</v>
      </c>
      <c r="F145" s="711">
        <v>8</v>
      </c>
      <c r="G145" s="711">
        <v>432</v>
      </c>
      <c r="H145" s="711">
        <v>1</v>
      </c>
      <c r="I145" s="711">
        <v>54</v>
      </c>
      <c r="J145" s="711">
        <v>3</v>
      </c>
      <c r="K145" s="711">
        <v>162</v>
      </c>
      <c r="L145" s="711">
        <v>0.375</v>
      </c>
      <c r="M145" s="711">
        <v>54</v>
      </c>
      <c r="N145" s="711">
        <v>2</v>
      </c>
      <c r="O145" s="711">
        <v>108</v>
      </c>
      <c r="P145" s="701">
        <v>0.25</v>
      </c>
      <c r="Q145" s="712">
        <v>54</v>
      </c>
    </row>
    <row r="146" spans="1:17" ht="14.4" customHeight="1" x14ac:dyDescent="0.3">
      <c r="A146" s="695" t="s">
        <v>6138</v>
      </c>
      <c r="B146" s="696" t="s">
        <v>5970</v>
      </c>
      <c r="C146" s="696" t="s">
        <v>5886</v>
      </c>
      <c r="D146" s="696" t="s">
        <v>6001</v>
      </c>
      <c r="E146" s="696" t="s">
        <v>6002</v>
      </c>
      <c r="F146" s="711">
        <v>870</v>
      </c>
      <c r="G146" s="711">
        <v>66990</v>
      </c>
      <c r="H146" s="711">
        <v>1</v>
      </c>
      <c r="I146" s="711">
        <v>77</v>
      </c>
      <c r="J146" s="711">
        <v>897</v>
      </c>
      <c r="K146" s="711">
        <v>69069</v>
      </c>
      <c r="L146" s="711">
        <v>1.0310344827586206</v>
      </c>
      <c r="M146" s="711">
        <v>77</v>
      </c>
      <c r="N146" s="711">
        <v>918</v>
      </c>
      <c r="O146" s="711">
        <v>70686</v>
      </c>
      <c r="P146" s="701">
        <v>1.0551724137931036</v>
      </c>
      <c r="Q146" s="712">
        <v>77</v>
      </c>
    </row>
    <row r="147" spans="1:17" ht="14.4" customHeight="1" x14ac:dyDescent="0.3">
      <c r="A147" s="695" t="s">
        <v>6138</v>
      </c>
      <c r="B147" s="696" t="s">
        <v>5970</v>
      </c>
      <c r="C147" s="696" t="s">
        <v>5886</v>
      </c>
      <c r="D147" s="696" t="s">
        <v>6005</v>
      </c>
      <c r="E147" s="696" t="s">
        <v>6006</v>
      </c>
      <c r="F147" s="711">
        <v>508</v>
      </c>
      <c r="G147" s="711">
        <v>11176</v>
      </c>
      <c r="H147" s="711">
        <v>1</v>
      </c>
      <c r="I147" s="711">
        <v>22</v>
      </c>
      <c r="J147" s="711">
        <v>438</v>
      </c>
      <c r="K147" s="711">
        <v>9636</v>
      </c>
      <c r="L147" s="711">
        <v>0.86220472440944884</v>
      </c>
      <c r="M147" s="711">
        <v>22</v>
      </c>
      <c r="N147" s="711">
        <v>379</v>
      </c>
      <c r="O147" s="711">
        <v>8430</v>
      </c>
      <c r="P147" s="701">
        <v>0.75429491768074441</v>
      </c>
      <c r="Q147" s="712">
        <v>22.242744063324537</v>
      </c>
    </row>
    <row r="148" spans="1:17" ht="14.4" customHeight="1" x14ac:dyDescent="0.3">
      <c r="A148" s="695" t="s">
        <v>6138</v>
      </c>
      <c r="B148" s="696" t="s">
        <v>5970</v>
      </c>
      <c r="C148" s="696" t="s">
        <v>5886</v>
      </c>
      <c r="D148" s="696" t="s">
        <v>6007</v>
      </c>
      <c r="E148" s="696" t="s">
        <v>6008</v>
      </c>
      <c r="F148" s="711">
        <v>2</v>
      </c>
      <c r="G148" s="711">
        <v>190</v>
      </c>
      <c r="H148" s="711">
        <v>1</v>
      </c>
      <c r="I148" s="711">
        <v>95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6138</v>
      </c>
      <c r="B149" s="696" t="s">
        <v>5970</v>
      </c>
      <c r="C149" s="696" t="s">
        <v>5886</v>
      </c>
      <c r="D149" s="696" t="s">
        <v>6013</v>
      </c>
      <c r="E149" s="696" t="s">
        <v>6014</v>
      </c>
      <c r="F149" s="711">
        <v>12</v>
      </c>
      <c r="G149" s="711">
        <v>7512</v>
      </c>
      <c r="H149" s="711">
        <v>1</v>
      </c>
      <c r="I149" s="711">
        <v>626</v>
      </c>
      <c r="J149" s="711">
        <v>43</v>
      </c>
      <c r="K149" s="711">
        <v>26961</v>
      </c>
      <c r="L149" s="711">
        <v>3.5890575079872202</v>
      </c>
      <c r="M149" s="711">
        <v>627</v>
      </c>
      <c r="N149" s="711">
        <v>40</v>
      </c>
      <c r="O149" s="711">
        <v>25091</v>
      </c>
      <c r="P149" s="701">
        <v>3.3401224707135251</v>
      </c>
      <c r="Q149" s="712">
        <v>627.27499999999998</v>
      </c>
    </row>
    <row r="150" spans="1:17" ht="14.4" customHeight="1" x14ac:dyDescent="0.3">
      <c r="A150" s="695" t="s">
        <v>6138</v>
      </c>
      <c r="B150" s="696" t="s">
        <v>5970</v>
      </c>
      <c r="C150" s="696" t="s">
        <v>5886</v>
      </c>
      <c r="D150" s="696" t="s">
        <v>6015</v>
      </c>
      <c r="E150" s="696" t="s">
        <v>6016</v>
      </c>
      <c r="F150" s="711">
        <v>206</v>
      </c>
      <c r="G150" s="711">
        <v>43054</v>
      </c>
      <c r="H150" s="711">
        <v>1</v>
      </c>
      <c r="I150" s="711">
        <v>209</v>
      </c>
      <c r="J150" s="711">
        <v>237</v>
      </c>
      <c r="K150" s="711">
        <v>49533</v>
      </c>
      <c r="L150" s="711">
        <v>1.1504854368932038</v>
      </c>
      <c r="M150" s="711">
        <v>209</v>
      </c>
      <c r="N150" s="711"/>
      <c r="O150" s="711"/>
      <c r="P150" s="701"/>
      <c r="Q150" s="712"/>
    </row>
    <row r="151" spans="1:17" ht="14.4" customHeight="1" x14ac:dyDescent="0.3">
      <c r="A151" s="695" t="s">
        <v>6138</v>
      </c>
      <c r="B151" s="696" t="s">
        <v>5970</v>
      </c>
      <c r="C151" s="696" t="s">
        <v>5886</v>
      </c>
      <c r="D151" s="696" t="s">
        <v>6017</v>
      </c>
      <c r="E151" s="696" t="s">
        <v>6018</v>
      </c>
      <c r="F151" s="711">
        <v>227</v>
      </c>
      <c r="G151" s="711">
        <v>14982</v>
      </c>
      <c r="H151" s="711">
        <v>1</v>
      </c>
      <c r="I151" s="711">
        <v>66</v>
      </c>
      <c r="J151" s="711">
        <v>186</v>
      </c>
      <c r="K151" s="711">
        <v>12276</v>
      </c>
      <c r="L151" s="711">
        <v>0.81938325991189431</v>
      </c>
      <c r="M151" s="711">
        <v>66</v>
      </c>
      <c r="N151" s="711">
        <v>161</v>
      </c>
      <c r="O151" s="711">
        <v>10626</v>
      </c>
      <c r="P151" s="701">
        <v>0.70925110132158586</v>
      </c>
      <c r="Q151" s="712">
        <v>66</v>
      </c>
    </row>
    <row r="152" spans="1:17" ht="14.4" customHeight="1" x14ac:dyDescent="0.3">
      <c r="A152" s="695" t="s">
        <v>6138</v>
      </c>
      <c r="B152" s="696" t="s">
        <v>5970</v>
      </c>
      <c r="C152" s="696" t="s">
        <v>5886</v>
      </c>
      <c r="D152" s="696" t="s">
        <v>6019</v>
      </c>
      <c r="E152" s="696" t="s">
        <v>6020</v>
      </c>
      <c r="F152" s="711"/>
      <c r="G152" s="711"/>
      <c r="H152" s="711"/>
      <c r="I152" s="711"/>
      <c r="J152" s="711">
        <v>1</v>
      </c>
      <c r="K152" s="711">
        <v>294</v>
      </c>
      <c r="L152" s="711"/>
      <c r="M152" s="711">
        <v>294</v>
      </c>
      <c r="N152" s="711"/>
      <c r="O152" s="711"/>
      <c r="P152" s="701"/>
      <c r="Q152" s="712"/>
    </row>
    <row r="153" spans="1:17" ht="14.4" customHeight="1" x14ac:dyDescent="0.3">
      <c r="A153" s="695" t="s">
        <v>6138</v>
      </c>
      <c r="B153" s="696" t="s">
        <v>5970</v>
      </c>
      <c r="C153" s="696" t="s">
        <v>5886</v>
      </c>
      <c r="D153" s="696" t="s">
        <v>6021</v>
      </c>
      <c r="E153" s="696" t="s">
        <v>6022</v>
      </c>
      <c r="F153" s="711">
        <v>1418</v>
      </c>
      <c r="G153" s="711">
        <v>22688</v>
      </c>
      <c r="H153" s="711">
        <v>1</v>
      </c>
      <c r="I153" s="711">
        <v>16</v>
      </c>
      <c r="J153" s="711">
        <v>1416</v>
      </c>
      <c r="K153" s="711">
        <v>22656</v>
      </c>
      <c r="L153" s="711">
        <v>0.99858956276445698</v>
      </c>
      <c r="M153" s="711">
        <v>16</v>
      </c>
      <c r="N153" s="711">
        <v>1440</v>
      </c>
      <c r="O153" s="711">
        <v>23040</v>
      </c>
      <c r="P153" s="701">
        <v>1.0155148095909732</v>
      </c>
      <c r="Q153" s="712">
        <v>16</v>
      </c>
    </row>
    <row r="154" spans="1:17" ht="14.4" customHeight="1" x14ac:dyDescent="0.3">
      <c r="A154" s="695" t="s">
        <v>6138</v>
      </c>
      <c r="B154" s="696" t="s">
        <v>5970</v>
      </c>
      <c r="C154" s="696" t="s">
        <v>5886</v>
      </c>
      <c r="D154" s="696" t="s">
        <v>6025</v>
      </c>
      <c r="E154" s="696" t="s">
        <v>6026</v>
      </c>
      <c r="F154" s="711">
        <v>500</v>
      </c>
      <c r="G154" s="711">
        <v>173500</v>
      </c>
      <c r="H154" s="711">
        <v>1</v>
      </c>
      <c r="I154" s="711">
        <v>347</v>
      </c>
      <c r="J154" s="711">
        <v>342</v>
      </c>
      <c r="K154" s="711">
        <v>119016</v>
      </c>
      <c r="L154" s="711">
        <v>0.68597118155619596</v>
      </c>
      <c r="M154" s="711">
        <v>348</v>
      </c>
      <c r="N154" s="711">
        <v>298</v>
      </c>
      <c r="O154" s="711">
        <v>103752</v>
      </c>
      <c r="P154" s="701">
        <v>0.59799423631123916</v>
      </c>
      <c r="Q154" s="712">
        <v>348.16107382550337</v>
      </c>
    </row>
    <row r="155" spans="1:17" ht="14.4" customHeight="1" x14ac:dyDescent="0.3">
      <c r="A155" s="695" t="s">
        <v>6138</v>
      </c>
      <c r="B155" s="696" t="s">
        <v>5970</v>
      </c>
      <c r="C155" s="696" t="s">
        <v>5886</v>
      </c>
      <c r="D155" s="696" t="s">
        <v>6027</v>
      </c>
      <c r="E155" s="696" t="s">
        <v>6028</v>
      </c>
      <c r="F155" s="711">
        <v>407</v>
      </c>
      <c r="G155" s="711">
        <v>9361</v>
      </c>
      <c r="H155" s="711">
        <v>1</v>
      </c>
      <c r="I155" s="711">
        <v>23</v>
      </c>
      <c r="J155" s="711">
        <v>341</v>
      </c>
      <c r="K155" s="711">
        <v>8184</v>
      </c>
      <c r="L155" s="711">
        <v>0.87426556991774385</v>
      </c>
      <c r="M155" s="711">
        <v>24</v>
      </c>
      <c r="N155" s="711">
        <v>300</v>
      </c>
      <c r="O155" s="711">
        <v>7200</v>
      </c>
      <c r="P155" s="701">
        <v>0.76914859523555179</v>
      </c>
      <c r="Q155" s="712">
        <v>24</v>
      </c>
    </row>
    <row r="156" spans="1:17" ht="14.4" customHeight="1" x14ac:dyDescent="0.3">
      <c r="A156" s="695" t="s">
        <v>6138</v>
      </c>
      <c r="B156" s="696" t="s">
        <v>5970</v>
      </c>
      <c r="C156" s="696" t="s">
        <v>5886</v>
      </c>
      <c r="D156" s="696" t="s">
        <v>6029</v>
      </c>
      <c r="E156" s="696" t="s">
        <v>6030</v>
      </c>
      <c r="F156" s="711">
        <v>47</v>
      </c>
      <c r="G156" s="711">
        <v>34639</v>
      </c>
      <c r="H156" s="711">
        <v>1</v>
      </c>
      <c r="I156" s="711">
        <v>737</v>
      </c>
      <c r="J156" s="711">
        <v>33</v>
      </c>
      <c r="K156" s="711">
        <v>24354</v>
      </c>
      <c r="L156" s="711">
        <v>0.70308034296602095</v>
      </c>
      <c r="M156" s="711">
        <v>738</v>
      </c>
      <c r="N156" s="711">
        <v>21</v>
      </c>
      <c r="O156" s="711">
        <v>15505</v>
      </c>
      <c r="P156" s="701">
        <v>0.44761684806143365</v>
      </c>
      <c r="Q156" s="712">
        <v>738.33333333333337</v>
      </c>
    </row>
    <row r="157" spans="1:17" ht="14.4" customHeight="1" x14ac:dyDescent="0.3">
      <c r="A157" s="695" t="s">
        <v>6138</v>
      </c>
      <c r="B157" s="696" t="s">
        <v>5970</v>
      </c>
      <c r="C157" s="696" t="s">
        <v>5886</v>
      </c>
      <c r="D157" s="696" t="s">
        <v>6031</v>
      </c>
      <c r="E157" s="696" t="s">
        <v>6032</v>
      </c>
      <c r="F157" s="711">
        <v>61</v>
      </c>
      <c r="G157" s="711">
        <v>10980</v>
      </c>
      <c r="H157" s="711">
        <v>1</v>
      </c>
      <c r="I157" s="711">
        <v>180</v>
      </c>
      <c r="J157" s="711">
        <v>45</v>
      </c>
      <c r="K157" s="711">
        <v>8100</v>
      </c>
      <c r="L157" s="711">
        <v>0.73770491803278693</v>
      </c>
      <c r="M157" s="711">
        <v>180</v>
      </c>
      <c r="N157" s="711">
        <v>27</v>
      </c>
      <c r="O157" s="711">
        <v>4860</v>
      </c>
      <c r="P157" s="701">
        <v>0.44262295081967212</v>
      </c>
      <c r="Q157" s="712">
        <v>180</v>
      </c>
    </row>
    <row r="158" spans="1:17" ht="14.4" customHeight="1" x14ac:dyDescent="0.3">
      <c r="A158" s="695" t="s">
        <v>6138</v>
      </c>
      <c r="B158" s="696" t="s">
        <v>5970</v>
      </c>
      <c r="C158" s="696" t="s">
        <v>5886</v>
      </c>
      <c r="D158" s="696" t="s">
        <v>6037</v>
      </c>
      <c r="E158" s="696" t="s">
        <v>6038</v>
      </c>
      <c r="F158" s="711">
        <v>9</v>
      </c>
      <c r="G158" s="711">
        <v>2277</v>
      </c>
      <c r="H158" s="711">
        <v>1</v>
      </c>
      <c r="I158" s="711">
        <v>253</v>
      </c>
      <c r="J158" s="711">
        <v>9</v>
      </c>
      <c r="K158" s="711">
        <v>2277</v>
      </c>
      <c r="L158" s="711">
        <v>1</v>
      </c>
      <c r="M158" s="711">
        <v>253</v>
      </c>
      <c r="N158" s="711">
        <v>271</v>
      </c>
      <c r="O158" s="711">
        <v>68563</v>
      </c>
      <c r="P158" s="701">
        <v>30.111111111111111</v>
      </c>
      <c r="Q158" s="712">
        <v>253</v>
      </c>
    </row>
    <row r="159" spans="1:17" ht="14.4" customHeight="1" x14ac:dyDescent="0.3">
      <c r="A159" s="695" t="s">
        <v>6138</v>
      </c>
      <c r="B159" s="696" t="s">
        <v>5970</v>
      </c>
      <c r="C159" s="696" t="s">
        <v>5886</v>
      </c>
      <c r="D159" s="696" t="s">
        <v>6039</v>
      </c>
      <c r="E159" s="696" t="s">
        <v>6040</v>
      </c>
      <c r="F159" s="711">
        <v>46</v>
      </c>
      <c r="G159" s="711">
        <v>12144</v>
      </c>
      <c r="H159" s="711">
        <v>1</v>
      </c>
      <c r="I159" s="711">
        <v>264</v>
      </c>
      <c r="J159" s="711">
        <v>29</v>
      </c>
      <c r="K159" s="711">
        <v>7656</v>
      </c>
      <c r="L159" s="711">
        <v>0.63043478260869568</v>
      </c>
      <c r="M159" s="711">
        <v>264</v>
      </c>
      <c r="N159" s="711">
        <v>18</v>
      </c>
      <c r="O159" s="711">
        <v>4758</v>
      </c>
      <c r="P159" s="701">
        <v>0.39179841897233203</v>
      </c>
      <c r="Q159" s="712">
        <v>264.33333333333331</v>
      </c>
    </row>
    <row r="160" spans="1:17" ht="14.4" customHeight="1" x14ac:dyDescent="0.3">
      <c r="A160" s="695" t="s">
        <v>6138</v>
      </c>
      <c r="B160" s="696" t="s">
        <v>5970</v>
      </c>
      <c r="C160" s="696" t="s">
        <v>5886</v>
      </c>
      <c r="D160" s="696" t="s">
        <v>6041</v>
      </c>
      <c r="E160" s="696" t="s">
        <v>6042</v>
      </c>
      <c r="F160" s="711">
        <v>112</v>
      </c>
      <c r="G160" s="711">
        <v>21168</v>
      </c>
      <c r="H160" s="711">
        <v>1</v>
      </c>
      <c r="I160" s="711">
        <v>189</v>
      </c>
      <c r="J160" s="711">
        <v>78</v>
      </c>
      <c r="K160" s="711">
        <v>14742</v>
      </c>
      <c r="L160" s="711">
        <v>0.6964285714285714</v>
      </c>
      <c r="M160" s="711">
        <v>189</v>
      </c>
      <c r="N160" s="711"/>
      <c r="O160" s="711"/>
      <c r="P160" s="701"/>
      <c r="Q160" s="712"/>
    </row>
    <row r="161" spans="1:17" ht="14.4" customHeight="1" x14ac:dyDescent="0.3">
      <c r="A161" s="695" t="s">
        <v>6138</v>
      </c>
      <c r="B161" s="696" t="s">
        <v>5970</v>
      </c>
      <c r="C161" s="696" t="s">
        <v>5886</v>
      </c>
      <c r="D161" s="696" t="s">
        <v>6045</v>
      </c>
      <c r="E161" s="696" t="s">
        <v>6046</v>
      </c>
      <c r="F161" s="711">
        <v>66</v>
      </c>
      <c r="G161" s="711">
        <v>14256</v>
      </c>
      <c r="H161" s="711">
        <v>1</v>
      </c>
      <c r="I161" s="711">
        <v>216</v>
      </c>
      <c r="J161" s="711">
        <v>34</v>
      </c>
      <c r="K161" s="711">
        <v>7344</v>
      </c>
      <c r="L161" s="711">
        <v>0.51515151515151514</v>
      </c>
      <c r="M161" s="711">
        <v>216</v>
      </c>
      <c r="N161" s="711">
        <v>18</v>
      </c>
      <c r="O161" s="711">
        <v>3888</v>
      </c>
      <c r="P161" s="701">
        <v>0.27272727272727271</v>
      </c>
      <c r="Q161" s="712">
        <v>216</v>
      </c>
    </row>
    <row r="162" spans="1:17" ht="14.4" customHeight="1" x14ac:dyDescent="0.3">
      <c r="A162" s="695" t="s">
        <v>6138</v>
      </c>
      <c r="B162" s="696" t="s">
        <v>5970</v>
      </c>
      <c r="C162" s="696" t="s">
        <v>5886</v>
      </c>
      <c r="D162" s="696" t="s">
        <v>6047</v>
      </c>
      <c r="E162" s="696" t="s">
        <v>6048</v>
      </c>
      <c r="F162" s="711">
        <v>49</v>
      </c>
      <c r="G162" s="711">
        <v>1715</v>
      </c>
      <c r="H162" s="711">
        <v>1</v>
      </c>
      <c r="I162" s="711">
        <v>35</v>
      </c>
      <c r="J162" s="711">
        <v>46</v>
      </c>
      <c r="K162" s="711">
        <v>1610</v>
      </c>
      <c r="L162" s="711">
        <v>0.93877551020408168</v>
      </c>
      <c r="M162" s="711">
        <v>35</v>
      </c>
      <c r="N162" s="711">
        <v>31</v>
      </c>
      <c r="O162" s="711">
        <v>1097</v>
      </c>
      <c r="P162" s="701">
        <v>0.63965014577259471</v>
      </c>
      <c r="Q162" s="712">
        <v>35.387096774193552</v>
      </c>
    </row>
    <row r="163" spans="1:17" ht="14.4" customHeight="1" x14ac:dyDescent="0.3">
      <c r="A163" s="695" t="s">
        <v>6138</v>
      </c>
      <c r="B163" s="696" t="s">
        <v>5970</v>
      </c>
      <c r="C163" s="696" t="s">
        <v>5886</v>
      </c>
      <c r="D163" s="696" t="s">
        <v>6049</v>
      </c>
      <c r="E163" s="696" t="s">
        <v>6050</v>
      </c>
      <c r="F163" s="711">
        <v>46</v>
      </c>
      <c r="G163" s="711">
        <v>27094</v>
      </c>
      <c r="H163" s="711">
        <v>1</v>
      </c>
      <c r="I163" s="711">
        <v>589</v>
      </c>
      <c r="J163" s="711">
        <v>29</v>
      </c>
      <c r="K163" s="711">
        <v>17110</v>
      </c>
      <c r="L163" s="711">
        <v>0.6315051302871485</v>
      </c>
      <c r="M163" s="711">
        <v>590</v>
      </c>
      <c r="N163" s="711">
        <v>18</v>
      </c>
      <c r="O163" s="711">
        <v>10626</v>
      </c>
      <c r="P163" s="701">
        <v>0.39219015280135822</v>
      </c>
      <c r="Q163" s="712">
        <v>590.33333333333337</v>
      </c>
    </row>
    <row r="164" spans="1:17" ht="14.4" customHeight="1" x14ac:dyDescent="0.3">
      <c r="A164" s="695" t="s">
        <v>6138</v>
      </c>
      <c r="B164" s="696" t="s">
        <v>5970</v>
      </c>
      <c r="C164" s="696" t="s">
        <v>5886</v>
      </c>
      <c r="D164" s="696" t="s">
        <v>6141</v>
      </c>
      <c r="E164" s="696" t="s">
        <v>6142</v>
      </c>
      <c r="F164" s="711">
        <v>29</v>
      </c>
      <c r="G164" s="711">
        <v>162081</v>
      </c>
      <c r="H164" s="711">
        <v>1</v>
      </c>
      <c r="I164" s="711">
        <v>5589</v>
      </c>
      <c r="J164" s="711">
        <v>9</v>
      </c>
      <c r="K164" s="711">
        <v>50373</v>
      </c>
      <c r="L164" s="711">
        <v>0.31078904991948469</v>
      </c>
      <c r="M164" s="711">
        <v>5597</v>
      </c>
      <c r="N164" s="711">
        <v>22</v>
      </c>
      <c r="O164" s="711">
        <v>123160</v>
      </c>
      <c r="P164" s="701">
        <v>0.75986698009020182</v>
      </c>
      <c r="Q164" s="712">
        <v>5598.181818181818</v>
      </c>
    </row>
    <row r="165" spans="1:17" ht="14.4" customHeight="1" x14ac:dyDescent="0.3">
      <c r="A165" s="695" t="s">
        <v>6138</v>
      </c>
      <c r="B165" s="696" t="s">
        <v>5970</v>
      </c>
      <c r="C165" s="696" t="s">
        <v>5886</v>
      </c>
      <c r="D165" s="696" t="s">
        <v>6051</v>
      </c>
      <c r="E165" s="696" t="s">
        <v>6052</v>
      </c>
      <c r="F165" s="711">
        <v>15</v>
      </c>
      <c r="G165" s="711">
        <v>750</v>
      </c>
      <c r="H165" s="711">
        <v>1</v>
      </c>
      <c r="I165" s="711">
        <v>50</v>
      </c>
      <c r="J165" s="711">
        <v>18</v>
      </c>
      <c r="K165" s="711">
        <v>900</v>
      </c>
      <c r="L165" s="711">
        <v>1.2</v>
      </c>
      <c r="M165" s="711">
        <v>50</v>
      </c>
      <c r="N165" s="711">
        <v>17</v>
      </c>
      <c r="O165" s="711">
        <v>850</v>
      </c>
      <c r="P165" s="701">
        <v>1.1333333333333333</v>
      </c>
      <c r="Q165" s="712">
        <v>50</v>
      </c>
    </row>
    <row r="166" spans="1:17" ht="14.4" customHeight="1" x14ac:dyDescent="0.3">
      <c r="A166" s="695" t="s">
        <v>6138</v>
      </c>
      <c r="B166" s="696" t="s">
        <v>5970</v>
      </c>
      <c r="C166" s="696" t="s">
        <v>5886</v>
      </c>
      <c r="D166" s="696" t="s">
        <v>6053</v>
      </c>
      <c r="E166" s="696" t="s">
        <v>6054</v>
      </c>
      <c r="F166" s="711">
        <v>46</v>
      </c>
      <c r="G166" s="711">
        <v>25024</v>
      </c>
      <c r="H166" s="711">
        <v>1</v>
      </c>
      <c r="I166" s="711">
        <v>544</v>
      </c>
      <c r="J166" s="711">
        <v>31</v>
      </c>
      <c r="K166" s="711">
        <v>16895</v>
      </c>
      <c r="L166" s="711">
        <v>0.67515185421994883</v>
      </c>
      <c r="M166" s="711">
        <v>545</v>
      </c>
      <c r="N166" s="711">
        <v>19</v>
      </c>
      <c r="O166" s="711">
        <v>10362</v>
      </c>
      <c r="P166" s="701">
        <v>0.41408248081841431</v>
      </c>
      <c r="Q166" s="712">
        <v>545.36842105263156</v>
      </c>
    </row>
    <row r="167" spans="1:17" ht="14.4" customHeight="1" x14ac:dyDescent="0.3">
      <c r="A167" s="695" t="s">
        <v>6138</v>
      </c>
      <c r="B167" s="696" t="s">
        <v>5970</v>
      </c>
      <c r="C167" s="696" t="s">
        <v>5886</v>
      </c>
      <c r="D167" s="696" t="s">
        <v>6055</v>
      </c>
      <c r="E167" s="696" t="s">
        <v>6056</v>
      </c>
      <c r="F167" s="711">
        <v>79</v>
      </c>
      <c r="G167" s="711">
        <v>37683</v>
      </c>
      <c r="H167" s="711">
        <v>1</v>
      </c>
      <c r="I167" s="711">
        <v>477</v>
      </c>
      <c r="J167" s="711">
        <v>62</v>
      </c>
      <c r="K167" s="711">
        <v>29698</v>
      </c>
      <c r="L167" s="711">
        <v>0.78810073507947886</v>
      </c>
      <c r="M167" s="711">
        <v>479</v>
      </c>
      <c r="N167" s="711">
        <v>42</v>
      </c>
      <c r="O167" s="711">
        <v>20170</v>
      </c>
      <c r="P167" s="701">
        <v>0.53525462410105351</v>
      </c>
      <c r="Q167" s="712">
        <v>480.23809523809524</v>
      </c>
    </row>
    <row r="168" spans="1:17" ht="14.4" customHeight="1" x14ac:dyDescent="0.3">
      <c r="A168" s="695" t="s">
        <v>6138</v>
      </c>
      <c r="B168" s="696" t="s">
        <v>5970</v>
      </c>
      <c r="C168" s="696" t="s">
        <v>5886</v>
      </c>
      <c r="D168" s="696" t="s">
        <v>6057</v>
      </c>
      <c r="E168" s="696" t="s">
        <v>6058</v>
      </c>
      <c r="F168" s="711">
        <v>48</v>
      </c>
      <c r="G168" s="711">
        <v>35232</v>
      </c>
      <c r="H168" s="711">
        <v>1</v>
      </c>
      <c r="I168" s="711">
        <v>734</v>
      </c>
      <c r="J168" s="711">
        <v>34</v>
      </c>
      <c r="K168" s="711">
        <v>24956</v>
      </c>
      <c r="L168" s="711">
        <v>0.70833333333333337</v>
      </c>
      <c r="M168" s="711">
        <v>734</v>
      </c>
      <c r="N168" s="711">
        <v>21</v>
      </c>
      <c r="O168" s="711">
        <v>15421</v>
      </c>
      <c r="P168" s="701">
        <v>0.43769868301544052</v>
      </c>
      <c r="Q168" s="712">
        <v>734.33333333333337</v>
      </c>
    </row>
    <row r="169" spans="1:17" ht="14.4" customHeight="1" x14ac:dyDescent="0.3">
      <c r="A169" s="695" t="s">
        <v>6138</v>
      </c>
      <c r="B169" s="696" t="s">
        <v>5970</v>
      </c>
      <c r="C169" s="696" t="s">
        <v>5886</v>
      </c>
      <c r="D169" s="696" t="s">
        <v>6059</v>
      </c>
      <c r="E169" s="696" t="s">
        <v>6060</v>
      </c>
      <c r="F169" s="711">
        <v>45</v>
      </c>
      <c r="G169" s="711">
        <v>14670</v>
      </c>
      <c r="H169" s="711">
        <v>1</v>
      </c>
      <c r="I169" s="711">
        <v>326</v>
      </c>
      <c r="J169" s="711">
        <v>19</v>
      </c>
      <c r="K169" s="711">
        <v>6194</v>
      </c>
      <c r="L169" s="711">
        <v>0.42222222222222222</v>
      </c>
      <c r="M169" s="711">
        <v>326</v>
      </c>
      <c r="N169" s="711">
        <v>10</v>
      </c>
      <c r="O169" s="711">
        <v>3263</v>
      </c>
      <c r="P169" s="701">
        <v>0.22242672119972734</v>
      </c>
      <c r="Q169" s="712">
        <v>326.3</v>
      </c>
    </row>
    <row r="170" spans="1:17" ht="14.4" customHeight="1" x14ac:dyDescent="0.3">
      <c r="A170" s="695" t="s">
        <v>6138</v>
      </c>
      <c r="B170" s="696" t="s">
        <v>5970</v>
      </c>
      <c r="C170" s="696" t="s">
        <v>5886</v>
      </c>
      <c r="D170" s="696" t="s">
        <v>6061</v>
      </c>
      <c r="E170" s="696" t="s">
        <v>6062</v>
      </c>
      <c r="F170" s="711">
        <v>46</v>
      </c>
      <c r="G170" s="711">
        <v>15824</v>
      </c>
      <c r="H170" s="711">
        <v>1</v>
      </c>
      <c r="I170" s="711">
        <v>344</v>
      </c>
      <c r="J170" s="711">
        <v>29</v>
      </c>
      <c r="K170" s="711">
        <v>9976</v>
      </c>
      <c r="L170" s="711">
        <v>0.63043478260869568</v>
      </c>
      <c r="M170" s="711">
        <v>344</v>
      </c>
      <c r="N170" s="711">
        <v>18</v>
      </c>
      <c r="O170" s="711">
        <v>6198</v>
      </c>
      <c r="P170" s="701">
        <v>0.3916835187057634</v>
      </c>
      <c r="Q170" s="712">
        <v>344.33333333333331</v>
      </c>
    </row>
    <row r="171" spans="1:17" ht="14.4" customHeight="1" x14ac:dyDescent="0.3">
      <c r="A171" s="695" t="s">
        <v>6138</v>
      </c>
      <c r="B171" s="696" t="s">
        <v>5970</v>
      </c>
      <c r="C171" s="696" t="s">
        <v>5886</v>
      </c>
      <c r="D171" s="696" t="s">
        <v>6063</v>
      </c>
      <c r="E171" s="696" t="s">
        <v>6064</v>
      </c>
      <c r="F171" s="711">
        <v>1</v>
      </c>
      <c r="G171" s="711">
        <v>750</v>
      </c>
      <c r="H171" s="711">
        <v>1</v>
      </c>
      <c r="I171" s="711">
        <v>750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6138</v>
      </c>
      <c r="B172" s="696" t="s">
        <v>5970</v>
      </c>
      <c r="C172" s="696" t="s">
        <v>5886</v>
      </c>
      <c r="D172" s="696" t="s">
        <v>6065</v>
      </c>
      <c r="E172" s="696" t="s">
        <v>6066</v>
      </c>
      <c r="F172" s="711"/>
      <c r="G172" s="711"/>
      <c r="H172" s="711"/>
      <c r="I172" s="711"/>
      <c r="J172" s="711"/>
      <c r="K172" s="711"/>
      <c r="L172" s="711"/>
      <c r="M172" s="711"/>
      <c r="N172" s="711">
        <v>55</v>
      </c>
      <c r="O172" s="711">
        <v>12669</v>
      </c>
      <c r="P172" s="701"/>
      <c r="Q172" s="712">
        <v>230.34545454545454</v>
      </c>
    </row>
    <row r="173" spans="1:17" ht="14.4" customHeight="1" x14ac:dyDescent="0.3">
      <c r="A173" s="695" t="s">
        <v>6138</v>
      </c>
      <c r="B173" s="696" t="s">
        <v>5970</v>
      </c>
      <c r="C173" s="696" t="s">
        <v>5886</v>
      </c>
      <c r="D173" s="696" t="s">
        <v>6067</v>
      </c>
      <c r="E173" s="696" t="s">
        <v>6068</v>
      </c>
      <c r="F173" s="711">
        <v>108</v>
      </c>
      <c r="G173" s="711">
        <v>359964</v>
      </c>
      <c r="H173" s="711">
        <v>1</v>
      </c>
      <c r="I173" s="711">
        <v>3333</v>
      </c>
      <c r="J173" s="711">
        <v>35</v>
      </c>
      <c r="K173" s="711">
        <v>116725</v>
      </c>
      <c r="L173" s="711">
        <v>0.32426853796490762</v>
      </c>
      <c r="M173" s="711">
        <v>3335</v>
      </c>
      <c r="N173" s="711">
        <v>80</v>
      </c>
      <c r="O173" s="711">
        <v>266896</v>
      </c>
      <c r="P173" s="701">
        <v>0.74145192297007478</v>
      </c>
      <c r="Q173" s="712">
        <v>3336.2</v>
      </c>
    </row>
    <row r="174" spans="1:17" ht="14.4" customHeight="1" x14ac:dyDescent="0.3">
      <c r="A174" s="695" t="s">
        <v>6138</v>
      </c>
      <c r="B174" s="696" t="s">
        <v>5970</v>
      </c>
      <c r="C174" s="696" t="s">
        <v>5886</v>
      </c>
      <c r="D174" s="696" t="s">
        <v>6069</v>
      </c>
      <c r="E174" s="696" t="s">
        <v>6070</v>
      </c>
      <c r="F174" s="711">
        <v>48</v>
      </c>
      <c r="G174" s="711">
        <v>10992</v>
      </c>
      <c r="H174" s="711">
        <v>1</v>
      </c>
      <c r="I174" s="711">
        <v>229</v>
      </c>
      <c r="J174" s="711">
        <v>71</v>
      </c>
      <c r="K174" s="711">
        <v>16259</v>
      </c>
      <c r="L174" s="711">
        <v>1.4791666666666667</v>
      </c>
      <c r="M174" s="711">
        <v>229</v>
      </c>
      <c r="N174" s="711">
        <v>59</v>
      </c>
      <c r="O174" s="711">
        <v>13526</v>
      </c>
      <c r="P174" s="701">
        <v>1.2305312954876273</v>
      </c>
      <c r="Q174" s="712">
        <v>229.25423728813558</v>
      </c>
    </row>
    <row r="175" spans="1:17" ht="14.4" customHeight="1" x14ac:dyDescent="0.3">
      <c r="A175" s="695" t="s">
        <v>6138</v>
      </c>
      <c r="B175" s="696" t="s">
        <v>5970</v>
      </c>
      <c r="C175" s="696" t="s">
        <v>5886</v>
      </c>
      <c r="D175" s="696" t="s">
        <v>6071</v>
      </c>
      <c r="E175" s="696" t="s">
        <v>6072</v>
      </c>
      <c r="F175" s="711">
        <v>1</v>
      </c>
      <c r="G175" s="711">
        <v>406</v>
      </c>
      <c r="H175" s="711">
        <v>1</v>
      </c>
      <c r="I175" s="711">
        <v>406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6138</v>
      </c>
      <c r="B176" s="696" t="s">
        <v>5970</v>
      </c>
      <c r="C176" s="696" t="s">
        <v>5886</v>
      </c>
      <c r="D176" s="696" t="s">
        <v>6073</v>
      </c>
      <c r="E176" s="696" t="s">
        <v>6074</v>
      </c>
      <c r="F176" s="711">
        <v>2</v>
      </c>
      <c r="G176" s="711">
        <v>1298</v>
      </c>
      <c r="H176" s="711">
        <v>1</v>
      </c>
      <c r="I176" s="711">
        <v>649</v>
      </c>
      <c r="J176" s="711"/>
      <c r="K176" s="711"/>
      <c r="L176" s="711"/>
      <c r="M176" s="711"/>
      <c r="N176" s="711">
        <v>1</v>
      </c>
      <c r="O176" s="711">
        <v>650</v>
      </c>
      <c r="P176" s="701">
        <v>0.50077041602465333</v>
      </c>
      <c r="Q176" s="712">
        <v>650</v>
      </c>
    </row>
    <row r="177" spans="1:17" ht="14.4" customHeight="1" x14ac:dyDescent="0.3">
      <c r="A177" s="695" t="s">
        <v>6138</v>
      </c>
      <c r="B177" s="696" t="s">
        <v>5970</v>
      </c>
      <c r="C177" s="696" t="s">
        <v>5886</v>
      </c>
      <c r="D177" s="696" t="s">
        <v>6077</v>
      </c>
      <c r="E177" s="696" t="s">
        <v>6078</v>
      </c>
      <c r="F177" s="711"/>
      <c r="G177" s="711"/>
      <c r="H177" s="711"/>
      <c r="I177" s="711"/>
      <c r="J177" s="711">
        <v>2</v>
      </c>
      <c r="K177" s="711">
        <v>770</v>
      </c>
      <c r="L177" s="711"/>
      <c r="M177" s="711">
        <v>385</v>
      </c>
      <c r="N177" s="711">
        <v>12</v>
      </c>
      <c r="O177" s="711">
        <v>4627</v>
      </c>
      <c r="P177" s="701"/>
      <c r="Q177" s="712">
        <v>385.58333333333331</v>
      </c>
    </row>
    <row r="178" spans="1:17" ht="14.4" customHeight="1" x14ac:dyDescent="0.3">
      <c r="A178" s="695" t="s">
        <v>6138</v>
      </c>
      <c r="B178" s="696" t="s">
        <v>5970</v>
      </c>
      <c r="C178" s="696" t="s">
        <v>5886</v>
      </c>
      <c r="D178" s="696" t="s">
        <v>6079</v>
      </c>
      <c r="E178" s="696" t="s">
        <v>6080</v>
      </c>
      <c r="F178" s="711">
        <v>1</v>
      </c>
      <c r="G178" s="711">
        <v>88</v>
      </c>
      <c r="H178" s="711">
        <v>1</v>
      </c>
      <c r="I178" s="711">
        <v>88</v>
      </c>
      <c r="J178" s="711">
        <v>1</v>
      </c>
      <c r="K178" s="711">
        <v>88</v>
      </c>
      <c r="L178" s="711">
        <v>1</v>
      </c>
      <c r="M178" s="711">
        <v>88</v>
      </c>
      <c r="N178" s="711"/>
      <c r="O178" s="711"/>
      <c r="P178" s="701"/>
      <c r="Q178" s="712"/>
    </row>
    <row r="179" spans="1:17" ht="14.4" customHeight="1" x14ac:dyDescent="0.3">
      <c r="A179" s="695" t="s">
        <v>6138</v>
      </c>
      <c r="B179" s="696" t="s">
        <v>5970</v>
      </c>
      <c r="C179" s="696" t="s">
        <v>5886</v>
      </c>
      <c r="D179" s="696" t="s">
        <v>6083</v>
      </c>
      <c r="E179" s="696" t="s">
        <v>6084</v>
      </c>
      <c r="F179" s="711">
        <v>13</v>
      </c>
      <c r="G179" s="711">
        <v>2119</v>
      </c>
      <c r="H179" s="711">
        <v>1</v>
      </c>
      <c r="I179" s="711">
        <v>163</v>
      </c>
      <c r="J179" s="711">
        <v>9</v>
      </c>
      <c r="K179" s="711">
        <v>1476</v>
      </c>
      <c r="L179" s="711">
        <v>0.69655497876356776</v>
      </c>
      <c r="M179" s="711">
        <v>164</v>
      </c>
      <c r="N179" s="711">
        <v>10</v>
      </c>
      <c r="O179" s="711">
        <v>1644</v>
      </c>
      <c r="P179" s="701">
        <v>0.77583765927324211</v>
      </c>
      <c r="Q179" s="712">
        <v>164.4</v>
      </c>
    </row>
    <row r="180" spans="1:17" ht="14.4" customHeight="1" x14ac:dyDescent="0.3">
      <c r="A180" s="695" t="s">
        <v>6138</v>
      </c>
      <c r="B180" s="696" t="s">
        <v>5970</v>
      </c>
      <c r="C180" s="696" t="s">
        <v>5886</v>
      </c>
      <c r="D180" s="696" t="s">
        <v>1129</v>
      </c>
      <c r="E180" s="696" t="s">
        <v>6085</v>
      </c>
      <c r="F180" s="711"/>
      <c r="G180" s="711"/>
      <c r="H180" s="711"/>
      <c r="I180" s="711"/>
      <c r="J180" s="711"/>
      <c r="K180" s="711"/>
      <c r="L180" s="711"/>
      <c r="M180" s="711"/>
      <c r="N180" s="711">
        <v>84</v>
      </c>
      <c r="O180" s="711">
        <v>65966</v>
      </c>
      <c r="P180" s="701"/>
      <c r="Q180" s="712">
        <v>785.30952380952385</v>
      </c>
    </row>
    <row r="181" spans="1:17" ht="14.4" customHeight="1" x14ac:dyDescent="0.3">
      <c r="A181" s="695" t="s">
        <v>6138</v>
      </c>
      <c r="B181" s="696" t="s">
        <v>5970</v>
      </c>
      <c r="C181" s="696" t="s">
        <v>5886</v>
      </c>
      <c r="D181" s="696" t="s">
        <v>6086</v>
      </c>
      <c r="E181" s="696" t="s">
        <v>6087</v>
      </c>
      <c r="F181" s="711"/>
      <c r="G181" s="711"/>
      <c r="H181" s="711"/>
      <c r="I181" s="711"/>
      <c r="J181" s="711"/>
      <c r="K181" s="711"/>
      <c r="L181" s="711"/>
      <c r="M181" s="711"/>
      <c r="N181" s="711">
        <v>10</v>
      </c>
      <c r="O181" s="711">
        <v>2213</v>
      </c>
      <c r="P181" s="701"/>
      <c r="Q181" s="712">
        <v>221.3</v>
      </c>
    </row>
    <row r="182" spans="1:17" ht="14.4" customHeight="1" x14ac:dyDescent="0.3">
      <c r="A182" s="695" t="s">
        <v>6138</v>
      </c>
      <c r="B182" s="696" t="s">
        <v>5970</v>
      </c>
      <c r="C182" s="696" t="s">
        <v>5886</v>
      </c>
      <c r="D182" s="696" t="s">
        <v>6088</v>
      </c>
      <c r="E182" s="696" t="s">
        <v>6089</v>
      </c>
      <c r="F182" s="711">
        <v>1</v>
      </c>
      <c r="G182" s="711">
        <v>563</v>
      </c>
      <c r="H182" s="711">
        <v>1</v>
      </c>
      <c r="I182" s="711">
        <v>563</v>
      </c>
      <c r="J182" s="711"/>
      <c r="K182" s="711"/>
      <c r="L182" s="711"/>
      <c r="M182" s="711"/>
      <c r="N182" s="711">
        <v>3</v>
      </c>
      <c r="O182" s="711">
        <v>1692</v>
      </c>
      <c r="P182" s="701">
        <v>3.0053285968028418</v>
      </c>
      <c r="Q182" s="712">
        <v>564</v>
      </c>
    </row>
    <row r="183" spans="1:17" ht="14.4" customHeight="1" x14ac:dyDescent="0.3">
      <c r="A183" s="695" t="s">
        <v>6138</v>
      </c>
      <c r="B183" s="696" t="s">
        <v>5970</v>
      </c>
      <c r="C183" s="696" t="s">
        <v>5886</v>
      </c>
      <c r="D183" s="696" t="s">
        <v>6090</v>
      </c>
      <c r="E183" s="696" t="s">
        <v>6091</v>
      </c>
      <c r="F183" s="711"/>
      <c r="G183" s="711"/>
      <c r="H183" s="711"/>
      <c r="I183" s="711"/>
      <c r="J183" s="711">
        <v>6</v>
      </c>
      <c r="K183" s="711">
        <v>5490</v>
      </c>
      <c r="L183" s="711"/>
      <c r="M183" s="711">
        <v>915</v>
      </c>
      <c r="N183" s="711">
        <v>1</v>
      </c>
      <c r="O183" s="711">
        <v>915</v>
      </c>
      <c r="P183" s="701"/>
      <c r="Q183" s="712">
        <v>915</v>
      </c>
    </row>
    <row r="184" spans="1:17" ht="14.4" customHeight="1" x14ac:dyDescent="0.3">
      <c r="A184" s="695" t="s">
        <v>6138</v>
      </c>
      <c r="B184" s="696" t="s">
        <v>5970</v>
      </c>
      <c r="C184" s="696" t="s">
        <v>5886</v>
      </c>
      <c r="D184" s="696" t="s">
        <v>6092</v>
      </c>
      <c r="E184" s="696" t="s">
        <v>6093</v>
      </c>
      <c r="F184" s="711"/>
      <c r="G184" s="711"/>
      <c r="H184" s="711"/>
      <c r="I184" s="711"/>
      <c r="J184" s="711">
        <v>6</v>
      </c>
      <c r="K184" s="711">
        <v>5352</v>
      </c>
      <c r="L184" s="711"/>
      <c r="M184" s="711">
        <v>892</v>
      </c>
      <c r="N184" s="711">
        <v>1</v>
      </c>
      <c r="O184" s="711">
        <v>892</v>
      </c>
      <c r="P184" s="701"/>
      <c r="Q184" s="712">
        <v>892</v>
      </c>
    </row>
    <row r="185" spans="1:17" ht="14.4" customHeight="1" x14ac:dyDescent="0.3">
      <c r="A185" s="695" t="s">
        <v>6138</v>
      </c>
      <c r="B185" s="696" t="s">
        <v>5970</v>
      </c>
      <c r="C185" s="696" t="s">
        <v>5886</v>
      </c>
      <c r="D185" s="696" t="s">
        <v>6098</v>
      </c>
      <c r="E185" s="696" t="s">
        <v>6099</v>
      </c>
      <c r="F185" s="711">
        <v>21</v>
      </c>
      <c r="G185" s="711">
        <v>1785</v>
      </c>
      <c r="H185" s="711">
        <v>1</v>
      </c>
      <c r="I185" s="711">
        <v>85</v>
      </c>
      <c r="J185" s="711">
        <v>24</v>
      </c>
      <c r="K185" s="711">
        <v>2064</v>
      </c>
      <c r="L185" s="711">
        <v>1.1563025210084035</v>
      </c>
      <c r="M185" s="711">
        <v>86</v>
      </c>
      <c r="N185" s="711">
        <v>7</v>
      </c>
      <c r="O185" s="711">
        <v>612</v>
      </c>
      <c r="P185" s="701">
        <v>0.34285714285714286</v>
      </c>
      <c r="Q185" s="712">
        <v>87.428571428571431</v>
      </c>
    </row>
    <row r="186" spans="1:17" ht="14.4" customHeight="1" x14ac:dyDescent="0.3">
      <c r="A186" s="695" t="s">
        <v>6143</v>
      </c>
      <c r="B186" s="696" t="s">
        <v>5749</v>
      </c>
      <c r="C186" s="696" t="s">
        <v>5886</v>
      </c>
      <c r="D186" s="696" t="s">
        <v>5891</v>
      </c>
      <c r="E186" s="696" t="s">
        <v>5892</v>
      </c>
      <c r="F186" s="711"/>
      <c r="G186" s="711"/>
      <c r="H186" s="711"/>
      <c r="I186" s="711"/>
      <c r="J186" s="711">
        <v>2</v>
      </c>
      <c r="K186" s="711">
        <v>68</v>
      </c>
      <c r="L186" s="711"/>
      <c r="M186" s="711">
        <v>34</v>
      </c>
      <c r="N186" s="711">
        <v>2</v>
      </c>
      <c r="O186" s="711">
        <v>68</v>
      </c>
      <c r="P186" s="701"/>
      <c r="Q186" s="712">
        <v>34</v>
      </c>
    </row>
    <row r="187" spans="1:17" ht="14.4" customHeight="1" x14ac:dyDescent="0.3">
      <c r="A187" s="695" t="s">
        <v>6143</v>
      </c>
      <c r="B187" s="696" t="s">
        <v>5749</v>
      </c>
      <c r="C187" s="696" t="s">
        <v>5886</v>
      </c>
      <c r="D187" s="696" t="s">
        <v>5923</v>
      </c>
      <c r="E187" s="696" t="s">
        <v>5924</v>
      </c>
      <c r="F187" s="711">
        <v>1</v>
      </c>
      <c r="G187" s="711">
        <v>357</v>
      </c>
      <c r="H187" s="711">
        <v>1</v>
      </c>
      <c r="I187" s="711">
        <v>357</v>
      </c>
      <c r="J187" s="711"/>
      <c r="K187" s="711"/>
      <c r="L187" s="711"/>
      <c r="M187" s="711"/>
      <c r="N187" s="711"/>
      <c r="O187" s="711"/>
      <c r="P187" s="701"/>
      <c r="Q187" s="712"/>
    </row>
    <row r="188" spans="1:17" ht="14.4" customHeight="1" x14ac:dyDescent="0.3">
      <c r="A188" s="695" t="s">
        <v>6143</v>
      </c>
      <c r="B188" s="696" t="s">
        <v>5749</v>
      </c>
      <c r="C188" s="696" t="s">
        <v>5886</v>
      </c>
      <c r="D188" s="696" t="s">
        <v>5931</v>
      </c>
      <c r="E188" s="696" t="s">
        <v>5932</v>
      </c>
      <c r="F188" s="711">
        <v>1</v>
      </c>
      <c r="G188" s="711">
        <v>158</v>
      </c>
      <c r="H188" s="711">
        <v>1</v>
      </c>
      <c r="I188" s="711">
        <v>158</v>
      </c>
      <c r="J188" s="711">
        <v>2</v>
      </c>
      <c r="K188" s="711">
        <v>318</v>
      </c>
      <c r="L188" s="711">
        <v>2.0126582278481013</v>
      </c>
      <c r="M188" s="711">
        <v>159</v>
      </c>
      <c r="N188" s="711">
        <v>1</v>
      </c>
      <c r="O188" s="711">
        <v>159</v>
      </c>
      <c r="P188" s="701">
        <v>1.0063291139240507</v>
      </c>
      <c r="Q188" s="712">
        <v>159</v>
      </c>
    </row>
    <row r="189" spans="1:17" ht="14.4" customHeight="1" x14ac:dyDescent="0.3">
      <c r="A189" s="695" t="s">
        <v>6143</v>
      </c>
      <c r="B189" s="696" t="s">
        <v>5749</v>
      </c>
      <c r="C189" s="696" t="s">
        <v>5886</v>
      </c>
      <c r="D189" s="696" t="s">
        <v>5937</v>
      </c>
      <c r="E189" s="696" t="s">
        <v>5938</v>
      </c>
      <c r="F189" s="711">
        <v>3</v>
      </c>
      <c r="G189" s="711">
        <v>534</v>
      </c>
      <c r="H189" s="711">
        <v>1</v>
      </c>
      <c r="I189" s="711">
        <v>178</v>
      </c>
      <c r="J189" s="711"/>
      <c r="K189" s="711"/>
      <c r="L189" s="711"/>
      <c r="M189" s="711"/>
      <c r="N189" s="711">
        <v>2</v>
      </c>
      <c r="O189" s="711">
        <v>326</v>
      </c>
      <c r="P189" s="701">
        <v>0.61048689138576784</v>
      </c>
      <c r="Q189" s="712">
        <v>163</v>
      </c>
    </row>
    <row r="190" spans="1:17" ht="14.4" customHeight="1" x14ac:dyDescent="0.3">
      <c r="A190" s="695" t="s">
        <v>6143</v>
      </c>
      <c r="B190" s="696" t="s">
        <v>5749</v>
      </c>
      <c r="C190" s="696" t="s">
        <v>5886</v>
      </c>
      <c r="D190" s="696" t="s">
        <v>5939</v>
      </c>
      <c r="E190" s="696" t="s">
        <v>5940</v>
      </c>
      <c r="F190" s="711"/>
      <c r="G190" s="711"/>
      <c r="H190" s="711"/>
      <c r="I190" s="711"/>
      <c r="J190" s="711"/>
      <c r="K190" s="711"/>
      <c r="L190" s="711"/>
      <c r="M190" s="711"/>
      <c r="N190" s="711">
        <v>1</v>
      </c>
      <c r="O190" s="711">
        <v>645</v>
      </c>
      <c r="P190" s="701"/>
      <c r="Q190" s="712">
        <v>645</v>
      </c>
    </row>
    <row r="191" spans="1:17" ht="14.4" customHeight="1" x14ac:dyDescent="0.3">
      <c r="A191" s="695" t="s">
        <v>6143</v>
      </c>
      <c r="B191" s="696" t="s">
        <v>5941</v>
      </c>
      <c r="C191" s="696" t="s">
        <v>5886</v>
      </c>
      <c r="D191" s="696" t="s">
        <v>5946</v>
      </c>
      <c r="E191" s="696" t="s">
        <v>5947</v>
      </c>
      <c r="F191" s="711">
        <v>2</v>
      </c>
      <c r="G191" s="711">
        <v>590</v>
      </c>
      <c r="H191" s="711">
        <v>1</v>
      </c>
      <c r="I191" s="711">
        <v>295</v>
      </c>
      <c r="J191" s="711"/>
      <c r="K191" s="711"/>
      <c r="L191" s="711"/>
      <c r="M191" s="711"/>
      <c r="N191" s="711">
        <v>4</v>
      </c>
      <c r="O191" s="711">
        <v>1188</v>
      </c>
      <c r="P191" s="701">
        <v>2.0135593220338981</v>
      </c>
      <c r="Q191" s="712">
        <v>297</v>
      </c>
    </row>
    <row r="192" spans="1:17" ht="14.4" customHeight="1" x14ac:dyDescent="0.3">
      <c r="A192" s="695" t="s">
        <v>6143</v>
      </c>
      <c r="B192" s="696" t="s">
        <v>5941</v>
      </c>
      <c r="C192" s="696" t="s">
        <v>5886</v>
      </c>
      <c r="D192" s="696" t="s">
        <v>5950</v>
      </c>
      <c r="E192" s="696" t="s">
        <v>5951</v>
      </c>
      <c r="F192" s="711">
        <v>6</v>
      </c>
      <c r="G192" s="711">
        <v>7416</v>
      </c>
      <c r="H192" s="711">
        <v>1</v>
      </c>
      <c r="I192" s="711">
        <v>1236</v>
      </c>
      <c r="J192" s="711"/>
      <c r="K192" s="711"/>
      <c r="L192" s="711"/>
      <c r="M192" s="711"/>
      <c r="N192" s="711">
        <v>13</v>
      </c>
      <c r="O192" s="711">
        <v>16185</v>
      </c>
      <c r="P192" s="701">
        <v>2.1824433656957929</v>
      </c>
      <c r="Q192" s="712">
        <v>1245</v>
      </c>
    </row>
    <row r="193" spans="1:17" ht="14.4" customHeight="1" x14ac:dyDescent="0.3">
      <c r="A193" s="695" t="s">
        <v>6143</v>
      </c>
      <c r="B193" s="696" t="s">
        <v>5941</v>
      </c>
      <c r="C193" s="696" t="s">
        <v>5886</v>
      </c>
      <c r="D193" s="696" t="s">
        <v>5952</v>
      </c>
      <c r="E193" s="696" t="s">
        <v>5953</v>
      </c>
      <c r="F193" s="711"/>
      <c r="G193" s="711"/>
      <c r="H193" s="711"/>
      <c r="I193" s="711"/>
      <c r="J193" s="711"/>
      <c r="K193" s="711"/>
      <c r="L193" s="711"/>
      <c r="M193" s="711"/>
      <c r="N193" s="711">
        <v>2</v>
      </c>
      <c r="O193" s="711">
        <v>18674</v>
      </c>
      <c r="P193" s="701"/>
      <c r="Q193" s="712">
        <v>9337</v>
      </c>
    </row>
    <row r="194" spans="1:17" ht="14.4" customHeight="1" x14ac:dyDescent="0.3">
      <c r="A194" s="695" t="s">
        <v>6143</v>
      </c>
      <c r="B194" s="696" t="s">
        <v>5941</v>
      </c>
      <c r="C194" s="696" t="s">
        <v>5886</v>
      </c>
      <c r="D194" s="696" t="s">
        <v>5954</v>
      </c>
      <c r="E194" s="696" t="s">
        <v>5955</v>
      </c>
      <c r="F194" s="711">
        <v>3</v>
      </c>
      <c r="G194" s="711">
        <v>29106</v>
      </c>
      <c r="H194" s="711">
        <v>1</v>
      </c>
      <c r="I194" s="711">
        <v>9702</v>
      </c>
      <c r="J194" s="711"/>
      <c r="K194" s="711"/>
      <c r="L194" s="711"/>
      <c r="M194" s="711"/>
      <c r="N194" s="711">
        <v>4</v>
      </c>
      <c r="O194" s="711">
        <v>38988</v>
      </c>
      <c r="P194" s="701">
        <v>1.339517625231911</v>
      </c>
      <c r="Q194" s="712">
        <v>9747</v>
      </c>
    </row>
    <row r="195" spans="1:17" ht="14.4" customHeight="1" x14ac:dyDescent="0.3">
      <c r="A195" s="695" t="s">
        <v>6143</v>
      </c>
      <c r="B195" s="696" t="s">
        <v>5941</v>
      </c>
      <c r="C195" s="696" t="s">
        <v>5886</v>
      </c>
      <c r="D195" s="696" t="s">
        <v>5960</v>
      </c>
      <c r="E195" s="696" t="s">
        <v>5961</v>
      </c>
      <c r="F195" s="711"/>
      <c r="G195" s="711"/>
      <c r="H195" s="711"/>
      <c r="I195" s="711"/>
      <c r="J195" s="711"/>
      <c r="K195" s="711"/>
      <c r="L195" s="711"/>
      <c r="M195" s="711"/>
      <c r="N195" s="711">
        <v>4</v>
      </c>
      <c r="O195" s="711">
        <v>4008</v>
      </c>
      <c r="P195" s="701"/>
      <c r="Q195" s="712">
        <v>1002</v>
      </c>
    </row>
    <row r="196" spans="1:17" ht="14.4" customHeight="1" x14ac:dyDescent="0.3">
      <c r="A196" s="695" t="s">
        <v>6143</v>
      </c>
      <c r="B196" s="696" t="s">
        <v>5941</v>
      </c>
      <c r="C196" s="696" t="s">
        <v>5886</v>
      </c>
      <c r="D196" s="696" t="s">
        <v>5962</v>
      </c>
      <c r="E196" s="696" t="s">
        <v>5963</v>
      </c>
      <c r="F196" s="711">
        <v>12</v>
      </c>
      <c r="G196" s="711">
        <v>26652</v>
      </c>
      <c r="H196" s="711">
        <v>1</v>
      </c>
      <c r="I196" s="711">
        <v>2221</v>
      </c>
      <c r="J196" s="711"/>
      <c r="K196" s="711"/>
      <c r="L196" s="711"/>
      <c r="M196" s="711"/>
      <c r="N196" s="711">
        <v>47</v>
      </c>
      <c r="O196" s="711">
        <v>104951</v>
      </c>
      <c r="P196" s="701">
        <v>3.9378283055680625</v>
      </c>
      <c r="Q196" s="712">
        <v>2233</v>
      </c>
    </row>
    <row r="197" spans="1:17" ht="14.4" customHeight="1" x14ac:dyDescent="0.3">
      <c r="A197" s="695" t="s">
        <v>6143</v>
      </c>
      <c r="B197" s="696" t="s">
        <v>5941</v>
      </c>
      <c r="C197" s="696" t="s">
        <v>5886</v>
      </c>
      <c r="D197" s="696" t="s">
        <v>5964</v>
      </c>
      <c r="E197" s="696" t="s">
        <v>5965</v>
      </c>
      <c r="F197" s="711"/>
      <c r="G197" s="711"/>
      <c r="H197" s="711"/>
      <c r="I197" s="711"/>
      <c r="J197" s="711"/>
      <c r="K197" s="711"/>
      <c r="L197" s="711"/>
      <c r="M197" s="711"/>
      <c r="N197" s="711">
        <v>2</v>
      </c>
      <c r="O197" s="711">
        <v>732</v>
      </c>
      <c r="P197" s="701"/>
      <c r="Q197" s="712">
        <v>366</v>
      </c>
    </row>
    <row r="198" spans="1:17" ht="14.4" customHeight="1" x14ac:dyDescent="0.3">
      <c r="A198" s="695" t="s">
        <v>6143</v>
      </c>
      <c r="B198" s="696" t="s">
        <v>5970</v>
      </c>
      <c r="C198" s="696" t="s">
        <v>5886</v>
      </c>
      <c r="D198" s="696" t="s">
        <v>5973</v>
      </c>
      <c r="E198" s="696" t="s">
        <v>5974</v>
      </c>
      <c r="F198" s="711">
        <v>2</v>
      </c>
      <c r="G198" s="711">
        <v>432</v>
      </c>
      <c r="H198" s="711">
        <v>1</v>
      </c>
      <c r="I198" s="711">
        <v>216</v>
      </c>
      <c r="J198" s="711"/>
      <c r="K198" s="711"/>
      <c r="L198" s="711"/>
      <c r="M198" s="711"/>
      <c r="N198" s="711"/>
      <c r="O198" s="711"/>
      <c r="P198" s="701"/>
      <c r="Q198" s="712"/>
    </row>
    <row r="199" spans="1:17" ht="14.4" customHeight="1" x14ac:dyDescent="0.3">
      <c r="A199" s="695" t="s">
        <v>6143</v>
      </c>
      <c r="B199" s="696" t="s">
        <v>5970</v>
      </c>
      <c r="C199" s="696" t="s">
        <v>5886</v>
      </c>
      <c r="D199" s="696" t="s">
        <v>5975</v>
      </c>
      <c r="E199" s="696" t="s">
        <v>5976</v>
      </c>
      <c r="F199" s="711">
        <v>2</v>
      </c>
      <c r="G199" s="711">
        <v>988</v>
      </c>
      <c r="H199" s="711">
        <v>1</v>
      </c>
      <c r="I199" s="711">
        <v>494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6143</v>
      </c>
      <c r="B200" s="696" t="s">
        <v>5970</v>
      </c>
      <c r="C200" s="696" t="s">
        <v>5886</v>
      </c>
      <c r="D200" s="696" t="s">
        <v>5979</v>
      </c>
      <c r="E200" s="696" t="s">
        <v>5980</v>
      </c>
      <c r="F200" s="711">
        <v>14</v>
      </c>
      <c r="G200" s="711">
        <v>4900</v>
      </c>
      <c r="H200" s="711">
        <v>1</v>
      </c>
      <c r="I200" s="711">
        <v>350</v>
      </c>
      <c r="J200" s="711">
        <v>4</v>
      </c>
      <c r="K200" s="711">
        <v>1400</v>
      </c>
      <c r="L200" s="711">
        <v>0.2857142857142857</v>
      </c>
      <c r="M200" s="711">
        <v>350</v>
      </c>
      <c r="N200" s="711">
        <v>5</v>
      </c>
      <c r="O200" s="711">
        <v>1750</v>
      </c>
      <c r="P200" s="701">
        <v>0.35714285714285715</v>
      </c>
      <c r="Q200" s="712">
        <v>350</v>
      </c>
    </row>
    <row r="201" spans="1:17" ht="14.4" customHeight="1" x14ac:dyDescent="0.3">
      <c r="A201" s="695" t="s">
        <v>6143</v>
      </c>
      <c r="B201" s="696" t="s">
        <v>5970</v>
      </c>
      <c r="C201" s="696" t="s">
        <v>5886</v>
      </c>
      <c r="D201" s="696" t="s">
        <v>5983</v>
      </c>
      <c r="E201" s="696" t="s">
        <v>5984</v>
      </c>
      <c r="F201" s="711">
        <v>278</v>
      </c>
      <c r="G201" s="711">
        <v>17792</v>
      </c>
      <c r="H201" s="711">
        <v>1</v>
      </c>
      <c r="I201" s="711">
        <v>64</v>
      </c>
      <c r="J201" s="711">
        <v>234</v>
      </c>
      <c r="K201" s="711">
        <v>15210</v>
      </c>
      <c r="L201" s="711">
        <v>0.85487859712230219</v>
      </c>
      <c r="M201" s="711">
        <v>65</v>
      </c>
      <c r="N201" s="711">
        <v>200</v>
      </c>
      <c r="O201" s="711">
        <v>13000</v>
      </c>
      <c r="P201" s="701">
        <v>0.73066546762589923</v>
      </c>
      <c r="Q201" s="712">
        <v>65</v>
      </c>
    </row>
    <row r="202" spans="1:17" ht="14.4" customHeight="1" x14ac:dyDescent="0.3">
      <c r="A202" s="695" t="s">
        <v>6143</v>
      </c>
      <c r="B202" s="696" t="s">
        <v>5970</v>
      </c>
      <c r="C202" s="696" t="s">
        <v>5886</v>
      </c>
      <c r="D202" s="696" t="s">
        <v>5989</v>
      </c>
      <c r="E202" s="696" t="s">
        <v>5990</v>
      </c>
      <c r="F202" s="711"/>
      <c r="G202" s="711"/>
      <c r="H202" s="711"/>
      <c r="I202" s="711"/>
      <c r="J202" s="711">
        <v>1</v>
      </c>
      <c r="K202" s="711">
        <v>615</v>
      </c>
      <c r="L202" s="711"/>
      <c r="M202" s="711">
        <v>615</v>
      </c>
      <c r="N202" s="711"/>
      <c r="O202" s="711"/>
      <c r="P202" s="701"/>
      <c r="Q202" s="712"/>
    </row>
    <row r="203" spans="1:17" ht="14.4" customHeight="1" x14ac:dyDescent="0.3">
      <c r="A203" s="695" t="s">
        <v>6143</v>
      </c>
      <c r="B203" s="696" t="s">
        <v>5970</v>
      </c>
      <c r="C203" s="696" t="s">
        <v>5886</v>
      </c>
      <c r="D203" s="696" t="s">
        <v>5995</v>
      </c>
      <c r="E203" s="696" t="s">
        <v>5996</v>
      </c>
      <c r="F203" s="711">
        <v>17</v>
      </c>
      <c r="G203" s="711">
        <v>391</v>
      </c>
      <c r="H203" s="711">
        <v>1</v>
      </c>
      <c r="I203" s="711">
        <v>23</v>
      </c>
      <c r="J203" s="711">
        <v>15</v>
      </c>
      <c r="K203" s="711">
        <v>345</v>
      </c>
      <c r="L203" s="711">
        <v>0.88235294117647056</v>
      </c>
      <c r="M203" s="711">
        <v>23</v>
      </c>
      <c r="N203" s="711">
        <v>9</v>
      </c>
      <c r="O203" s="711">
        <v>212</v>
      </c>
      <c r="P203" s="701">
        <v>0.5421994884910486</v>
      </c>
      <c r="Q203" s="712">
        <v>23.555555555555557</v>
      </c>
    </row>
    <row r="204" spans="1:17" ht="14.4" customHeight="1" x14ac:dyDescent="0.3">
      <c r="A204" s="695" t="s">
        <v>6143</v>
      </c>
      <c r="B204" s="696" t="s">
        <v>5970</v>
      </c>
      <c r="C204" s="696" t="s">
        <v>5886</v>
      </c>
      <c r="D204" s="696" t="s">
        <v>5999</v>
      </c>
      <c r="E204" s="696" t="s">
        <v>6000</v>
      </c>
      <c r="F204" s="711">
        <v>8</v>
      </c>
      <c r="G204" s="711">
        <v>432</v>
      </c>
      <c r="H204" s="711">
        <v>1</v>
      </c>
      <c r="I204" s="711">
        <v>54</v>
      </c>
      <c r="J204" s="711">
        <v>8</v>
      </c>
      <c r="K204" s="711">
        <v>432</v>
      </c>
      <c r="L204" s="711">
        <v>1</v>
      </c>
      <c r="M204" s="711">
        <v>54</v>
      </c>
      <c r="N204" s="711">
        <v>13</v>
      </c>
      <c r="O204" s="711">
        <v>702</v>
      </c>
      <c r="P204" s="701">
        <v>1.625</v>
      </c>
      <c r="Q204" s="712">
        <v>54</v>
      </c>
    </row>
    <row r="205" spans="1:17" ht="14.4" customHeight="1" x14ac:dyDescent="0.3">
      <c r="A205" s="695" t="s">
        <v>6143</v>
      </c>
      <c r="B205" s="696" t="s">
        <v>5970</v>
      </c>
      <c r="C205" s="696" t="s">
        <v>5886</v>
      </c>
      <c r="D205" s="696" t="s">
        <v>6001</v>
      </c>
      <c r="E205" s="696" t="s">
        <v>6002</v>
      </c>
      <c r="F205" s="711">
        <v>688</v>
      </c>
      <c r="G205" s="711">
        <v>52976</v>
      </c>
      <c r="H205" s="711">
        <v>1</v>
      </c>
      <c r="I205" s="711">
        <v>77</v>
      </c>
      <c r="J205" s="711">
        <v>545</v>
      </c>
      <c r="K205" s="711">
        <v>41965</v>
      </c>
      <c r="L205" s="711">
        <v>0.79215116279069764</v>
      </c>
      <c r="M205" s="711">
        <v>77</v>
      </c>
      <c r="N205" s="711">
        <v>554</v>
      </c>
      <c r="O205" s="711">
        <v>42658</v>
      </c>
      <c r="P205" s="701">
        <v>0.80523255813953487</v>
      </c>
      <c r="Q205" s="712">
        <v>77</v>
      </c>
    </row>
    <row r="206" spans="1:17" ht="14.4" customHeight="1" x14ac:dyDescent="0.3">
      <c r="A206" s="695" t="s">
        <v>6143</v>
      </c>
      <c r="B206" s="696" t="s">
        <v>5970</v>
      </c>
      <c r="C206" s="696" t="s">
        <v>5886</v>
      </c>
      <c r="D206" s="696" t="s">
        <v>6005</v>
      </c>
      <c r="E206" s="696" t="s">
        <v>6006</v>
      </c>
      <c r="F206" s="711">
        <v>70</v>
      </c>
      <c r="G206" s="711">
        <v>1540</v>
      </c>
      <c r="H206" s="711">
        <v>1</v>
      </c>
      <c r="I206" s="711">
        <v>22</v>
      </c>
      <c r="J206" s="711">
        <v>31</v>
      </c>
      <c r="K206" s="711">
        <v>682</v>
      </c>
      <c r="L206" s="711">
        <v>0.44285714285714284</v>
      </c>
      <c r="M206" s="711">
        <v>22</v>
      </c>
      <c r="N206" s="711">
        <v>26</v>
      </c>
      <c r="O206" s="711">
        <v>577</v>
      </c>
      <c r="P206" s="701">
        <v>0.37467532467532466</v>
      </c>
      <c r="Q206" s="712">
        <v>22.192307692307693</v>
      </c>
    </row>
    <row r="207" spans="1:17" ht="14.4" customHeight="1" x14ac:dyDescent="0.3">
      <c r="A207" s="695" t="s">
        <v>6143</v>
      </c>
      <c r="B207" s="696" t="s">
        <v>5970</v>
      </c>
      <c r="C207" s="696" t="s">
        <v>5886</v>
      </c>
      <c r="D207" s="696" t="s">
        <v>6015</v>
      </c>
      <c r="E207" s="696" t="s">
        <v>6016</v>
      </c>
      <c r="F207" s="711">
        <v>35</v>
      </c>
      <c r="G207" s="711">
        <v>7315</v>
      </c>
      <c r="H207" s="711">
        <v>1</v>
      </c>
      <c r="I207" s="711">
        <v>209</v>
      </c>
      <c r="J207" s="711">
        <v>16</v>
      </c>
      <c r="K207" s="711">
        <v>3344</v>
      </c>
      <c r="L207" s="711">
        <v>0.45714285714285713</v>
      </c>
      <c r="M207" s="711">
        <v>209</v>
      </c>
      <c r="N207" s="711"/>
      <c r="O207" s="711"/>
      <c r="P207" s="701"/>
      <c r="Q207" s="712"/>
    </row>
    <row r="208" spans="1:17" ht="14.4" customHeight="1" x14ac:dyDescent="0.3">
      <c r="A208" s="695" t="s">
        <v>6143</v>
      </c>
      <c r="B208" s="696" t="s">
        <v>5970</v>
      </c>
      <c r="C208" s="696" t="s">
        <v>5886</v>
      </c>
      <c r="D208" s="696" t="s">
        <v>6017</v>
      </c>
      <c r="E208" s="696" t="s">
        <v>6018</v>
      </c>
      <c r="F208" s="711"/>
      <c r="G208" s="711"/>
      <c r="H208" s="711"/>
      <c r="I208" s="711"/>
      <c r="J208" s="711">
        <v>11</v>
      </c>
      <c r="K208" s="711">
        <v>726</v>
      </c>
      <c r="L208" s="711"/>
      <c r="M208" s="711">
        <v>66</v>
      </c>
      <c r="N208" s="711">
        <v>5</v>
      </c>
      <c r="O208" s="711">
        <v>330</v>
      </c>
      <c r="P208" s="701"/>
      <c r="Q208" s="712">
        <v>66</v>
      </c>
    </row>
    <row r="209" spans="1:17" ht="14.4" customHeight="1" x14ac:dyDescent="0.3">
      <c r="A209" s="695" t="s">
        <v>6143</v>
      </c>
      <c r="B209" s="696" t="s">
        <v>5970</v>
      </c>
      <c r="C209" s="696" t="s">
        <v>5886</v>
      </c>
      <c r="D209" s="696" t="s">
        <v>6021</v>
      </c>
      <c r="E209" s="696" t="s">
        <v>6022</v>
      </c>
      <c r="F209" s="711">
        <v>702</v>
      </c>
      <c r="G209" s="711">
        <v>11232</v>
      </c>
      <c r="H209" s="711">
        <v>1</v>
      </c>
      <c r="I209" s="711">
        <v>16</v>
      </c>
      <c r="J209" s="711">
        <v>548</v>
      </c>
      <c r="K209" s="711">
        <v>8768</v>
      </c>
      <c r="L209" s="711">
        <v>0.78062678062678059</v>
      </c>
      <c r="M209" s="711">
        <v>16</v>
      </c>
      <c r="N209" s="711">
        <v>564</v>
      </c>
      <c r="O209" s="711">
        <v>9024</v>
      </c>
      <c r="P209" s="701">
        <v>0.80341880341880345</v>
      </c>
      <c r="Q209" s="712">
        <v>16</v>
      </c>
    </row>
    <row r="210" spans="1:17" ht="14.4" customHeight="1" x14ac:dyDescent="0.3">
      <c r="A210" s="695" t="s">
        <v>6143</v>
      </c>
      <c r="B210" s="696" t="s">
        <v>5970</v>
      </c>
      <c r="C210" s="696" t="s">
        <v>5886</v>
      </c>
      <c r="D210" s="696" t="s">
        <v>6025</v>
      </c>
      <c r="E210" s="696" t="s">
        <v>6026</v>
      </c>
      <c r="F210" s="711">
        <v>31</v>
      </c>
      <c r="G210" s="711">
        <v>10757</v>
      </c>
      <c r="H210" s="711">
        <v>1</v>
      </c>
      <c r="I210" s="711">
        <v>347</v>
      </c>
      <c r="J210" s="711"/>
      <c r="K210" s="711"/>
      <c r="L210" s="711"/>
      <c r="M210" s="711"/>
      <c r="N210" s="711"/>
      <c r="O210" s="711"/>
      <c r="P210" s="701"/>
      <c r="Q210" s="712"/>
    </row>
    <row r="211" spans="1:17" ht="14.4" customHeight="1" x14ac:dyDescent="0.3">
      <c r="A211" s="695" t="s">
        <v>6143</v>
      </c>
      <c r="B211" s="696" t="s">
        <v>5970</v>
      </c>
      <c r="C211" s="696" t="s">
        <v>5886</v>
      </c>
      <c r="D211" s="696" t="s">
        <v>6027</v>
      </c>
      <c r="E211" s="696" t="s">
        <v>6028</v>
      </c>
      <c r="F211" s="711">
        <v>52</v>
      </c>
      <c r="G211" s="711">
        <v>1196</v>
      </c>
      <c r="H211" s="711">
        <v>1</v>
      </c>
      <c r="I211" s="711">
        <v>23</v>
      </c>
      <c r="J211" s="711">
        <v>16</v>
      </c>
      <c r="K211" s="711">
        <v>384</v>
      </c>
      <c r="L211" s="711">
        <v>0.32107023411371238</v>
      </c>
      <c r="M211" s="711">
        <v>24</v>
      </c>
      <c r="N211" s="711">
        <v>16</v>
      </c>
      <c r="O211" s="711">
        <v>384</v>
      </c>
      <c r="P211" s="701">
        <v>0.32107023411371238</v>
      </c>
      <c r="Q211" s="712">
        <v>24</v>
      </c>
    </row>
    <row r="212" spans="1:17" ht="14.4" customHeight="1" x14ac:dyDescent="0.3">
      <c r="A212" s="695" t="s">
        <v>6143</v>
      </c>
      <c r="B212" s="696" t="s">
        <v>5970</v>
      </c>
      <c r="C212" s="696" t="s">
        <v>5886</v>
      </c>
      <c r="D212" s="696" t="s">
        <v>6029</v>
      </c>
      <c r="E212" s="696" t="s">
        <v>6030</v>
      </c>
      <c r="F212" s="711">
        <v>1</v>
      </c>
      <c r="G212" s="711">
        <v>737</v>
      </c>
      <c r="H212" s="711">
        <v>1</v>
      </c>
      <c r="I212" s="711">
        <v>737</v>
      </c>
      <c r="J212" s="711"/>
      <c r="K212" s="711"/>
      <c r="L212" s="711"/>
      <c r="M212" s="711"/>
      <c r="N212" s="711"/>
      <c r="O212" s="711"/>
      <c r="P212" s="701"/>
      <c r="Q212" s="712"/>
    </row>
    <row r="213" spans="1:17" ht="14.4" customHeight="1" x14ac:dyDescent="0.3">
      <c r="A213" s="695" t="s">
        <v>6143</v>
      </c>
      <c r="B213" s="696" t="s">
        <v>5970</v>
      </c>
      <c r="C213" s="696" t="s">
        <v>5886</v>
      </c>
      <c r="D213" s="696" t="s">
        <v>6031</v>
      </c>
      <c r="E213" s="696" t="s">
        <v>6032</v>
      </c>
      <c r="F213" s="711">
        <v>7</v>
      </c>
      <c r="G213" s="711">
        <v>1260</v>
      </c>
      <c r="H213" s="711">
        <v>1</v>
      </c>
      <c r="I213" s="711">
        <v>180</v>
      </c>
      <c r="J213" s="711">
        <v>7</v>
      </c>
      <c r="K213" s="711">
        <v>1260</v>
      </c>
      <c r="L213" s="711">
        <v>1</v>
      </c>
      <c r="M213" s="711">
        <v>180</v>
      </c>
      <c r="N213" s="711">
        <v>10</v>
      </c>
      <c r="O213" s="711">
        <v>1800</v>
      </c>
      <c r="P213" s="701">
        <v>1.4285714285714286</v>
      </c>
      <c r="Q213" s="712">
        <v>180</v>
      </c>
    </row>
    <row r="214" spans="1:17" ht="14.4" customHeight="1" x14ac:dyDescent="0.3">
      <c r="A214" s="695" t="s">
        <v>6143</v>
      </c>
      <c r="B214" s="696" t="s">
        <v>5970</v>
      </c>
      <c r="C214" s="696" t="s">
        <v>5886</v>
      </c>
      <c r="D214" s="696" t="s">
        <v>6037</v>
      </c>
      <c r="E214" s="696" t="s">
        <v>6038</v>
      </c>
      <c r="F214" s="711">
        <v>5</v>
      </c>
      <c r="G214" s="711">
        <v>1265</v>
      </c>
      <c r="H214" s="711">
        <v>1</v>
      </c>
      <c r="I214" s="711">
        <v>253</v>
      </c>
      <c r="J214" s="711">
        <v>2</v>
      </c>
      <c r="K214" s="711">
        <v>506</v>
      </c>
      <c r="L214" s="711">
        <v>0.4</v>
      </c>
      <c r="M214" s="711">
        <v>253</v>
      </c>
      <c r="N214" s="711">
        <v>40</v>
      </c>
      <c r="O214" s="711">
        <v>10120</v>
      </c>
      <c r="P214" s="701">
        <v>8</v>
      </c>
      <c r="Q214" s="712">
        <v>253</v>
      </c>
    </row>
    <row r="215" spans="1:17" ht="14.4" customHeight="1" x14ac:dyDescent="0.3">
      <c r="A215" s="695" t="s">
        <v>6143</v>
      </c>
      <c r="B215" s="696" t="s">
        <v>5970</v>
      </c>
      <c r="C215" s="696" t="s">
        <v>5886</v>
      </c>
      <c r="D215" s="696" t="s">
        <v>6045</v>
      </c>
      <c r="E215" s="696" t="s">
        <v>6046</v>
      </c>
      <c r="F215" s="711">
        <v>10</v>
      </c>
      <c r="G215" s="711">
        <v>2160</v>
      </c>
      <c r="H215" s="711">
        <v>1</v>
      </c>
      <c r="I215" s="711">
        <v>216</v>
      </c>
      <c r="J215" s="711">
        <v>9</v>
      </c>
      <c r="K215" s="711">
        <v>1944</v>
      </c>
      <c r="L215" s="711">
        <v>0.9</v>
      </c>
      <c r="M215" s="711">
        <v>216</v>
      </c>
      <c r="N215" s="711">
        <v>11</v>
      </c>
      <c r="O215" s="711">
        <v>2376</v>
      </c>
      <c r="P215" s="701">
        <v>1.1000000000000001</v>
      </c>
      <c r="Q215" s="712">
        <v>216</v>
      </c>
    </row>
    <row r="216" spans="1:17" ht="14.4" customHeight="1" x14ac:dyDescent="0.3">
      <c r="A216" s="695" t="s">
        <v>6143</v>
      </c>
      <c r="B216" s="696" t="s">
        <v>5970</v>
      </c>
      <c r="C216" s="696" t="s">
        <v>5886</v>
      </c>
      <c r="D216" s="696" t="s">
        <v>6047</v>
      </c>
      <c r="E216" s="696" t="s">
        <v>6048</v>
      </c>
      <c r="F216" s="711"/>
      <c r="G216" s="711"/>
      <c r="H216" s="711"/>
      <c r="I216" s="711"/>
      <c r="J216" s="711"/>
      <c r="K216" s="711"/>
      <c r="L216" s="711"/>
      <c r="M216" s="711"/>
      <c r="N216" s="711">
        <v>1</v>
      </c>
      <c r="O216" s="711">
        <v>35</v>
      </c>
      <c r="P216" s="701"/>
      <c r="Q216" s="712">
        <v>35</v>
      </c>
    </row>
    <row r="217" spans="1:17" ht="14.4" customHeight="1" x14ac:dyDescent="0.3">
      <c r="A217" s="695" t="s">
        <v>6143</v>
      </c>
      <c r="B217" s="696" t="s">
        <v>5970</v>
      </c>
      <c r="C217" s="696" t="s">
        <v>5886</v>
      </c>
      <c r="D217" s="696" t="s">
        <v>6051</v>
      </c>
      <c r="E217" s="696" t="s">
        <v>6052</v>
      </c>
      <c r="F217" s="711">
        <v>2</v>
      </c>
      <c r="G217" s="711">
        <v>100</v>
      </c>
      <c r="H217" s="711">
        <v>1</v>
      </c>
      <c r="I217" s="711">
        <v>50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6143</v>
      </c>
      <c r="B218" s="696" t="s">
        <v>5970</v>
      </c>
      <c r="C218" s="696" t="s">
        <v>5886</v>
      </c>
      <c r="D218" s="696" t="s">
        <v>6057</v>
      </c>
      <c r="E218" s="696" t="s">
        <v>6058</v>
      </c>
      <c r="F218" s="711">
        <v>1</v>
      </c>
      <c r="G218" s="711">
        <v>734</v>
      </c>
      <c r="H218" s="711">
        <v>1</v>
      </c>
      <c r="I218" s="711">
        <v>734</v>
      </c>
      <c r="J218" s="711"/>
      <c r="K218" s="711"/>
      <c r="L218" s="711"/>
      <c r="M218" s="711"/>
      <c r="N218" s="711"/>
      <c r="O218" s="711"/>
      <c r="P218" s="701"/>
      <c r="Q218" s="712"/>
    </row>
    <row r="219" spans="1:17" ht="14.4" customHeight="1" x14ac:dyDescent="0.3">
      <c r="A219" s="695" t="s">
        <v>6144</v>
      </c>
      <c r="B219" s="696" t="s">
        <v>5749</v>
      </c>
      <c r="C219" s="696" t="s">
        <v>5886</v>
      </c>
      <c r="D219" s="696" t="s">
        <v>5909</v>
      </c>
      <c r="E219" s="696" t="s">
        <v>5910</v>
      </c>
      <c r="F219" s="711">
        <v>1</v>
      </c>
      <c r="G219" s="711">
        <v>0</v>
      </c>
      <c r="H219" s="711"/>
      <c r="I219" s="711">
        <v>0</v>
      </c>
      <c r="J219" s="711"/>
      <c r="K219" s="711"/>
      <c r="L219" s="711"/>
      <c r="M219" s="711"/>
      <c r="N219" s="711"/>
      <c r="O219" s="711"/>
      <c r="P219" s="701"/>
      <c r="Q219" s="712"/>
    </row>
    <row r="220" spans="1:17" ht="14.4" customHeight="1" x14ac:dyDescent="0.3">
      <c r="A220" s="695" t="s">
        <v>6144</v>
      </c>
      <c r="B220" s="696" t="s">
        <v>5749</v>
      </c>
      <c r="C220" s="696" t="s">
        <v>5886</v>
      </c>
      <c r="D220" s="696" t="s">
        <v>5931</v>
      </c>
      <c r="E220" s="696" t="s">
        <v>5932</v>
      </c>
      <c r="F220" s="711"/>
      <c r="G220" s="711"/>
      <c r="H220" s="711"/>
      <c r="I220" s="711"/>
      <c r="J220" s="711">
        <v>1</v>
      </c>
      <c r="K220" s="711">
        <v>159</v>
      </c>
      <c r="L220" s="711"/>
      <c r="M220" s="711">
        <v>159</v>
      </c>
      <c r="N220" s="711">
        <v>1</v>
      </c>
      <c r="O220" s="711">
        <v>160</v>
      </c>
      <c r="P220" s="701"/>
      <c r="Q220" s="712">
        <v>160</v>
      </c>
    </row>
    <row r="221" spans="1:17" ht="14.4" customHeight="1" x14ac:dyDescent="0.3">
      <c r="A221" s="695" t="s">
        <v>6144</v>
      </c>
      <c r="B221" s="696" t="s">
        <v>5749</v>
      </c>
      <c r="C221" s="696" t="s">
        <v>5886</v>
      </c>
      <c r="D221" s="696" t="s">
        <v>5937</v>
      </c>
      <c r="E221" s="696" t="s">
        <v>5938</v>
      </c>
      <c r="F221" s="711">
        <v>1</v>
      </c>
      <c r="G221" s="711">
        <v>178</v>
      </c>
      <c r="H221" s="711">
        <v>1</v>
      </c>
      <c r="I221" s="711">
        <v>178</v>
      </c>
      <c r="J221" s="711"/>
      <c r="K221" s="711"/>
      <c r="L221" s="711"/>
      <c r="M221" s="711"/>
      <c r="N221" s="711"/>
      <c r="O221" s="711"/>
      <c r="P221" s="701"/>
      <c r="Q221" s="712"/>
    </row>
    <row r="222" spans="1:17" ht="14.4" customHeight="1" x14ac:dyDescent="0.3">
      <c r="A222" s="695" t="s">
        <v>6144</v>
      </c>
      <c r="B222" s="696" t="s">
        <v>5941</v>
      </c>
      <c r="C222" s="696" t="s">
        <v>5886</v>
      </c>
      <c r="D222" s="696" t="s">
        <v>5948</v>
      </c>
      <c r="E222" s="696" t="s">
        <v>5949</v>
      </c>
      <c r="F222" s="711">
        <v>5</v>
      </c>
      <c r="G222" s="711">
        <v>115</v>
      </c>
      <c r="H222" s="711">
        <v>1</v>
      </c>
      <c r="I222" s="711">
        <v>23</v>
      </c>
      <c r="J222" s="711">
        <v>10</v>
      </c>
      <c r="K222" s="711">
        <v>230</v>
      </c>
      <c r="L222" s="711">
        <v>2</v>
      </c>
      <c r="M222" s="711">
        <v>23</v>
      </c>
      <c r="N222" s="711"/>
      <c r="O222" s="711"/>
      <c r="P222" s="701"/>
      <c r="Q222" s="712"/>
    </row>
    <row r="223" spans="1:17" ht="14.4" customHeight="1" x14ac:dyDescent="0.3">
      <c r="A223" s="695" t="s">
        <v>6144</v>
      </c>
      <c r="B223" s="696" t="s">
        <v>5941</v>
      </c>
      <c r="C223" s="696" t="s">
        <v>5886</v>
      </c>
      <c r="D223" s="696" t="s">
        <v>5950</v>
      </c>
      <c r="E223" s="696" t="s">
        <v>5951</v>
      </c>
      <c r="F223" s="711">
        <v>4</v>
      </c>
      <c r="G223" s="711">
        <v>4944</v>
      </c>
      <c r="H223" s="711">
        <v>1</v>
      </c>
      <c r="I223" s="711">
        <v>1236</v>
      </c>
      <c r="J223" s="711">
        <v>5</v>
      </c>
      <c r="K223" s="711">
        <v>6225</v>
      </c>
      <c r="L223" s="711">
        <v>1.2591019417475728</v>
      </c>
      <c r="M223" s="711">
        <v>1245</v>
      </c>
      <c r="N223" s="711"/>
      <c r="O223" s="711"/>
      <c r="P223" s="701"/>
      <c r="Q223" s="712"/>
    </row>
    <row r="224" spans="1:17" ht="14.4" customHeight="1" x14ac:dyDescent="0.3">
      <c r="A224" s="695" t="s">
        <v>6144</v>
      </c>
      <c r="B224" s="696" t="s">
        <v>5941</v>
      </c>
      <c r="C224" s="696" t="s">
        <v>5886</v>
      </c>
      <c r="D224" s="696" t="s">
        <v>5956</v>
      </c>
      <c r="E224" s="696" t="s">
        <v>5957</v>
      </c>
      <c r="F224" s="711">
        <v>3</v>
      </c>
      <c r="G224" s="711">
        <v>1266</v>
      </c>
      <c r="H224" s="711">
        <v>1</v>
      </c>
      <c r="I224" s="711">
        <v>422</v>
      </c>
      <c r="J224" s="711">
        <v>8</v>
      </c>
      <c r="K224" s="711">
        <v>3392</v>
      </c>
      <c r="L224" s="711">
        <v>2.6793048973143758</v>
      </c>
      <c r="M224" s="711">
        <v>424</v>
      </c>
      <c r="N224" s="711"/>
      <c r="O224" s="711"/>
      <c r="P224" s="701"/>
      <c r="Q224" s="712"/>
    </row>
    <row r="225" spans="1:17" ht="14.4" customHeight="1" x14ac:dyDescent="0.3">
      <c r="A225" s="695" t="s">
        <v>6144</v>
      </c>
      <c r="B225" s="696" t="s">
        <v>5941</v>
      </c>
      <c r="C225" s="696" t="s">
        <v>5886</v>
      </c>
      <c r="D225" s="696" t="s">
        <v>5960</v>
      </c>
      <c r="E225" s="696" t="s">
        <v>5961</v>
      </c>
      <c r="F225" s="711">
        <v>11</v>
      </c>
      <c r="G225" s="711">
        <v>11000</v>
      </c>
      <c r="H225" s="711">
        <v>1</v>
      </c>
      <c r="I225" s="711">
        <v>1000</v>
      </c>
      <c r="J225" s="711">
        <v>9</v>
      </c>
      <c r="K225" s="711">
        <v>9018</v>
      </c>
      <c r="L225" s="711">
        <v>0.81981818181818178</v>
      </c>
      <c r="M225" s="711">
        <v>1002</v>
      </c>
      <c r="N225" s="711"/>
      <c r="O225" s="711"/>
      <c r="P225" s="701"/>
      <c r="Q225" s="712"/>
    </row>
    <row r="226" spans="1:17" ht="14.4" customHeight="1" x14ac:dyDescent="0.3">
      <c r="A226" s="695" t="s">
        <v>6144</v>
      </c>
      <c r="B226" s="696" t="s">
        <v>5941</v>
      </c>
      <c r="C226" s="696" t="s">
        <v>5886</v>
      </c>
      <c r="D226" s="696" t="s">
        <v>5962</v>
      </c>
      <c r="E226" s="696" t="s">
        <v>5963</v>
      </c>
      <c r="F226" s="711">
        <v>2</v>
      </c>
      <c r="G226" s="711">
        <v>4442</v>
      </c>
      <c r="H226" s="711">
        <v>1</v>
      </c>
      <c r="I226" s="711">
        <v>2221</v>
      </c>
      <c r="J226" s="711">
        <v>3</v>
      </c>
      <c r="K226" s="711">
        <v>6699</v>
      </c>
      <c r="L226" s="711">
        <v>1.5081044574515983</v>
      </c>
      <c r="M226" s="711">
        <v>2233</v>
      </c>
      <c r="N226" s="711"/>
      <c r="O226" s="711"/>
      <c r="P226" s="701"/>
      <c r="Q226" s="712"/>
    </row>
    <row r="227" spans="1:17" ht="14.4" customHeight="1" x14ac:dyDescent="0.3">
      <c r="A227" s="695" t="s">
        <v>6144</v>
      </c>
      <c r="B227" s="696" t="s">
        <v>5941</v>
      </c>
      <c r="C227" s="696" t="s">
        <v>5886</v>
      </c>
      <c r="D227" s="696" t="s">
        <v>5964</v>
      </c>
      <c r="E227" s="696" t="s">
        <v>5965</v>
      </c>
      <c r="F227" s="711">
        <v>1</v>
      </c>
      <c r="G227" s="711">
        <v>365</v>
      </c>
      <c r="H227" s="711">
        <v>1</v>
      </c>
      <c r="I227" s="711">
        <v>365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6144</v>
      </c>
      <c r="B228" s="696" t="s">
        <v>5970</v>
      </c>
      <c r="C228" s="696" t="s">
        <v>5886</v>
      </c>
      <c r="D228" s="696" t="s">
        <v>5979</v>
      </c>
      <c r="E228" s="696" t="s">
        <v>5980</v>
      </c>
      <c r="F228" s="711">
        <v>24</v>
      </c>
      <c r="G228" s="711">
        <v>8400</v>
      </c>
      <c r="H228" s="711">
        <v>1</v>
      </c>
      <c r="I228" s="711">
        <v>350</v>
      </c>
      <c r="J228" s="711">
        <v>12</v>
      </c>
      <c r="K228" s="711">
        <v>4200</v>
      </c>
      <c r="L228" s="711">
        <v>0.5</v>
      </c>
      <c r="M228" s="711">
        <v>350</v>
      </c>
      <c r="N228" s="711">
        <v>56</v>
      </c>
      <c r="O228" s="711">
        <v>19637</v>
      </c>
      <c r="P228" s="701">
        <v>2.3377380952380951</v>
      </c>
      <c r="Q228" s="712">
        <v>350.66071428571428</v>
      </c>
    </row>
    <row r="229" spans="1:17" ht="14.4" customHeight="1" x14ac:dyDescent="0.3">
      <c r="A229" s="695" t="s">
        <v>6144</v>
      </c>
      <c r="B229" s="696" t="s">
        <v>5970</v>
      </c>
      <c r="C229" s="696" t="s">
        <v>5886</v>
      </c>
      <c r="D229" s="696" t="s">
        <v>5983</v>
      </c>
      <c r="E229" s="696" t="s">
        <v>5984</v>
      </c>
      <c r="F229" s="711">
        <v>114</v>
      </c>
      <c r="G229" s="711">
        <v>7296</v>
      </c>
      <c r="H229" s="711">
        <v>1</v>
      </c>
      <c r="I229" s="711">
        <v>64</v>
      </c>
      <c r="J229" s="711">
        <v>111</v>
      </c>
      <c r="K229" s="711">
        <v>7215</v>
      </c>
      <c r="L229" s="711">
        <v>0.98889802631578949</v>
      </c>
      <c r="M229" s="711">
        <v>65</v>
      </c>
      <c r="N229" s="711">
        <v>136</v>
      </c>
      <c r="O229" s="711">
        <v>8840</v>
      </c>
      <c r="P229" s="701">
        <v>1.2116228070175439</v>
      </c>
      <c r="Q229" s="712">
        <v>65</v>
      </c>
    </row>
    <row r="230" spans="1:17" ht="14.4" customHeight="1" x14ac:dyDescent="0.3">
      <c r="A230" s="695" t="s">
        <v>6144</v>
      </c>
      <c r="B230" s="696" t="s">
        <v>5970</v>
      </c>
      <c r="C230" s="696" t="s">
        <v>5886</v>
      </c>
      <c r="D230" s="696" t="s">
        <v>5987</v>
      </c>
      <c r="E230" s="696" t="s">
        <v>5988</v>
      </c>
      <c r="F230" s="711">
        <v>4</v>
      </c>
      <c r="G230" s="711">
        <v>2356</v>
      </c>
      <c r="H230" s="711">
        <v>1</v>
      </c>
      <c r="I230" s="711">
        <v>589</v>
      </c>
      <c r="J230" s="711">
        <v>4</v>
      </c>
      <c r="K230" s="711">
        <v>2360</v>
      </c>
      <c r="L230" s="711">
        <v>1.0016977928692699</v>
      </c>
      <c r="M230" s="711">
        <v>590</v>
      </c>
      <c r="N230" s="711"/>
      <c r="O230" s="711"/>
      <c r="P230" s="701"/>
      <c r="Q230" s="712"/>
    </row>
    <row r="231" spans="1:17" ht="14.4" customHeight="1" x14ac:dyDescent="0.3">
      <c r="A231" s="695" t="s">
        <v>6144</v>
      </c>
      <c r="B231" s="696" t="s">
        <v>5970</v>
      </c>
      <c r="C231" s="696" t="s">
        <v>5886</v>
      </c>
      <c r="D231" s="696" t="s">
        <v>5989</v>
      </c>
      <c r="E231" s="696" t="s">
        <v>5990</v>
      </c>
      <c r="F231" s="711">
        <v>4</v>
      </c>
      <c r="G231" s="711">
        <v>2456</v>
      </c>
      <c r="H231" s="711">
        <v>1</v>
      </c>
      <c r="I231" s="711">
        <v>614</v>
      </c>
      <c r="J231" s="711">
        <v>4</v>
      </c>
      <c r="K231" s="711">
        <v>2460</v>
      </c>
      <c r="L231" s="711">
        <v>1.001628664495114</v>
      </c>
      <c r="M231" s="711">
        <v>615</v>
      </c>
      <c r="N231" s="711"/>
      <c r="O231" s="711"/>
      <c r="P231" s="701"/>
      <c r="Q231" s="712"/>
    </row>
    <row r="232" spans="1:17" ht="14.4" customHeight="1" x14ac:dyDescent="0.3">
      <c r="A232" s="695" t="s">
        <v>6144</v>
      </c>
      <c r="B232" s="696" t="s">
        <v>5970</v>
      </c>
      <c r="C232" s="696" t="s">
        <v>5886</v>
      </c>
      <c r="D232" s="696" t="s">
        <v>5991</v>
      </c>
      <c r="E232" s="696" t="s">
        <v>5992</v>
      </c>
      <c r="F232" s="711">
        <v>1</v>
      </c>
      <c r="G232" s="711">
        <v>149</v>
      </c>
      <c r="H232" s="711">
        <v>1</v>
      </c>
      <c r="I232" s="711">
        <v>149</v>
      </c>
      <c r="J232" s="711">
        <v>1</v>
      </c>
      <c r="K232" s="711">
        <v>149</v>
      </c>
      <c r="L232" s="711">
        <v>1</v>
      </c>
      <c r="M232" s="711">
        <v>149</v>
      </c>
      <c r="N232" s="711">
        <v>1</v>
      </c>
      <c r="O232" s="711">
        <v>149</v>
      </c>
      <c r="P232" s="701">
        <v>1</v>
      </c>
      <c r="Q232" s="712">
        <v>149</v>
      </c>
    </row>
    <row r="233" spans="1:17" ht="14.4" customHeight="1" x14ac:dyDescent="0.3">
      <c r="A233" s="695" t="s">
        <v>6144</v>
      </c>
      <c r="B233" s="696" t="s">
        <v>5970</v>
      </c>
      <c r="C233" s="696" t="s">
        <v>5886</v>
      </c>
      <c r="D233" s="696" t="s">
        <v>5995</v>
      </c>
      <c r="E233" s="696" t="s">
        <v>5996</v>
      </c>
      <c r="F233" s="711">
        <v>9</v>
      </c>
      <c r="G233" s="711">
        <v>207</v>
      </c>
      <c r="H233" s="711">
        <v>1</v>
      </c>
      <c r="I233" s="711">
        <v>23</v>
      </c>
      <c r="J233" s="711">
        <v>2</v>
      </c>
      <c r="K233" s="711">
        <v>46</v>
      </c>
      <c r="L233" s="711">
        <v>0.22222222222222221</v>
      </c>
      <c r="M233" s="711">
        <v>23</v>
      </c>
      <c r="N233" s="711">
        <v>4</v>
      </c>
      <c r="O233" s="711">
        <v>96</v>
      </c>
      <c r="P233" s="701">
        <v>0.46376811594202899</v>
      </c>
      <c r="Q233" s="712">
        <v>24</v>
      </c>
    </row>
    <row r="234" spans="1:17" ht="14.4" customHeight="1" x14ac:dyDescent="0.3">
      <c r="A234" s="695" t="s">
        <v>6144</v>
      </c>
      <c r="B234" s="696" t="s">
        <v>5970</v>
      </c>
      <c r="C234" s="696" t="s">
        <v>5886</v>
      </c>
      <c r="D234" s="696" t="s">
        <v>5999</v>
      </c>
      <c r="E234" s="696" t="s">
        <v>6000</v>
      </c>
      <c r="F234" s="711">
        <v>2</v>
      </c>
      <c r="G234" s="711">
        <v>108</v>
      </c>
      <c r="H234" s="711">
        <v>1</v>
      </c>
      <c r="I234" s="711">
        <v>54</v>
      </c>
      <c r="J234" s="711">
        <v>2</v>
      </c>
      <c r="K234" s="711">
        <v>108</v>
      </c>
      <c r="L234" s="711">
        <v>1</v>
      </c>
      <c r="M234" s="711">
        <v>54</v>
      </c>
      <c r="N234" s="711"/>
      <c r="O234" s="711"/>
      <c r="P234" s="701"/>
      <c r="Q234" s="712"/>
    </row>
    <row r="235" spans="1:17" ht="14.4" customHeight="1" x14ac:dyDescent="0.3">
      <c r="A235" s="695" t="s">
        <v>6144</v>
      </c>
      <c r="B235" s="696" t="s">
        <v>5970</v>
      </c>
      <c r="C235" s="696" t="s">
        <v>5886</v>
      </c>
      <c r="D235" s="696" t="s">
        <v>6001</v>
      </c>
      <c r="E235" s="696" t="s">
        <v>6002</v>
      </c>
      <c r="F235" s="711">
        <v>359</v>
      </c>
      <c r="G235" s="711">
        <v>27643</v>
      </c>
      <c r="H235" s="711">
        <v>1</v>
      </c>
      <c r="I235" s="711">
        <v>77</v>
      </c>
      <c r="J235" s="711">
        <v>394</v>
      </c>
      <c r="K235" s="711">
        <v>30338</v>
      </c>
      <c r="L235" s="711">
        <v>1.0974930362116992</v>
      </c>
      <c r="M235" s="711">
        <v>77</v>
      </c>
      <c r="N235" s="711">
        <v>333</v>
      </c>
      <c r="O235" s="711">
        <v>25641</v>
      </c>
      <c r="P235" s="701">
        <v>0.92757660167130918</v>
      </c>
      <c r="Q235" s="712">
        <v>77</v>
      </c>
    </row>
    <row r="236" spans="1:17" ht="14.4" customHeight="1" x14ac:dyDescent="0.3">
      <c r="A236" s="695" t="s">
        <v>6144</v>
      </c>
      <c r="B236" s="696" t="s">
        <v>5970</v>
      </c>
      <c r="C236" s="696" t="s">
        <v>5886</v>
      </c>
      <c r="D236" s="696" t="s">
        <v>6005</v>
      </c>
      <c r="E236" s="696" t="s">
        <v>6006</v>
      </c>
      <c r="F236" s="711">
        <v>22</v>
      </c>
      <c r="G236" s="711">
        <v>484</v>
      </c>
      <c r="H236" s="711">
        <v>1</v>
      </c>
      <c r="I236" s="711">
        <v>22</v>
      </c>
      <c r="J236" s="711">
        <v>7</v>
      </c>
      <c r="K236" s="711">
        <v>154</v>
      </c>
      <c r="L236" s="711">
        <v>0.31818181818181818</v>
      </c>
      <c r="M236" s="711">
        <v>22</v>
      </c>
      <c r="N236" s="711">
        <v>11</v>
      </c>
      <c r="O236" s="711">
        <v>250</v>
      </c>
      <c r="P236" s="701">
        <v>0.51652892561983466</v>
      </c>
      <c r="Q236" s="712">
        <v>22.727272727272727</v>
      </c>
    </row>
    <row r="237" spans="1:17" ht="14.4" customHeight="1" x14ac:dyDescent="0.3">
      <c r="A237" s="695" t="s">
        <v>6144</v>
      </c>
      <c r="B237" s="696" t="s">
        <v>5970</v>
      </c>
      <c r="C237" s="696" t="s">
        <v>5886</v>
      </c>
      <c r="D237" s="696" t="s">
        <v>6015</v>
      </c>
      <c r="E237" s="696" t="s">
        <v>6016</v>
      </c>
      <c r="F237" s="711">
        <v>15</v>
      </c>
      <c r="G237" s="711">
        <v>3135</v>
      </c>
      <c r="H237" s="711">
        <v>1</v>
      </c>
      <c r="I237" s="711">
        <v>209</v>
      </c>
      <c r="J237" s="711">
        <v>15</v>
      </c>
      <c r="K237" s="711">
        <v>3135</v>
      </c>
      <c r="L237" s="711">
        <v>1</v>
      </c>
      <c r="M237" s="711">
        <v>209</v>
      </c>
      <c r="N237" s="711"/>
      <c r="O237" s="711"/>
      <c r="P237" s="701"/>
      <c r="Q237" s="712"/>
    </row>
    <row r="238" spans="1:17" ht="14.4" customHeight="1" x14ac:dyDescent="0.3">
      <c r="A238" s="695" t="s">
        <v>6144</v>
      </c>
      <c r="B238" s="696" t="s">
        <v>5970</v>
      </c>
      <c r="C238" s="696" t="s">
        <v>5886</v>
      </c>
      <c r="D238" s="696" t="s">
        <v>6017</v>
      </c>
      <c r="E238" s="696" t="s">
        <v>6018</v>
      </c>
      <c r="F238" s="711"/>
      <c r="G238" s="711"/>
      <c r="H238" s="711"/>
      <c r="I238" s="711"/>
      <c r="J238" s="711">
        <v>3</v>
      </c>
      <c r="K238" s="711">
        <v>198</v>
      </c>
      <c r="L238" s="711"/>
      <c r="M238" s="711">
        <v>66</v>
      </c>
      <c r="N238" s="711">
        <v>4</v>
      </c>
      <c r="O238" s="711">
        <v>264</v>
      </c>
      <c r="P238" s="701"/>
      <c r="Q238" s="712">
        <v>66</v>
      </c>
    </row>
    <row r="239" spans="1:17" ht="14.4" customHeight="1" x14ac:dyDescent="0.3">
      <c r="A239" s="695" t="s">
        <v>6144</v>
      </c>
      <c r="B239" s="696" t="s">
        <v>5970</v>
      </c>
      <c r="C239" s="696" t="s">
        <v>5886</v>
      </c>
      <c r="D239" s="696" t="s">
        <v>6021</v>
      </c>
      <c r="E239" s="696" t="s">
        <v>6022</v>
      </c>
      <c r="F239" s="711">
        <v>393</v>
      </c>
      <c r="G239" s="711">
        <v>6288</v>
      </c>
      <c r="H239" s="711">
        <v>1</v>
      </c>
      <c r="I239" s="711">
        <v>16</v>
      </c>
      <c r="J239" s="711">
        <v>416</v>
      </c>
      <c r="K239" s="711">
        <v>6656</v>
      </c>
      <c r="L239" s="711">
        <v>1.0585241730279897</v>
      </c>
      <c r="M239" s="711">
        <v>16</v>
      </c>
      <c r="N239" s="711">
        <v>394</v>
      </c>
      <c r="O239" s="711">
        <v>6304</v>
      </c>
      <c r="P239" s="701">
        <v>1.0025445292620865</v>
      </c>
      <c r="Q239" s="712">
        <v>16</v>
      </c>
    </row>
    <row r="240" spans="1:17" ht="14.4" customHeight="1" x14ac:dyDescent="0.3">
      <c r="A240" s="695" t="s">
        <v>6144</v>
      </c>
      <c r="B240" s="696" t="s">
        <v>5970</v>
      </c>
      <c r="C240" s="696" t="s">
        <v>5886</v>
      </c>
      <c r="D240" s="696" t="s">
        <v>6027</v>
      </c>
      <c r="E240" s="696" t="s">
        <v>6028</v>
      </c>
      <c r="F240" s="711">
        <v>12</v>
      </c>
      <c r="G240" s="711">
        <v>276</v>
      </c>
      <c r="H240" s="711">
        <v>1</v>
      </c>
      <c r="I240" s="711">
        <v>23</v>
      </c>
      <c r="J240" s="711">
        <v>5</v>
      </c>
      <c r="K240" s="711">
        <v>120</v>
      </c>
      <c r="L240" s="711">
        <v>0.43478260869565216</v>
      </c>
      <c r="M240" s="711">
        <v>24</v>
      </c>
      <c r="N240" s="711">
        <v>6</v>
      </c>
      <c r="O240" s="711">
        <v>144</v>
      </c>
      <c r="P240" s="701">
        <v>0.52173913043478259</v>
      </c>
      <c r="Q240" s="712">
        <v>24</v>
      </c>
    </row>
    <row r="241" spans="1:17" ht="14.4" customHeight="1" x14ac:dyDescent="0.3">
      <c r="A241" s="695" t="s">
        <v>6144</v>
      </c>
      <c r="B241" s="696" t="s">
        <v>5970</v>
      </c>
      <c r="C241" s="696" t="s">
        <v>5886</v>
      </c>
      <c r="D241" s="696" t="s">
        <v>6029</v>
      </c>
      <c r="E241" s="696" t="s">
        <v>6030</v>
      </c>
      <c r="F241" s="711">
        <v>4</v>
      </c>
      <c r="G241" s="711">
        <v>2948</v>
      </c>
      <c r="H241" s="711">
        <v>1</v>
      </c>
      <c r="I241" s="711">
        <v>737</v>
      </c>
      <c r="J241" s="711">
        <v>4</v>
      </c>
      <c r="K241" s="711">
        <v>2952</v>
      </c>
      <c r="L241" s="711">
        <v>1.0013568521031209</v>
      </c>
      <c r="M241" s="711">
        <v>738</v>
      </c>
      <c r="N241" s="711"/>
      <c r="O241" s="711"/>
      <c r="P241" s="701"/>
      <c r="Q241" s="712"/>
    </row>
    <row r="242" spans="1:17" ht="14.4" customHeight="1" x14ac:dyDescent="0.3">
      <c r="A242" s="695" t="s">
        <v>6144</v>
      </c>
      <c r="B242" s="696" t="s">
        <v>5970</v>
      </c>
      <c r="C242" s="696" t="s">
        <v>5886</v>
      </c>
      <c r="D242" s="696" t="s">
        <v>6031</v>
      </c>
      <c r="E242" s="696" t="s">
        <v>6032</v>
      </c>
      <c r="F242" s="711">
        <v>7</v>
      </c>
      <c r="G242" s="711">
        <v>1260</v>
      </c>
      <c r="H242" s="711">
        <v>1</v>
      </c>
      <c r="I242" s="711">
        <v>180</v>
      </c>
      <c r="J242" s="711">
        <v>5</v>
      </c>
      <c r="K242" s="711">
        <v>900</v>
      </c>
      <c r="L242" s="711">
        <v>0.7142857142857143</v>
      </c>
      <c r="M242" s="711">
        <v>180</v>
      </c>
      <c r="N242" s="711"/>
      <c r="O242" s="711"/>
      <c r="P242" s="701"/>
      <c r="Q242" s="712"/>
    </row>
    <row r="243" spans="1:17" ht="14.4" customHeight="1" x14ac:dyDescent="0.3">
      <c r="A243" s="695" t="s">
        <v>6144</v>
      </c>
      <c r="B243" s="696" t="s">
        <v>5970</v>
      </c>
      <c r="C243" s="696" t="s">
        <v>5886</v>
      </c>
      <c r="D243" s="696" t="s">
        <v>6037</v>
      </c>
      <c r="E243" s="696" t="s">
        <v>6038</v>
      </c>
      <c r="F243" s="711">
        <v>8</v>
      </c>
      <c r="G243" s="711">
        <v>2024</v>
      </c>
      <c r="H243" s="711">
        <v>1</v>
      </c>
      <c r="I243" s="711">
        <v>253</v>
      </c>
      <c r="J243" s="711">
        <v>13</v>
      </c>
      <c r="K243" s="711">
        <v>3289</v>
      </c>
      <c r="L243" s="711">
        <v>1.625</v>
      </c>
      <c r="M243" s="711">
        <v>253</v>
      </c>
      <c r="N243" s="711">
        <v>32</v>
      </c>
      <c r="O243" s="711">
        <v>8096</v>
      </c>
      <c r="P243" s="701">
        <v>4</v>
      </c>
      <c r="Q243" s="712">
        <v>253</v>
      </c>
    </row>
    <row r="244" spans="1:17" ht="14.4" customHeight="1" x14ac:dyDescent="0.3">
      <c r="A244" s="695" t="s">
        <v>6144</v>
      </c>
      <c r="B244" s="696" t="s">
        <v>5970</v>
      </c>
      <c r="C244" s="696" t="s">
        <v>5886</v>
      </c>
      <c r="D244" s="696" t="s">
        <v>6039</v>
      </c>
      <c r="E244" s="696" t="s">
        <v>6040</v>
      </c>
      <c r="F244" s="711">
        <v>4</v>
      </c>
      <c r="G244" s="711">
        <v>1056</v>
      </c>
      <c r="H244" s="711">
        <v>1</v>
      </c>
      <c r="I244" s="711">
        <v>264</v>
      </c>
      <c r="J244" s="711">
        <v>4</v>
      </c>
      <c r="K244" s="711">
        <v>1056</v>
      </c>
      <c r="L244" s="711">
        <v>1</v>
      </c>
      <c r="M244" s="711">
        <v>264</v>
      </c>
      <c r="N244" s="711"/>
      <c r="O244" s="711"/>
      <c r="P244" s="701"/>
      <c r="Q244" s="712"/>
    </row>
    <row r="245" spans="1:17" ht="14.4" customHeight="1" x14ac:dyDescent="0.3">
      <c r="A245" s="695" t="s">
        <v>6144</v>
      </c>
      <c r="B245" s="696" t="s">
        <v>5970</v>
      </c>
      <c r="C245" s="696" t="s">
        <v>5886</v>
      </c>
      <c r="D245" s="696" t="s">
        <v>6041</v>
      </c>
      <c r="E245" s="696" t="s">
        <v>6042</v>
      </c>
      <c r="F245" s="711">
        <v>4</v>
      </c>
      <c r="G245" s="711">
        <v>756</v>
      </c>
      <c r="H245" s="711">
        <v>1</v>
      </c>
      <c r="I245" s="711">
        <v>189</v>
      </c>
      <c r="J245" s="711">
        <v>1</v>
      </c>
      <c r="K245" s="711">
        <v>189</v>
      </c>
      <c r="L245" s="711">
        <v>0.25</v>
      </c>
      <c r="M245" s="711">
        <v>189</v>
      </c>
      <c r="N245" s="711"/>
      <c r="O245" s="711"/>
      <c r="P245" s="701"/>
      <c r="Q245" s="712"/>
    </row>
    <row r="246" spans="1:17" ht="14.4" customHeight="1" x14ac:dyDescent="0.3">
      <c r="A246" s="695" t="s">
        <v>6144</v>
      </c>
      <c r="B246" s="696" t="s">
        <v>5970</v>
      </c>
      <c r="C246" s="696" t="s">
        <v>5886</v>
      </c>
      <c r="D246" s="696" t="s">
        <v>6045</v>
      </c>
      <c r="E246" s="696" t="s">
        <v>6046</v>
      </c>
      <c r="F246" s="711">
        <v>6</v>
      </c>
      <c r="G246" s="711">
        <v>1296</v>
      </c>
      <c r="H246" s="711">
        <v>1</v>
      </c>
      <c r="I246" s="711">
        <v>216</v>
      </c>
      <c r="J246" s="711">
        <v>13</v>
      </c>
      <c r="K246" s="711">
        <v>2808</v>
      </c>
      <c r="L246" s="711">
        <v>2.1666666666666665</v>
      </c>
      <c r="M246" s="711">
        <v>216</v>
      </c>
      <c r="N246" s="711">
        <v>2</v>
      </c>
      <c r="O246" s="711">
        <v>432</v>
      </c>
      <c r="P246" s="701">
        <v>0.33333333333333331</v>
      </c>
      <c r="Q246" s="712">
        <v>216</v>
      </c>
    </row>
    <row r="247" spans="1:17" ht="14.4" customHeight="1" x14ac:dyDescent="0.3">
      <c r="A247" s="695" t="s">
        <v>6144</v>
      </c>
      <c r="B247" s="696" t="s">
        <v>5970</v>
      </c>
      <c r="C247" s="696" t="s">
        <v>5886</v>
      </c>
      <c r="D247" s="696" t="s">
        <v>6047</v>
      </c>
      <c r="E247" s="696" t="s">
        <v>6048</v>
      </c>
      <c r="F247" s="711">
        <v>1</v>
      </c>
      <c r="G247" s="711">
        <v>35</v>
      </c>
      <c r="H247" s="711">
        <v>1</v>
      </c>
      <c r="I247" s="711">
        <v>35</v>
      </c>
      <c r="J247" s="711"/>
      <c r="K247" s="711"/>
      <c r="L247" s="711"/>
      <c r="M247" s="711"/>
      <c r="N247" s="711"/>
      <c r="O247" s="711"/>
      <c r="P247" s="701"/>
      <c r="Q247" s="712"/>
    </row>
    <row r="248" spans="1:17" ht="14.4" customHeight="1" x14ac:dyDescent="0.3">
      <c r="A248" s="695" t="s">
        <v>6144</v>
      </c>
      <c r="B248" s="696" t="s">
        <v>5970</v>
      </c>
      <c r="C248" s="696" t="s">
        <v>5886</v>
      </c>
      <c r="D248" s="696" t="s">
        <v>6049</v>
      </c>
      <c r="E248" s="696" t="s">
        <v>6050</v>
      </c>
      <c r="F248" s="711">
        <v>4</v>
      </c>
      <c r="G248" s="711">
        <v>2356</v>
      </c>
      <c r="H248" s="711">
        <v>1</v>
      </c>
      <c r="I248" s="711">
        <v>589</v>
      </c>
      <c r="J248" s="711">
        <v>4</v>
      </c>
      <c r="K248" s="711">
        <v>2360</v>
      </c>
      <c r="L248" s="711">
        <v>1.0016977928692699</v>
      </c>
      <c r="M248" s="711">
        <v>590</v>
      </c>
      <c r="N248" s="711"/>
      <c r="O248" s="711"/>
      <c r="P248" s="701"/>
      <c r="Q248" s="712"/>
    </row>
    <row r="249" spans="1:17" ht="14.4" customHeight="1" x14ac:dyDescent="0.3">
      <c r="A249" s="695" t="s">
        <v>6144</v>
      </c>
      <c r="B249" s="696" t="s">
        <v>5970</v>
      </c>
      <c r="C249" s="696" t="s">
        <v>5886</v>
      </c>
      <c r="D249" s="696" t="s">
        <v>6051</v>
      </c>
      <c r="E249" s="696" t="s">
        <v>6052</v>
      </c>
      <c r="F249" s="711"/>
      <c r="G249" s="711"/>
      <c r="H249" s="711"/>
      <c r="I249" s="711"/>
      <c r="J249" s="711">
        <v>1</v>
      </c>
      <c r="K249" s="711">
        <v>50</v>
      </c>
      <c r="L249" s="711"/>
      <c r="M249" s="711">
        <v>50</v>
      </c>
      <c r="N249" s="711"/>
      <c r="O249" s="711"/>
      <c r="P249" s="701"/>
      <c r="Q249" s="712"/>
    </row>
    <row r="250" spans="1:17" ht="14.4" customHeight="1" x14ac:dyDescent="0.3">
      <c r="A250" s="695" t="s">
        <v>6144</v>
      </c>
      <c r="B250" s="696" t="s">
        <v>5970</v>
      </c>
      <c r="C250" s="696" t="s">
        <v>5886</v>
      </c>
      <c r="D250" s="696" t="s">
        <v>6053</v>
      </c>
      <c r="E250" s="696" t="s">
        <v>6054</v>
      </c>
      <c r="F250" s="711">
        <v>4</v>
      </c>
      <c r="G250" s="711">
        <v>2176</v>
      </c>
      <c r="H250" s="711">
        <v>1</v>
      </c>
      <c r="I250" s="711">
        <v>544</v>
      </c>
      <c r="J250" s="711">
        <v>4</v>
      </c>
      <c r="K250" s="711">
        <v>2180</v>
      </c>
      <c r="L250" s="711">
        <v>1.0018382352941178</v>
      </c>
      <c r="M250" s="711">
        <v>545</v>
      </c>
      <c r="N250" s="711"/>
      <c r="O250" s="711"/>
      <c r="P250" s="701"/>
      <c r="Q250" s="712"/>
    </row>
    <row r="251" spans="1:17" ht="14.4" customHeight="1" x14ac:dyDescent="0.3">
      <c r="A251" s="695" t="s">
        <v>6144</v>
      </c>
      <c r="B251" s="696" t="s">
        <v>5970</v>
      </c>
      <c r="C251" s="696" t="s">
        <v>5886</v>
      </c>
      <c r="D251" s="696" t="s">
        <v>6057</v>
      </c>
      <c r="E251" s="696" t="s">
        <v>6058</v>
      </c>
      <c r="F251" s="711">
        <v>4</v>
      </c>
      <c r="G251" s="711">
        <v>2936</v>
      </c>
      <c r="H251" s="711">
        <v>1</v>
      </c>
      <c r="I251" s="711">
        <v>734</v>
      </c>
      <c r="J251" s="711">
        <v>4</v>
      </c>
      <c r="K251" s="711">
        <v>2936</v>
      </c>
      <c r="L251" s="711">
        <v>1</v>
      </c>
      <c r="M251" s="711">
        <v>734</v>
      </c>
      <c r="N251" s="711"/>
      <c r="O251" s="711"/>
      <c r="P251" s="701"/>
      <c r="Q251" s="712"/>
    </row>
    <row r="252" spans="1:17" ht="14.4" customHeight="1" x14ac:dyDescent="0.3">
      <c r="A252" s="695" t="s">
        <v>6144</v>
      </c>
      <c r="B252" s="696" t="s">
        <v>5970</v>
      </c>
      <c r="C252" s="696" t="s">
        <v>5886</v>
      </c>
      <c r="D252" s="696" t="s">
        <v>6059</v>
      </c>
      <c r="E252" s="696" t="s">
        <v>6060</v>
      </c>
      <c r="F252" s="711">
        <v>2</v>
      </c>
      <c r="G252" s="711">
        <v>652</v>
      </c>
      <c r="H252" s="711">
        <v>1</v>
      </c>
      <c r="I252" s="711">
        <v>326</v>
      </c>
      <c r="J252" s="711"/>
      <c r="K252" s="711"/>
      <c r="L252" s="711"/>
      <c r="M252" s="711"/>
      <c r="N252" s="711"/>
      <c r="O252" s="711"/>
      <c r="P252" s="701"/>
      <c r="Q252" s="712"/>
    </row>
    <row r="253" spans="1:17" ht="14.4" customHeight="1" x14ac:dyDescent="0.3">
      <c r="A253" s="695" t="s">
        <v>6144</v>
      </c>
      <c r="B253" s="696" t="s">
        <v>5970</v>
      </c>
      <c r="C253" s="696" t="s">
        <v>5886</v>
      </c>
      <c r="D253" s="696" t="s">
        <v>6061</v>
      </c>
      <c r="E253" s="696" t="s">
        <v>6062</v>
      </c>
      <c r="F253" s="711">
        <v>4</v>
      </c>
      <c r="G253" s="711">
        <v>1376</v>
      </c>
      <c r="H253" s="711">
        <v>1</v>
      </c>
      <c r="I253" s="711">
        <v>344</v>
      </c>
      <c r="J253" s="711">
        <v>4</v>
      </c>
      <c r="K253" s="711">
        <v>1376</v>
      </c>
      <c r="L253" s="711">
        <v>1</v>
      </c>
      <c r="M253" s="711">
        <v>344</v>
      </c>
      <c r="N253" s="711"/>
      <c r="O253" s="711"/>
      <c r="P253" s="701"/>
      <c r="Q253" s="712"/>
    </row>
    <row r="254" spans="1:17" ht="14.4" customHeight="1" x14ac:dyDescent="0.3">
      <c r="A254" s="695" t="s">
        <v>6144</v>
      </c>
      <c r="B254" s="696" t="s">
        <v>5970</v>
      </c>
      <c r="C254" s="696" t="s">
        <v>5886</v>
      </c>
      <c r="D254" s="696" t="s">
        <v>6069</v>
      </c>
      <c r="E254" s="696" t="s">
        <v>6070</v>
      </c>
      <c r="F254" s="711">
        <v>1</v>
      </c>
      <c r="G254" s="711">
        <v>229</v>
      </c>
      <c r="H254" s="711">
        <v>1</v>
      </c>
      <c r="I254" s="711">
        <v>229</v>
      </c>
      <c r="J254" s="711"/>
      <c r="K254" s="711"/>
      <c r="L254" s="711"/>
      <c r="M254" s="711"/>
      <c r="N254" s="711"/>
      <c r="O254" s="711"/>
      <c r="P254" s="701"/>
      <c r="Q254" s="712"/>
    </row>
    <row r="255" spans="1:17" ht="14.4" customHeight="1" x14ac:dyDescent="0.3">
      <c r="A255" s="695" t="s">
        <v>6144</v>
      </c>
      <c r="B255" s="696" t="s">
        <v>5970</v>
      </c>
      <c r="C255" s="696" t="s">
        <v>5886</v>
      </c>
      <c r="D255" s="696" t="s">
        <v>6090</v>
      </c>
      <c r="E255" s="696" t="s">
        <v>6091</v>
      </c>
      <c r="F255" s="711">
        <v>2</v>
      </c>
      <c r="G255" s="711">
        <v>1828</v>
      </c>
      <c r="H255" s="711">
        <v>1</v>
      </c>
      <c r="I255" s="711">
        <v>914</v>
      </c>
      <c r="J255" s="711">
        <v>3</v>
      </c>
      <c r="K255" s="711">
        <v>2745</v>
      </c>
      <c r="L255" s="711">
        <v>1.5016411378555798</v>
      </c>
      <c r="M255" s="711">
        <v>915</v>
      </c>
      <c r="N255" s="711"/>
      <c r="O255" s="711"/>
      <c r="P255" s="701"/>
      <c r="Q255" s="712"/>
    </row>
    <row r="256" spans="1:17" ht="14.4" customHeight="1" x14ac:dyDescent="0.3">
      <c r="A256" s="695" t="s">
        <v>6144</v>
      </c>
      <c r="B256" s="696" t="s">
        <v>5970</v>
      </c>
      <c r="C256" s="696" t="s">
        <v>5886</v>
      </c>
      <c r="D256" s="696" t="s">
        <v>6092</v>
      </c>
      <c r="E256" s="696" t="s">
        <v>6093</v>
      </c>
      <c r="F256" s="711">
        <v>2</v>
      </c>
      <c r="G256" s="711">
        <v>1782</v>
      </c>
      <c r="H256" s="711">
        <v>1</v>
      </c>
      <c r="I256" s="711">
        <v>891</v>
      </c>
      <c r="J256" s="711">
        <v>3</v>
      </c>
      <c r="K256" s="711">
        <v>2676</v>
      </c>
      <c r="L256" s="711">
        <v>1.5016835016835017</v>
      </c>
      <c r="M256" s="711">
        <v>892</v>
      </c>
      <c r="N256" s="711"/>
      <c r="O256" s="711"/>
      <c r="P256" s="701"/>
      <c r="Q256" s="712"/>
    </row>
    <row r="257" spans="1:17" ht="14.4" customHeight="1" x14ac:dyDescent="0.3">
      <c r="A257" s="695" t="s">
        <v>6145</v>
      </c>
      <c r="B257" s="696" t="s">
        <v>5749</v>
      </c>
      <c r="C257" s="696" t="s">
        <v>5886</v>
      </c>
      <c r="D257" s="696" t="s">
        <v>5891</v>
      </c>
      <c r="E257" s="696" t="s">
        <v>5892</v>
      </c>
      <c r="F257" s="711"/>
      <c r="G257" s="711"/>
      <c r="H257" s="711"/>
      <c r="I257" s="711"/>
      <c r="J257" s="711"/>
      <c r="K257" s="711"/>
      <c r="L257" s="711"/>
      <c r="M257" s="711"/>
      <c r="N257" s="711">
        <v>2</v>
      </c>
      <c r="O257" s="711">
        <v>69</v>
      </c>
      <c r="P257" s="701"/>
      <c r="Q257" s="712">
        <v>34.5</v>
      </c>
    </row>
    <row r="258" spans="1:17" ht="14.4" customHeight="1" x14ac:dyDescent="0.3">
      <c r="A258" s="695" t="s">
        <v>6145</v>
      </c>
      <c r="B258" s="696" t="s">
        <v>5749</v>
      </c>
      <c r="C258" s="696" t="s">
        <v>5886</v>
      </c>
      <c r="D258" s="696" t="s">
        <v>5931</v>
      </c>
      <c r="E258" s="696" t="s">
        <v>5932</v>
      </c>
      <c r="F258" s="711">
        <v>2</v>
      </c>
      <c r="G258" s="711">
        <v>316</v>
      </c>
      <c r="H258" s="711">
        <v>1</v>
      </c>
      <c r="I258" s="711">
        <v>158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6145</v>
      </c>
      <c r="B259" s="696" t="s">
        <v>5941</v>
      </c>
      <c r="C259" s="696" t="s">
        <v>5886</v>
      </c>
      <c r="D259" s="696" t="s">
        <v>5952</v>
      </c>
      <c r="E259" s="696" t="s">
        <v>5953</v>
      </c>
      <c r="F259" s="711"/>
      <c r="G259" s="711"/>
      <c r="H259" s="711"/>
      <c r="I259" s="711"/>
      <c r="J259" s="711">
        <v>4</v>
      </c>
      <c r="K259" s="711">
        <v>37348</v>
      </c>
      <c r="L259" s="711"/>
      <c r="M259" s="711">
        <v>9337</v>
      </c>
      <c r="N259" s="711"/>
      <c r="O259" s="711"/>
      <c r="P259" s="701"/>
      <c r="Q259" s="712"/>
    </row>
    <row r="260" spans="1:17" ht="14.4" customHeight="1" x14ac:dyDescent="0.3">
      <c r="A260" s="695" t="s">
        <v>6145</v>
      </c>
      <c r="B260" s="696" t="s">
        <v>5970</v>
      </c>
      <c r="C260" s="696" t="s">
        <v>5886</v>
      </c>
      <c r="D260" s="696" t="s">
        <v>5979</v>
      </c>
      <c r="E260" s="696" t="s">
        <v>5980</v>
      </c>
      <c r="F260" s="711"/>
      <c r="G260" s="711"/>
      <c r="H260" s="711"/>
      <c r="I260" s="711"/>
      <c r="J260" s="711">
        <v>3</v>
      </c>
      <c r="K260" s="711">
        <v>1050</v>
      </c>
      <c r="L260" s="711"/>
      <c r="M260" s="711">
        <v>350</v>
      </c>
      <c r="N260" s="711"/>
      <c r="O260" s="711"/>
      <c r="P260" s="701"/>
      <c r="Q260" s="712"/>
    </row>
    <row r="261" spans="1:17" ht="14.4" customHeight="1" x14ac:dyDescent="0.3">
      <c r="A261" s="695" t="s">
        <v>6145</v>
      </c>
      <c r="B261" s="696" t="s">
        <v>5970</v>
      </c>
      <c r="C261" s="696" t="s">
        <v>5886</v>
      </c>
      <c r="D261" s="696" t="s">
        <v>5983</v>
      </c>
      <c r="E261" s="696" t="s">
        <v>5984</v>
      </c>
      <c r="F261" s="711">
        <v>46</v>
      </c>
      <c r="G261" s="711">
        <v>2944</v>
      </c>
      <c r="H261" s="711">
        <v>1</v>
      </c>
      <c r="I261" s="711">
        <v>64</v>
      </c>
      <c r="J261" s="711">
        <v>43</v>
      </c>
      <c r="K261" s="711">
        <v>2795</v>
      </c>
      <c r="L261" s="711">
        <v>0.94938858695652173</v>
      </c>
      <c r="M261" s="711">
        <v>65</v>
      </c>
      <c r="N261" s="711">
        <v>64</v>
      </c>
      <c r="O261" s="711">
        <v>4160</v>
      </c>
      <c r="P261" s="701">
        <v>1.4130434782608696</v>
      </c>
      <c r="Q261" s="712">
        <v>65</v>
      </c>
    </row>
    <row r="262" spans="1:17" ht="14.4" customHeight="1" x14ac:dyDescent="0.3">
      <c r="A262" s="695" t="s">
        <v>6145</v>
      </c>
      <c r="B262" s="696" t="s">
        <v>5970</v>
      </c>
      <c r="C262" s="696" t="s">
        <v>5886</v>
      </c>
      <c r="D262" s="696" t="s">
        <v>5987</v>
      </c>
      <c r="E262" s="696" t="s">
        <v>5988</v>
      </c>
      <c r="F262" s="711">
        <v>3</v>
      </c>
      <c r="G262" s="711">
        <v>1767</v>
      </c>
      <c r="H262" s="711">
        <v>1</v>
      </c>
      <c r="I262" s="711">
        <v>589</v>
      </c>
      <c r="J262" s="711"/>
      <c r="K262" s="711"/>
      <c r="L262" s="711"/>
      <c r="M262" s="711"/>
      <c r="N262" s="711"/>
      <c r="O262" s="711"/>
      <c r="P262" s="701"/>
      <c r="Q262" s="712"/>
    </row>
    <row r="263" spans="1:17" ht="14.4" customHeight="1" x14ac:dyDescent="0.3">
      <c r="A263" s="695" t="s">
        <v>6145</v>
      </c>
      <c r="B263" s="696" t="s">
        <v>5970</v>
      </c>
      <c r="C263" s="696" t="s">
        <v>5886</v>
      </c>
      <c r="D263" s="696" t="s">
        <v>5995</v>
      </c>
      <c r="E263" s="696" t="s">
        <v>5996</v>
      </c>
      <c r="F263" s="711">
        <v>10</v>
      </c>
      <c r="G263" s="711">
        <v>230</v>
      </c>
      <c r="H263" s="711">
        <v>1</v>
      </c>
      <c r="I263" s="711">
        <v>23</v>
      </c>
      <c r="J263" s="711">
        <v>4</v>
      </c>
      <c r="K263" s="711">
        <v>92</v>
      </c>
      <c r="L263" s="711">
        <v>0.4</v>
      </c>
      <c r="M263" s="711">
        <v>23</v>
      </c>
      <c r="N263" s="711">
        <v>3</v>
      </c>
      <c r="O263" s="711">
        <v>69</v>
      </c>
      <c r="P263" s="701">
        <v>0.3</v>
      </c>
      <c r="Q263" s="712">
        <v>23</v>
      </c>
    </row>
    <row r="264" spans="1:17" ht="14.4" customHeight="1" x14ac:dyDescent="0.3">
      <c r="A264" s="695" t="s">
        <v>6145</v>
      </c>
      <c r="B264" s="696" t="s">
        <v>5970</v>
      </c>
      <c r="C264" s="696" t="s">
        <v>5886</v>
      </c>
      <c r="D264" s="696" t="s">
        <v>5999</v>
      </c>
      <c r="E264" s="696" t="s">
        <v>6000</v>
      </c>
      <c r="F264" s="711">
        <v>6</v>
      </c>
      <c r="G264" s="711">
        <v>324</v>
      </c>
      <c r="H264" s="711">
        <v>1</v>
      </c>
      <c r="I264" s="711">
        <v>54</v>
      </c>
      <c r="J264" s="711">
        <v>9</v>
      </c>
      <c r="K264" s="711">
        <v>486</v>
      </c>
      <c r="L264" s="711">
        <v>1.5</v>
      </c>
      <c r="M264" s="711">
        <v>54</v>
      </c>
      <c r="N264" s="711"/>
      <c r="O264" s="711"/>
      <c r="P264" s="701"/>
      <c r="Q264" s="712"/>
    </row>
    <row r="265" spans="1:17" ht="14.4" customHeight="1" x14ac:dyDescent="0.3">
      <c r="A265" s="695" t="s">
        <v>6145</v>
      </c>
      <c r="B265" s="696" t="s">
        <v>5970</v>
      </c>
      <c r="C265" s="696" t="s">
        <v>5886</v>
      </c>
      <c r="D265" s="696" t="s">
        <v>6001</v>
      </c>
      <c r="E265" s="696" t="s">
        <v>6002</v>
      </c>
      <c r="F265" s="711">
        <v>396</v>
      </c>
      <c r="G265" s="711">
        <v>30492</v>
      </c>
      <c r="H265" s="711">
        <v>1</v>
      </c>
      <c r="I265" s="711">
        <v>77</v>
      </c>
      <c r="J265" s="711">
        <v>386</v>
      </c>
      <c r="K265" s="711">
        <v>29722</v>
      </c>
      <c r="L265" s="711">
        <v>0.9747474747474747</v>
      </c>
      <c r="M265" s="711">
        <v>77</v>
      </c>
      <c r="N265" s="711">
        <v>372</v>
      </c>
      <c r="O265" s="711">
        <v>28644</v>
      </c>
      <c r="P265" s="701">
        <v>0.93939393939393945</v>
      </c>
      <c r="Q265" s="712">
        <v>77</v>
      </c>
    </row>
    <row r="266" spans="1:17" ht="14.4" customHeight="1" x14ac:dyDescent="0.3">
      <c r="A266" s="695" t="s">
        <v>6145</v>
      </c>
      <c r="B266" s="696" t="s">
        <v>5970</v>
      </c>
      <c r="C266" s="696" t="s">
        <v>5886</v>
      </c>
      <c r="D266" s="696" t="s">
        <v>6005</v>
      </c>
      <c r="E266" s="696" t="s">
        <v>6006</v>
      </c>
      <c r="F266" s="711">
        <v>21</v>
      </c>
      <c r="G266" s="711">
        <v>462</v>
      </c>
      <c r="H266" s="711">
        <v>1</v>
      </c>
      <c r="I266" s="711">
        <v>22</v>
      </c>
      <c r="J266" s="711">
        <v>10</v>
      </c>
      <c r="K266" s="711">
        <v>220</v>
      </c>
      <c r="L266" s="711">
        <v>0.47619047619047616</v>
      </c>
      <c r="M266" s="711">
        <v>22</v>
      </c>
      <c r="N266" s="711">
        <v>12</v>
      </c>
      <c r="O266" s="711">
        <v>266</v>
      </c>
      <c r="P266" s="701">
        <v>0.5757575757575758</v>
      </c>
      <c r="Q266" s="712">
        <v>22.166666666666668</v>
      </c>
    </row>
    <row r="267" spans="1:17" ht="14.4" customHeight="1" x14ac:dyDescent="0.3">
      <c r="A267" s="695" t="s">
        <v>6145</v>
      </c>
      <c r="B267" s="696" t="s">
        <v>5970</v>
      </c>
      <c r="C267" s="696" t="s">
        <v>5886</v>
      </c>
      <c r="D267" s="696" t="s">
        <v>6015</v>
      </c>
      <c r="E267" s="696" t="s">
        <v>6016</v>
      </c>
      <c r="F267" s="711">
        <v>17</v>
      </c>
      <c r="G267" s="711">
        <v>3553</v>
      </c>
      <c r="H267" s="711">
        <v>1</v>
      </c>
      <c r="I267" s="711">
        <v>209</v>
      </c>
      <c r="J267" s="711">
        <v>26</v>
      </c>
      <c r="K267" s="711">
        <v>5434</v>
      </c>
      <c r="L267" s="711">
        <v>1.5294117647058822</v>
      </c>
      <c r="M267" s="711">
        <v>209</v>
      </c>
      <c r="N267" s="711"/>
      <c r="O267" s="711"/>
      <c r="P267" s="701"/>
      <c r="Q267" s="712"/>
    </row>
    <row r="268" spans="1:17" ht="14.4" customHeight="1" x14ac:dyDescent="0.3">
      <c r="A268" s="695" t="s">
        <v>6145</v>
      </c>
      <c r="B268" s="696" t="s">
        <v>5970</v>
      </c>
      <c r="C268" s="696" t="s">
        <v>5886</v>
      </c>
      <c r="D268" s="696" t="s">
        <v>6017</v>
      </c>
      <c r="E268" s="696" t="s">
        <v>6018</v>
      </c>
      <c r="F268" s="711"/>
      <c r="G268" s="711"/>
      <c r="H268" s="711"/>
      <c r="I268" s="711"/>
      <c r="J268" s="711">
        <v>2</v>
      </c>
      <c r="K268" s="711">
        <v>132</v>
      </c>
      <c r="L268" s="711"/>
      <c r="M268" s="711">
        <v>66</v>
      </c>
      <c r="N268" s="711">
        <v>5</v>
      </c>
      <c r="O268" s="711">
        <v>330</v>
      </c>
      <c r="P268" s="701"/>
      <c r="Q268" s="712">
        <v>66</v>
      </c>
    </row>
    <row r="269" spans="1:17" ht="14.4" customHeight="1" x14ac:dyDescent="0.3">
      <c r="A269" s="695" t="s">
        <v>6145</v>
      </c>
      <c r="B269" s="696" t="s">
        <v>5970</v>
      </c>
      <c r="C269" s="696" t="s">
        <v>5886</v>
      </c>
      <c r="D269" s="696" t="s">
        <v>6021</v>
      </c>
      <c r="E269" s="696" t="s">
        <v>6022</v>
      </c>
      <c r="F269" s="711">
        <v>386</v>
      </c>
      <c r="G269" s="711">
        <v>6176</v>
      </c>
      <c r="H269" s="711">
        <v>1</v>
      </c>
      <c r="I269" s="711">
        <v>16</v>
      </c>
      <c r="J269" s="711">
        <v>385</v>
      </c>
      <c r="K269" s="711">
        <v>6160</v>
      </c>
      <c r="L269" s="711">
        <v>0.99740932642487046</v>
      </c>
      <c r="M269" s="711">
        <v>16</v>
      </c>
      <c r="N269" s="711">
        <v>382</v>
      </c>
      <c r="O269" s="711">
        <v>6112</v>
      </c>
      <c r="P269" s="701">
        <v>0.98963730569948183</v>
      </c>
      <c r="Q269" s="712">
        <v>16</v>
      </c>
    </row>
    <row r="270" spans="1:17" ht="14.4" customHeight="1" x14ac:dyDescent="0.3">
      <c r="A270" s="695" t="s">
        <v>6145</v>
      </c>
      <c r="B270" s="696" t="s">
        <v>5970</v>
      </c>
      <c r="C270" s="696" t="s">
        <v>5886</v>
      </c>
      <c r="D270" s="696" t="s">
        <v>6027</v>
      </c>
      <c r="E270" s="696" t="s">
        <v>6028</v>
      </c>
      <c r="F270" s="711">
        <v>8</v>
      </c>
      <c r="G270" s="711">
        <v>184</v>
      </c>
      <c r="H270" s="711">
        <v>1</v>
      </c>
      <c r="I270" s="711">
        <v>23</v>
      </c>
      <c r="J270" s="711">
        <v>6</v>
      </c>
      <c r="K270" s="711">
        <v>144</v>
      </c>
      <c r="L270" s="711">
        <v>0.78260869565217395</v>
      </c>
      <c r="M270" s="711">
        <v>24</v>
      </c>
      <c r="N270" s="711">
        <v>9</v>
      </c>
      <c r="O270" s="711">
        <v>216</v>
      </c>
      <c r="P270" s="701">
        <v>1.173913043478261</v>
      </c>
      <c r="Q270" s="712">
        <v>24</v>
      </c>
    </row>
    <row r="271" spans="1:17" ht="14.4" customHeight="1" x14ac:dyDescent="0.3">
      <c r="A271" s="695" t="s">
        <v>6145</v>
      </c>
      <c r="B271" s="696" t="s">
        <v>5970</v>
      </c>
      <c r="C271" s="696" t="s">
        <v>5886</v>
      </c>
      <c r="D271" s="696" t="s">
        <v>6031</v>
      </c>
      <c r="E271" s="696" t="s">
        <v>6032</v>
      </c>
      <c r="F271" s="711">
        <v>30</v>
      </c>
      <c r="G271" s="711">
        <v>5400</v>
      </c>
      <c r="H271" s="711">
        <v>1</v>
      </c>
      <c r="I271" s="711">
        <v>180</v>
      </c>
      <c r="J271" s="711">
        <v>38</v>
      </c>
      <c r="K271" s="711">
        <v>6840</v>
      </c>
      <c r="L271" s="711">
        <v>1.2666666666666666</v>
      </c>
      <c r="M271" s="711">
        <v>180</v>
      </c>
      <c r="N271" s="711">
        <v>16</v>
      </c>
      <c r="O271" s="711">
        <v>2880</v>
      </c>
      <c r="P271" s="701">
        <v>0.53333333333333333</v>
      </c>
      <c r="Q271" s="712">
        <v>180</v>
      </c>
    </row>
    <row r="272" spans="1:17" ht="14.4" customHeight="1" x14ac:dyDescent="0.3">
      <c r="A272" s="695" t="s">
        <v>6145</v>
      </c>
      <c r="B272" s="696" t="s">
        <v>5970</v>
      </c>
      <c r="C272" s="696" t="s">
        <v>5886</v>
      </c>
      <c r="D272" s="696" t="s">
        <v>6037</v>
      </c>
      <c r="E272" s="696" t="s">
        <v>6038</v>
      </c>
      <c r="F272" s="711">
        <v>4</v>
      </c>
      <c r="G272" s="711">
        <v>1012</v>
      </c>
      <c r="H272" s="711">
        <v>1</v>
      </c>
      <c r="I272" s="711">
        <v>253</v>
      </c>
      <c r="J272" s="711">
        <v>10</v>
      </c>
      <c r="K272" s="711">
        <v>2530</v>
      </c>
      <c r="L272" s="711">
        <v>2.5</v>
      </c>
      <c r="M272" s="711">
        <v>253</v>
      </c>
      <c r="N272" s="711">
        <v>25</v>
      </c>
      <c r="O272" s="711">
        <v>6325</v>
      </c>
      <c r="P272" s="701">
        <v>6.25</v>
      </c>
      <c r="Q272" s="712">
        <v>253</v>
      </c>
    </row>
    <row r="273" spans="1:17" ht="14.4" customHeight="1" x14ac:dyDescent="0.3">
      <c r="A273" s="695" t="s">
        <v>6145</v>
      </c>
      <c r="B273" s="696" t="s">
        <v>5970</v>
      </c>
      <c r="C273" s="696" t="s">
        <v>5886</v>
      </c>
      <c r="D273" s="696" t="s">
        <v>6045</v>
      </c>
      <c r="E273" s="696" t="s">
        <v>6046</v>
      </c>
      <c r="F273" s="711">
        <v>32</v>
      </c>
      <c r="G273" s="711">
        <v>6912</v>
      </c>
      <c r="H273" s="711">
        <v>1</v>
      </c>
      <c r="I273" s="711">
        <v>216</v>
      </c>
      <c r="J273" s="711">
        <v>35</v>
      </c>
      <c r="K273" s="711">
        <v>7560</v>
      </c>
      <c r="L273" s="711">
        <v>1.09375</v>
      </c>
      <c r="M273" s="711">
        <v>216</v>
      </c>
      <c r="N273" s="711">
        <v>18</v>
      </c>
      <c r="O273" s="711">
        <v>3888</v>
      </c>
      <c r="P273" s="701">
        <v>0.5625</v>
      </c>
      <c r="Q273" s="712">
        <v>216</v>
      </c>
    </row>
    <row r="274" spans="1:17" ht="14.4" customHeight="1" x14ac:dyDescent="0.3">
      <c r="A274" s="695" t="s">
        <v>6145</v>
      </c>
      <c r="B274" s="696" t="s">
        <v>5970</v>
      </c>
      <c r="C274" s="696" t="s">
        <v>5886</v>
      </c>
      <c r="D274" s="696" t="s">
        <v>6051</v>
      </c>
      <c r="E274" s="696" t="s">
        <v>6052</v>
      </c>
      <c r="F274" s="711"/>
      <c r="G274" s="711"/>
      <c r="H274" s="711"/>
      <c r="I274" s="711"/>
      <c r="J274" s="711"/>
      <c r="K274" s="711"/>
      <c r="L274" s="711"/>
      <c r="M274" s="711"/>
      <c r="N274" s="711">
        <v>3</v>
      </c>
      <c r="O274" s="711">
        <v>150</v>
      </c>
      <c r="P274" s="701"/>
      <c r="Q274" s="712">
        <v>50</v>
      </c>
    </row>
    <row r="275" spans="1:17" ht="14.4" customHeight="1" x14ac:dyDescent="0.3">
      <c r="A275" s="695" t="s">
        <v>6146</v>
      </c>
      <c r="B275" s="696" t="s">
        <v>5749</v>
      </c>
      <c r="C275" s="696" t="s">
        <v>5886</v>
      </c>
      <c r="D275" s="696" t="s">
        <v>5891</v>
      </c>
      <c r="E275" s="696" t="s">
        <v>5892</v>
      </c>
      <c r="F275" s="711">
        <v>1</v>
      </c>
      <c r="G275" s="711">
        <v>34</v>
      </c>
      <c r="H275" s="711">
        <v>1</v>
      </c>
      <c r="I275" s="711">
        <v>34</v>
      </c>
      <c r="J275" s="711">
        <v>3</v>
      </c>
      <c r="K275" s="711">
        <v>102</v>
      </c>
      <c r="L275" s="711">
        <v>3</v>
      </c>
      <c r="M275" s="711">
        <v>34</v>
      </c>
      <c r="N275" s="711">
        <v>1</v>
      </c>
      <c r="O275" s="711">
        <v>34</v>
      </c>
      <c r="P275" s="701">
        <v>1</v>
      </c>
      <c r="Q275" s="712">
        <v>34</v>
      </c>
    </row>
    <row r="276" spans="1:17" ht="14.4" customHeight="1" x14ac:dyDescent="0.3">
      <c r="A276" s="695" t="s">
        <v>6146</v>
      </c>
      <c r="B276" s="696" t="s">
        <v>5749</v>
      </c>
      <c r="C276" s="696" t="s">
        <v>5886</v>
      </c>
      <c r="D276" s="696" t="s">
        <v>5923</v>
      </c>
      <c r="E276" s="696" t="s">
        <v>5924</v>
      </c>
      <c r="F276" s="711"/>
      <c r="G276" s="711"/>
      <c r="H276" s="711"/>
      <c r="I276" s="711"/>
      <c r="J276" s="711"/>
      <c r="K276" s="711"/>
      <c r="L276" s="711"/>
      <c r="M276" s="711"/>
      <c r="N276" s="711">
        <v>1</v>
      </c>
      <c r="O276" s="711">
        <v>330</v>
      </c>
      <c r="P276" s="701"/>
      <c r="Q276" s="712">
        <v>330</v>
      </c>
    </row>
    <row r="277" spans="1:17" ht="14.4" customHeight="1" x14ac:dyDescent="0.3">
      <c r="A277" s="695" t="s">
        <v>6146</v>
      </c>
      <c r="B277" s="696" t="s">
        <v>5749</v>
      </c>
      <c r="C277" s="696" t="s">
        <v>5886</v>
      </c>
      <c r="D277" s="696" t="s">
        <v>5931</v>
      </c>
      <c r="E277" s="696" t="s">
        <v>5932</v>
      </c>
      <c r="F277" s="711"/>
      <c r="G277" s="711"/>
      <c r="H277" s="711"/>
      <c r="I277" s="711"/>
      <c r="J277" s="711">
        <v>4</v>
      </c>
      <c r="K277" s="711">
        <v>636</v>
      </c>
      <c r="L277" s="711"/>
      <c r="M277" s="711">
        <v>159</v>
      </c>
      <c r="N277" s="711">
        <v>1</v>
      </c>
      <c r="O277" s="711">
        <v>159</v>
      </c>
      <c r="P277" s="701"/>
      <c r="Q277" s="712">
        <v>159</v>
      </c>
    </row>
    <row r="278" spans="1:17" ht="14.4" customHeight="1" x14ac:dyDescent="0.3">
      <c r="A278" s="695" t="s">
        <v>6146</v>
      </c>
      <c r="B278" s="696" t="s">
        <v>5749</v>
      </c>
      <c r="C278" s="696" t="s">
        <v>5886</v>
      </c>
      <c r="D278" s="696" t="s">
        <v>5937</v>
      </c>
      <c r="E278" s="696" t="s">
        <v>5938</v>
      </c>
      <c r="F278" s="711"/>
      <c r="G278" s="711"/>
      <c r="H278" s="711"/>
      <c r="I278" s="711"/>
      <c r="J278" s="711">
        <v>1</v>
      </c>
      <c r="K278" s="711">
        <v>163</v>
      </c>
      <c r="L278" s="711"/>
      <c r="M278" s="711">
        <v>163</v>
      </c>
      <c r="N278" s="711">
        <v>1</v>
      </c>
      <c r="O278" s="711">
        <v>163</v>
      </c>
      <c r="P278" s="701"/>
      <c r="Q278" s="712">
        <v>163</v>
      </c>
    </row>
    <row r="279" spans="1:17" ht="14.4" customHeight="1" x14ac:dyDescent="0.3">
      <c r="A279" s="695" t="s">
        <v>6146</v>
      </c>
      <c r="B279" s="696" t="s">
        <v>5749</v>
      </c>
      <c r="C279" s="696" t="s">
        <v>5886</v>
      </c>
      <c r="D279" s="696" t="s">
        <v>5939</v>
      </c>
      <c r="E279" s="696" t="s">
        <v>5940</v>
      </c>
      <c r="F279" s="711">
        <v>2</v>
      </c>
      <c r="G279" s="711">
        <v>1346</v>
      </c>
      <c r="H279" s="711">
        <v>1</v>
      </c>
      <c r="I279" s="711">
        <v>673</v>
      </c>
      <c r="J279" s="711">
        <v>3</v>
      </c>
      <c r="K279" s="711">
        <v>1935</v>
      </c>
      <c r="L279" s="711">
        <v>1.437592867756315</v>
      </c>
      <c r="M279" s="711">
        <v>645</v>
      </c>
      <c r="N279" s="711">
        <v>1</v>
      </c>
      <c r="O279" s="711">
        <v>651</v>
      </c>
      <c r="P279" s="701">
        <v>0.48365527488855869</v>
      </c>
      <c r="Q279" s="712">
        <v>651</v>
      </c>
    </row>
    <row r="280" spans="1:17" ht="14.4" customHeight="1" x14ac:dyDescent="0.3">
      <c r="A280" s="695" t="s">
        <v>6146</v>
      </c>
      <c r="B280" s="696" t="s">
        <v>5941</v>
      </c>
      <c r="C280" s="696" t="s">
        <v>5886</v>
      </c>
      <c r="D280" s="696" t="s">
        <v>5942</v>
      </c>
      <c r="E280" s="696" t="s">
        <v>5943</v>
      </c>
      <c r="F280" s="711"/>
      <c r="G280" s="711"/>
      <c r="H280" s="711"/>
      <c r="I280" s="711"/>
      <c r="J280" s="711"/>
      <c r="K280" s="711"/>
      <c r="L280" s="711"/>
      <c r="M280" s="711"/>
      <c r="N280" s="711">
        <v>2</v>
      </c>
      <c r="O280" s="711">
        <v>1808</v>
      </c>
      <c r="P280" s="701"/>
      <c r="Q280" s="712">
        <v>904</v>
      </c>
    </row>
    <row r="281" spans="1:17" ht="14.4" customHeight="1" x14ac:dyDescent="0.3">
      <c r="A281" s="695" t="s">
        <v>6146</v>
      </c>
      <c r="B281" s="696" t="s">
        <v>5941</v>
      </c>
      <c r="C281" s="696" t="s">
        <v>5886</v>
      </c>
      <c r="D281" s="696" t="s">
        <v>5946</v>
      </c>
      <c r="E281" s="696" t="s">
        <v>5947</v>
      </c>
      <c r="F281" s="711"/>
      <c r="G281" s="711"/>
      <c r="H281" s="711"/>
      <c r="I281" s="711"/>
      <c r="J281" s="711">
        <v>1</v>
      </c>
      <c r="K281" s="711">
        <v>297</v>
      </c>
      <c r="L281" s="711"/>
      <c r="M281" s="711">
        <v>297</v>
      </c>
      <c r="N281" s="711"/>
      <c r="O281" s="711"/>
      <c r="P281" s="701"/>
      <c r="Q281" s="712"/>
    </row>
    <row r="282" spans="1:17" ht="14.4" customHeight="1" x14ac:dyDescent="0.3">
      <c r="A282" s="695" t="s">
        <v>6146</v>
      </c>
      <c r="B282" s="696" t="s">
        <v>5941</v>
      </c>
      <c r="C282" s="696" t="s">
        <v>5886</v>
      </c>
      <c r="D282" s="696" t="s">
        <v>5950</v>
      </c>
      <c r="E282" s="696" t="s">
        <v>5951</v>
      </c>
      <c r="F282" s="711"/>
      <c r="G282" s="711"/>
      <c r="H282" s="711"/>
      <c r="I282" s="711"/>
      <c r="J282" s="711">
        <v>2</v>
      </c>
      <c r="K282" s="711">
        <v>2490</v>
      </c>
      <c r="L282" s="711"/>
      <c r="M282" s="711">
        <v>1245</v>
      </c>
      <c r="N282" s="711">
        <v>1</v>
      </c>
      <c r="O282" s="711">
        <v>1245</v>
      </c>
      <c r="P282" s="701"/>
      <c r="Q282" s="712">
        <v>1245</v>
      </c>
    </row>
    <row r="283" spans="1:17" ht="14.4" customHeight="1" x14ac:dyDescent="0.3">
      <c r="A283" s="695" t="s">
        <v>6146</v>
      </c>
      <c r="B283" s="696" t="s">
        <v>5941</v>
      </c>
      <c r="C283" s="696" t="s">
        <v>5886</v>
      </c>
      <c r="D283" s="696" t="s">
        <v>5954</v>
      </c>
      <c r="E283" s="696" t="s">
        <v>5955</v>
      </c>
      <c r="F283" s="711"/>
      <c r="G283" s="711"/>
      <c r="H283" s="711"/>
      <c r="I283" s="711"/>
      <c r="J283" s="711">
        <v>1</v>
      </c>
      <c r="K283" s="711">
        <v>9747</v>
      </c>
      <c r="L283" s="711"/>
      <c r="M283" s="711">
        <v>9747</v>
      </c>
      <c r="N283" s="711"/>
      <c r="O283" s="711"/>
      <c r="P283" s="701"/>
      <c r="Q283" s="712"/>
    </row>
    <row r="284" spans="1:17" ht="14.4" customHeight="1" x14ac:dyDescent="0.3">
      <c r="A284" s="695" t="s">
        <v>6146</v>
      </c>
      <c r="B284" s="696" t="s">
        <v>5941</v>
      </c>
      <c r="C284" s="696" t="s">
        <v>5886</v>
      </c>
      <c r="D284" s="696" t="s">
        <v>5960</v>
      </c>
      <c r="E284" s="696" t="s">
        <v>5961</v>
      </c>
      <c r="F284" s="711"/>
      <c r="G284" s="711"/>
      <c r="H284" s="711"/>
      <c r="I284" s="711"/>
      <c r="J284" s="711">
        <v>11</v>
      </c>
      <c r="K284" s="711">
        <v>11022</v>
      </c>
      <c r="L284" s="711"/>
      <c r="M284" s="711">
        <v>1002</v>
      </c>
      <c r="N284" s="711">
        <v>2</v>
      </c>
      <c r="O284" s="711">
        <v>2004</v>
      </c>
      <c r="P284" s="701"/>
      <c r="Q284" s="712">
        <v>1002</v>
      </c>
    </row>
    <row r="285" spans="1:17" ht="14.4" customHeight="1" x14ac:dyDescent="0.3">
      <c r="A285" s="695" t="s">
        <v>6146</v>
      </c>
      <c r="B285" s="696" t="s">
        <v>5941</v>
      </c>
      <c r="C285" s="696" t="s">
        <v>5886</v>
      </c>
      <c r="D285" s="696" t="s">
        <v>5962</v>
      </c>
      <c r="E285" s="696" t="s">
        <v>5963</v>
      </c>
      <c r="F285" s="711"/>
      <c r="G285" s="711"/>
      <c r="H285" s="711"/>
      <c r="I285" s="711"/>
      <c r="J285" s="711">
        <v>8</v>
      </c>
      <c r="K285" s="711">
        <v>17864</v>
      </c>
      <c r="L285" s="711"/>
      <c r="M285" s="711">
        <v>2233</v>
      </c>
      <c r="N285" s="711">
        <v>4</v>
      </c>
      <c r="O285" s="711">
        <v>8932</v>
      </c>
      <c r="P285" s="701"/>
      <c r="Q285" s="712">
        <v>2233</v>
      </c>
    </row>
    <row r="286" spans="1:17" ht="14.4" customHeight="1" x14ac:dyDescent="0.3">
      <c r="A286" s="695" t="s">
        <v>6146</v>
      </c>
      <c r="B286" s="696" t="s">
        <v>5941</v>
      </c>
      <c r="C286" s="696" t="s">
        <v>5886</v>
      </c>
      <c r="D286" s="696" t="s">
        <v>5964</v>
      </c>
      <c r="E286" s="696" t="s">
        <v>5965</v>
      </c>
      <c r="F286" s="711"/>
      <c r="G286" s="711"/>
      <c r="H286" s="711"/>
      <c r="I286" s="711"/>
      <c r="J286" s="711"/>
      <c r="K286" s="711"/>
      <c r="L286" s="711"/>
      <c r="M286" s="711"/>
      <c r="N286" s="711">
        <v>2</v>
      </c>
      <c r="O286" s="711">
        <v>732</v>
      </c>
      <c r="P286" s="701"/>
      <c r="Q286" s="712">
        <v>366</v>
      </c>
    </row>
    <row r="287" spans="1:17" ht="14.4" customHeight="1" x14ac:dyDescent="0.3">
      <c r="A287" s="695" t="s">
        <v>6146</v>
      </c>
      <c r="B287" s="696" t="s">
        <v>5970</v>
      </c>
      <c r="C287" s="696" t="s">
        <v>5886</v>
      </c>
      <c r="D287" s="696" t="s">
        <v>5973</v>
      </c>
      <c r="E287" s="696" t="s">
        <v>5974</v>
      </c>
      <c r="F287" s="711"/>
      <c r="G287" s="711"/>
      <c r="H287" s="711"/>
      <c r="I287" s="711"/>
      <c r="J287" s="711">
        <v>2</v>
      </c>
      <c r="K287" s="711">
        <v>434</v>
      </c>
      <c r="L287" s="711"/>
      <c r="M287" s="711">
        <v>217</v>
      </c>
      <c r="N287" s="711"/>
      <c r="O287" s="711"/>
      <c r="P287" s="701"/>
      <c r="Q287" s="712"/>
    </row>
    <row r="288" spans="1:17" ht="14.4" customHeight="1" x14ac:dyDescent="0.3">
      <c r="A288" s="695" t="s">
        <v>6146</v>
      </c>
      <c r="B288" s="696" t="s">
        <v>5970</v>
      </c>
      <c r="C288" s="696" t="s">
        <v>5886</v>
      </c>
      <c r="D288" s="696" t="s">
        <v>5975</v>
      </c>
      <c r="E288" s="696" t="s">
        <v>5976</v>
      </c>
      <c r="F288" s="711"/>
      <c r="G288" s="711"/>
      <c r="H288" s="711"/>
      <c r="I288" s="711"/>
      <c r="J288" s="711">
        <v>2</v>
      </c>
      <c r="K288" s="711">
        <v>994</v>
      </c>
      <c r="L288" s="711"/>
      <c r="M288" s="711">
        <v>497</v>
      </c>
      <c r="N288" s="711"/>
      <c r="O288" s="711"/>
      <c r="P288" s="701"/>
      <c r="Q288" s="712"/>
    </row>
    <row r="289" spans="1:17" ht="14.4" customHeight="1" x14ac:dyDescent="0.3">
      <c r="A289" s="695" t="s">
        <v>6146</v>
      </c>
      <c r="B289" s="696" t="s">
        <v>5970</v>
      </c>
      <c r="C289" s="696" t="s">
        <v>5886</v>
      </c>
      <c r="D289" s="696" t="s">
        <v>5979</v>
      </c>
      <c r="E289" s="696" t="s">
        <v>5980</v>
      </c>
      <c r="F289" s="711">
        <v>12</v>
      </c>
      <c r="G289" s="711">
        <v>4200</v>
      </c>
      <c r="H289" s="711">
        <v>1</v>
      </c>
      <c r="I289" s="711">
        <v>350</v>
      </c>
      <c r="J289" s="711">
        <v>26</v>
      </c>
      <c r="K289" s="711">
        <v>9100</v>
      </c>
      <c r="L289" s="711">
        <v>2.1666666666666665</v>
      </c>
      <c r="M289" s="711">
        <v>350</v>
      </c>
      <c r="N289" s="711">
        <v>41</v>
      </c>
      <c r="O289" s="711">
        <v>14360</v>
      </c>
      <c r="P289" s="701">
        <v>3.4190476190476189</v>
      </c>
      <c r="Q289" s="712">
        <v>350.2439024390244</v>
      </c>
    </row>
    <row r="290" spans="1:17" ht="14.4" customHeight="1" x14ac:dyDescent="0.3">
      <c r="A290" s="695" t="s">
        <v>6146</v>
      </c>
      <c r="B290" s="696" t="s">
        <v>5970</v>
      </c>
      <c r="C290" s="696" t="s">
        <v>5886</v>
      </c>
      <c r="D290" s="696" t="s">
        <v>5983</v>
      </c>
      <c r="E290" s="696" t="s">
        <v>5984</v>
      </c>
      <c r="F290" s="711">
        <v>58</v>
      </c>
      <c r="G290" s="711">
        <v>3712</v>
      </c>
      <c r="H290" s="711">
        <v>1</v>
      </c>
      <c r="I290" s="711">
        <v>64</v>
      </c>
      <c r="J290" s="711">
        <v>75</v>
      </c>
      <c r="K290" s="711">
        <v>4875</v>
      </c>
      <c r="L290" s="711">
        <v>1.3133081896551724</v>
      </c>
      <c r="M290" s="711">
        <v>65</v>
      </c>
      <c r="N290" s="711">
        <v>53</v>
      </c>
      <c r="O290" s="711">
        <v>3445</v>
      </c>
      <c r="P290" s="701">
        <v>0.92807112068965514</v>
      </c>
      <c r="Q290" s="712">
        <v>65</v>
      </c>
    </row>
    <row r="291" spans="1:17" ht="14.4" customHeight="1" x14ac:dyDescent="0.3">
      <c r="A291" s="695" t="s">
        <v>6146</v>
      </c>
      <c r="B291" s="696" t="s">
        <v>5970</v>
      </c>
      <c r="C291" s="696" t="s">
        <v>5886</v>
      </c>
      <c r="D291" s="696" t="s">
        <v>5985</v>
      </c>
      <c r="E291" s="696" t="s">
        <v>5986</v>
      </c>
      <c r="F291" s="711">
        <v>1</v>
      </c>
      <c r="G291" s="711">
        <v>542</v>
      </c>
      <c r="H291" s="711">
        <v>1</v>
      </c>
      <c r="I291" s="711">
        <v>542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6146</v>
      </c>
      <c r="B292" s="696" t="s">
        <v>5970</v>
      </c>
      <c r="C292" s="696" t="s">
        <v>5886</v>
      </c>
      <c r="D292" s="696" t="s">
        <v>5987</v>
      </c>
      <c r="E292" s="696" t="s">
        <v>5988</v>
      </c>
      <c r="F292" s="711">
        <v>2</v>
      </c>
      <c r="G292" s="711">
        <v>1178</v>
      </c>
      <c r="H292" s="711">
        <v>1</v>
      </c>
      <c r="I292" s="711">
        <v>589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6146</v>
      </c>
      <c r="B293" s="696" t="s">
        <v>5970</v>
      </c>
      <c r="C293" s="696" t="s">
        <v>5886</v>
      </c>
      <c r="D293" s="696" t="s">
        <v>5989</v>
      </c>
      <c r="E293" s="696" t="s">
        <v>5990</v>
      </c>
      <c r="F293" s="711">
        <v>2</v>
      </c>
      <c r="G293" s="711">
        <v>1228</v>
      </c>
      <c r="H293" s="711">
        <v>1</v>
      </c>
      <c r="I293" s="711">
        <v>614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x14ac:dyDescent="0.3">
      <c r="A294" s="695" t="s">
        <v>6146</v>
      </c>
      <c r="B294" s="696" t="s">
        <v>5970</v>
      </c>
      <c r="C294" s="696" t="s">
        <v>5886</v>
      </c>
      <c r="D294" s="696" t="s">
        <v>5995</v>
      </c>
      <c r="E294" s="696" t="s">
        <v>5996</v>
      </c>
      <c r="F294" s="711">
        <v>39</v>
      </c>
      <c r="G294" s="711">
        <v>897</v>
      </c>
      <c r="H294" s="711">
        <v>1</v>
      </c>
      <c r="I294" s="711">
        <v>23</v>
      </c>
      <c r="J294" s="711">
        <v>30</v>
      </c>
      <c r="K294" s="711">
        <v>690</v>
      </c>
      <c r="L294" s="711">
        <v>0.76923076923076927</v>
      </c>
      <c r="M294" s="711">
        <v>23</v>
      </c>
      <c r="N294" s="711">
        <v>23</v>
      </c>
      <c r="O294" s="711">
        <v>535</v>
      </c>
      <c r="P294" s="701">
        <v>0.59643255295429209</v>
      </c>
      <c r="Q294" s="712">
        <v>23.260869565217391</v>
      </c>
    </row>
    <row r="295" spans="1:17" ht="14.4" customHeight="1" x14ac:dyDescent="0.3">
      <c r="A295" s="695" t="s">
        <v>6146</v>
      </c>
      <c r="B295" s="696" t="s">
        <v>5970</v>
      </c>
      <c r="C295" s="696" t="s">
        <v>5886</v>
      </c>
      <c r="D295" s="696" t="s">
        <v>5999</v>
      </c>
      <c r="E295" s="696" t="s">
        <v>6000</v>
      </c>
      <c r="F295" s="711">
        <v>30</v>
      </c>
      <c r="G295" s="711">
        <v>1620</v>
      </c>
      <c r="H295" s="711">
        <v>1</v>
      </c>
      <c r="I295" s="711">
        <v>54</v>
      </c>
      <c r="J295" s="711">
        <v>41</v>
      </c>
      <c r="K295" s="711">
        <v>2214</v>
      </c>
      <c r="L295" s="711">
        <v>1.3666666666666667</v>
      </c>
      <c r="M295" s="711">
        <v>54</v>
      </c>
      <c r="N295" s="711">
        <v>36</v>
      </c>
      <c r="O295" s="711">
        <v>1944</v>
      </c>
      <c r="P295" s="701">
        <v>1.2</v>
      </c>
      <c r="Q295" s="712">
        <v>54</v>
      </c>
    </row>
    <row r="296" spans="1:17" ht="14.4" customHeight="1" x14ac:dyDescent="0.3">
      <c r="A296" s="695" t="s">
        <v>6146</v>
      </c>
      <c r="B296" s="696" t="s">
        <v>5970</v>
      </c>
      <c r="C296" s="696" t="s">
        <v>5886</v>
      </c>
      <c r="D296" s="696" t="s">
        <v>6001</v>
      </c>
      <c r="E296" s="696" t="s">
        <v>6002</v>
      </c>
      <c r="F296" s="711">
        <v>795</v>
      </c>
      <c r="G296" s="711">
        <v>61215</v>
      </c>
      <c r="H296" s="711">
        <v>1</v>
      </c>
      <c r="I296" s="711">
        <v>77</v>
      </c>
      <c r="J296" s="711">
        <v>856</v>
      </c>
      <c r="K296" s="711">
        <v>65912</v>
      </c>
      <c r="L296" s="711">
        <v>1.0767295597484277</v>
      </c>
      <c r="M296" s="711">
        <v>77</v>
      </c>
      <c r="N296" s="711">
        <v>749</v>
      </c>
      <c r="O296" s="711">
        <v>57673</v>
      </c>
      <c r="P296" s="701">
        <v>0.94213836477987423</v>
      </c>
      <c r="Q296" s="712">
        <v>77</v>
      </c>
    </row>
    <row r="297" spans="1:17" ht="14.4" customHeight="1" x14ac:dyDescent="0.3">
      <c r="A297" s="695" t="s">
        <v>6146</v>
      </c>
      <c r="B297" s="696" t="s">
        <v>5970</v>
      </c>
      <c r="C297" s="696" t="s">
        <v>5886</v>
      </c>
      <c r="D297" s="696" t="s">
        <v>6005</v>
      </c>
      <c r="E297" s="696" t="s">
        <v>6006</v>
      </c>
      <c r="F297" s="711">
        <v>61</v>
      </c>
      <c r="G297" s="711">
        <v>1342</v>
      </c>
      <c r="H297" s="711">
        <v>1</v>
      </c>
      <c r="I297" s="711">
        <v>22</v>
      </c>
      <c r="J297" s="711">
        <v>54</v>
      </c>
      <c r="K297" s="711">
        <v>1188</v>
      </c>
      <c r="L297" s="711">
        <v>0.88524590163934425</v>
      </c>
      <c r="M297" s="711">
        <v>22</v>
      </c>
      <c r="N297" s="711">
        <v>44</v>
      </c>
      <c r="O297" s="711">
        <v>981</v>
      </c>
      <c r="P297" s="701">
        <v>0.73099850968703428</v>
      </c>
      <c r="Q297" s="712">
        <v>22.295454545454547</v>
      </c>
    </row>
    <row r="298" spans="1:17" ht="14.4" customHeight="1" x14ac:dyDescent="0.3">
      <c r="A298" s="695" t="s">
        <v>6146</v>
      </c>
      <c r="B298" s="696" t="s">
        <v>5970</v>
      </c>
      <c r="C298" s="696" t="s">
        <v>5886</v>
      </c>
      <c r="D298" s="696" t="s">
        <v>6015</v>
      </c>
      <c r="E298" s="696" t="s">
        <v>6016</v>
      </c>
      <c r="F298" s="711">
        <v>71</v>
      </c>
      <c r="G298" s="711">
        <v>14839</v>
      </c>
      <c r="H298" s="711">
        <v>1</v>
      </c>
      <c r="I298" s="711">
        <v>209</v>
      </c>
      <c r="J298" s="711">
        <v>91</v>
      </c>
      <c r="K298" s="711">
        <v>19019</v>
      </c>
      <c r="L298" s="711">
        <v>1.2816901408450705</v>
      </c>
      <c r="M298" s="711">
        <v>209</v>
      </c>
      <c r="N298" s="711"/>
      <c r="O298" s="711"/>
      <c r="P298" s="701"/>
      <c r="Q298" s="712"/>
    </row>
    <row r="299" spans="1:17" ht="14.4" customHeight="1" x14ac:dyDescent="0.3">
      <c r="A299" s="695" t="s">
        <v>6146</v>
      </c>
      <c r="B299" s="696" t="s">
        <v>5970</v>
      </c>
      <c r="C299" s="696" t="s">
        <v>5886</v>
      </c>
      <c r="D299" s="696" t="s">
        <v>6017</v>
      </c>
      <c r="E299" s="696" t="s">
        <v>6018</v>
      </c>
      <c r="F299" s="711">
        <v>1</v>
      </c>
      <c r="G299" s="711">
        <v>66</v>
      </c>
      <c r="H299" s="711">
        <v>1</v>
      </c>
      <c r="I299" s="711">
        <v>66</v>
      </c>
      <c r="J299" s="711">
        <v>4</v>
      </c>
      <c r="K299" s="711">
        <v>264</v>
      </c>
      <c r="L299" s="711">
        <v>4</v>
      </c>
      <c r="M299" s="711">
        <v>66</v>
      </c>
      <c r="N299" s="711">
        <v>3</v>
      </c>
      <c r="O299" s="711">
        <v>198</v>
      </c>
      <c r="P299" s="701">
        <v>3</v>
      </c>
      <c r="Q299" s="712">
        <v>66</v>
      </c>
    </row>
    <row r="300" spans="1:17" ht="14.4" customHeight="1" x14ac:dyDescent="0.3">
      <c r="A300" s="695" t="s">
        <v>6146</v>
      </c>
      <c r="B300" s="696" t="s">
        <v>5970</v>
      </c>
      <c r="C300" s="696" t="s">
        <v>5886</v>
      </c>
      <c r="D300" s="696" t="s">
        <v>6019</v>
      </c>
      <c r="E300" s="696" t="s">
        <v>6020</v>
      </c>
      <c r="F300" s="711"/>
      <c r="G300" s="711"/>
      <c r="H300" s="711"/>
      <c r="I300" s="711"/>
      <c r="J300" s="711"/>
      <c r="K300" s="711"/>
      <c r="L300" s="711"/>
      <c r="M300" s="711"/>
      <c r="N300" s="711">
        <v>1</v>
      </c>
      <c r="O300" s="711">
        <v>294</v>
      </c>
      <c r="P300" s="701"/>
      <c r="Q300" s="712">
        <v>294</v>
      </c>
    </row>
    <row r="301" spans="1:17" ht="14.4" customHeight="1" x14ac:dyDescent="0.3">
      <c r="A301" s="695" t="s">
        <v>6146</v>
      </c>
      <c r="B301" s="696" t="s">
        <v>5970</v>
      </c>
      <c r="C301" s="696" t="s">
        <v>5886</v>
      </c>
      <c r="D301" s="696" t="s">
        <v>6021</v>
      </c>
      <c r="E301" s="696" t="s">
        <v>6022</v>
      </c>
      <c r="F301" s="711">
        <v>790</v>
      </c>
      <c r="G301" s="711">
        <v>12640</v>
      </c>
      <c r="H301" s="711">
        <v>1</v>
      </c>
      <c r="I301" s="711">
        <v>16</v>
      </c>
      <c r="J301" s="711">
        <v>897</v>
      </c>
      <c r="K301" s="711">
        <v>14352</v>
      </c>
      <c r="L301" s="711">
        <v>1.1354430379746836</v>
      </c>
      <c r="M301" s="711">
        <v>16</v>
      </c>
      <c r="N301" s="711">
        <v>772</v>
      </c>
      <c r="O301" s="711">
        <v>12352</v>
      </c>
      <c r="P301" s="701">
        <v>0.97721518987341771</v>
      </c>
      <c r="Q301" s="712">
        <v>16</v>
      </c>
    </row>
    <row r="302" spans="1:17" ht="14.4" customHeight="1" x14ac:dyDescent="0.3">
      <c r="A302" s="695" t="s">
        <v>6146</v>
      </c>
      <c r="B302" s="696" t="s">
        <v>5970</v>
      </c>
      <c r="C302" s="696" t="s">
        <v>5886</v>
      </c>
      <c r="D302" s="696" t="s">
        <v>6025</v>
      </c>
      <c r="E302" s="696" t="s">
        <v>6026</v>
      </c>
      <c r="F302" s="711"/>
      <c r="G302" s="711"/>
      <c r="H302" s="711"/>
      <c r="I302" s="711"/>
      <c r="J302" s="711">
        <v>37</v>
      </c>
      <c r="K302" s="711">
        <v>12876</v>
      </c>
      <c r="L302" s="711"/>
      <c r="M302" s="711">
        <v>348</v>
      </c>
      <c r="N302" s="711">
        <v>14</v>
      </c>
      <c r="O302" s="711">
        <v>4872</v>
      </c>
      <c r="P302" s="701"/>
      <c r="Q302" s="712">
        <v>348</v>
      </c>
    </row>
    <row r="303" spans="1:17" ht="14.4" customHeight="1" x14ac:dyDescent="0.3">
      <c r="A303" s="695" t="s">
        <v>6146</v>
      </c>
      <c r="B303" s="696" t="s">
        <v>5970</v>
      </c>
      <c r="C303" s="696" t="s">
        <v>5886</v>
      </c>
      <c r="D303" s="696" t="s">
        <v>6027</v>
      </c>
      <c r="E303" s="696" t="s">
        <v>6028</v>
      </c>
      <c r="F303" s="711">
        <v>19</v>
      </c>
      <c r="G303" s="711">
        <v>437</v>
      </c>
      <c r="H303" s="711">
        <v>1</v>
      </c>
      <c r="I303" s="711">
        <v>23</v>
      </c>
      <c r="J303" s="711">
        <v>22</v>
      </c>
      <c r="K303" s="711">
        <v>528</v>
      </c>
      <c r="L303" s="711">
        <v>1.208237986270023</v>
      </c>
      <c r="M303" s="711">
        <v>24</v>
      </c>
      <c r="N303" s="711">
        <v>21</v>
      </c>
      <c r="O303" s="711">
        <v>504</v>
      </c>
      <c r="P303" s="701">
        <v>1.1533180778032037</v>
      </c>
      <c r="Q303" s="712">
        <v>24</v>
      </c>
    </row>
    <row r="304" spans="1:17" ht="14.4" customHeight="1" x14ac:dyDescent="0.3">
      <c r="A304" s="695" t="s">
        <v>6146</v>
      </c>
      <c r="B304" s="696" t="s">
        <v>5970</v>
      </c>
      <c r="C304" s="696" t="s">
        <v>5886</v>
      </c>
      <c r="D304" s="696" t="s">
        <v>6031</v>
      </c>
      <c r="E304" s="696" t="s">
        <v>6032</v>
      </c>
      <c r="F304" s="711">
        <v>62</v>
      </c>
      <c r="G304" s="711">
        <v>11160</v>
      </c>
      <c r="H304" s="711">
        <v>1</v>
      </c>
      <c r="I304" s="711">
        <v>180</v>
      </c>
      <c r="J304" s="711">
        <v>54</v>
      </c>
      <c r="K304" s="711">
        <v>9720</v>
      </c>
      <c r="L304" s="711">
        <v>0.87096774193548387</v>
      </c>
      <c r="M304" s="711">
        <v>180</v>
      </c>
      <c r="N304" s="711">
        <v>64</v>
      </c>
      <c r="O304" s="711">
        <v>11520</v>
      </c>
      <c r="P304" s="701">
        <v>1.032258064516129</v>
      </c>
      <c r="Q304" s="712">
        <v>180</v>
      </c>
    </row>
    <row r="305" spans="1:17" ht="14.4" customHeight="1" x14ac:dyDescent="0.3">
      <c r="A305" s="695" t="s">
        <v>6146</v>
      </c>
      <c r="B305" s="696" t="s">
        <v>5970</v>
      </c>
      <c r="C305" s="696" t="s">
        <v>5886</v>
      </c>
      <c r="D305" s="696" t="s">
        <v>6037</v>
      </c>
      <c r="E305" s="696" t="s">
        <v>6038</v>
      </c>
      <c r="F305" s="711">
        <v>25</v>
      </c>
      <c r="G305" s="711">
        <v>6325</v>
      </c>
      <c r="H305" s="711">
        <v>1</v>
      </c>
      <c r="I305" s="711">
        <v>253</v>
      </c>
      <c r="J305" s="711">
        <v>17</v>
      </c>
      <c r="K305" s="711">
        <v>4301</v>
      </c>
      <c r="L305" s="711">
        <v>0.68</v>
      </c>
      <c r="M305" s="711">
        <v>253</v>
      </c>
      <c r="N305" s="711">
        <v>98</v>
      </c>
      <c r="O305" s="711">
        <v>24794</v>
      </c>
      <c r="P305" s="701">
        <v>3.92</v>
      </c>
      <c r="Q305" s="712">
        <v>253</v>
      </c>
    </row>
    <row r="306" spans="1:17" ht="14.4" customHeight="1" x14ac:dyDescent="0.3">
      <c r="A306" s="695" t="s">
        <v>6146</v>
      </c>
      <c r="B306" s="696" t="s">
        <v>5970</v>
      </c>
      <c r="C306" s="696" t="s">
        <v>5886</v>
      </c>
      <c r="D306" s="696" t="s">
        <v>6041</v>
      </c>
      <c r="E306" s="696" t="s">
        <v>6042</v>
      </c>
      <c r="F306" s="711">
        <v>1</v>
      </c>
      <c r="G306" s="711">
        <v>189</v>
      </c>
      <c r="H306" s="711">
        <v>1</v>
      </c>
      <c r="I306" s="711">
        <v>189</v>
      </c>
      <c r="J306" s="711"/>
      <c r="K306" s="711"/>
      <c r="L306" s="711"/>
      <c r="M306" s="711"/>
      <c r="N306" s="711"/>
      <c r="O306" s="711"/>
      <c r="P306" s="701"/>
      <c r="Q306" s="712"/>
    </row>
    <row r="307" spans="1:17" ht="14.4" customHeight="1" x14ac:dyDescent="0.3">
      <c r="A307" s="695" t="s">
        <v>6146</v>
      </c>
      <c r="B307" s="696" t="s">
        <v>5970</v>
      </c>
      <c r="C307" s="696" t="s">
        <v>5886</v>
      </c>
      <c r="D307" s="696" t="s">
        <v>6045</v>
      </c>
      <c r="E307" s="696" t="s">
        <v>6046</v>
      </c>
      <c r="F307" s="711">
        <v>63</v>
      </c>
      <c r="G307" s="711">
        <v>13608</v>
      </c>
      <c r="H307" s="711">
        <v>1</v>
      </c>
      <c r="I307" s="711">
        <v>216</v>
      </c>
      <c r="J307" s="711">
        <v>65</v>
      </c>
      <c r="K307" s="711">
        <v>14040</v>
      </c>
      <c r="L307" s="711">
        <v>1.0317460317460319</v>
      </c>
      <c r="M307" s="711">
        <v>216</v>
      </c>
      <c r="N307" s="711">
        <v>68</v>
      </c>
      <c r="O307" s="711">
        <v>14688</v>
      </c>
      <c r="P307" s="701">
        <v>1.0793650793650793</v>
      </c>
      <c r="Q307" s="712">
        <v>216</v>
      </c>
    </row>
    <row r="308" spans="1:17" ht="14.4" customHeight="1" x14ac:dyDescent="0.3">
      <c r="A308" s="695" t="s">
        <v>6146</v>
      </c>
      <c r="B308" s="696" t="s">
        <v>5970</v>
      </c>
      <c r="C308" s="696" t="s">
        <v>5886</v>
      </c>
      <c r="D308" s="696" t="s">
        <v>6047</v>
      </c>
      <c r="E308" s="696" t="s">
        <v>6048</v>
      </c>
      <c r="F308" s="711"/>
      <c r="G308" s="711"/>
      <c r="H308" s="711"/>
      <c r="I308" s="711"/>
      <c r="J308" s="711">
        <v>1</v>
      </c>
      <c r="K308" s="711">
        <v>35</v>
      </c>
      <c r="L308" s="711"/>
      <c r="M308" s="711">
        <v>35</v>
      </c>
      <c r="N308" s="711"/>
      <c r="O308" s="711"/>
      <c r="P308" s="701"/>
      <c r="Q308" s="712"/>
    </row>
    <row r="309" spans="1:17" ht="14.4" customHeight="1" x14ac:dyDescent="0.3">
      <c r="A309" s="695" t="s">
        <v>6146</v>
      </c>
      <c r="B309" s="696" t="s">
        <v>5970</v>
      </c>
      <c r="C309" s="696" t="s">
        <v>5886</v>
      </c>
      <c r="D309" s="696" t="s">
        <v>6049</v>
      </c>
      <c r="E309" s="696" t="s">
        <v>6050</v>
      </c>
      <c r="F309" s="711">
        <v>2</v>
      </c>
      <c r="G309" s="711">
        <v>1178</v>
      </c>
      <c r="H309" s="711">
        <v>1</v>
      </c>
      <c r="I309" s="711">
        <v>589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6146</v>
      </c>
      <c r="B310" s="696" t="s">
        <v>5970</v>
      </c>
      <c r="C310" s="696" t="s">
        <v>5886</v>
      </c>
      <c r="D310" s="696" t="s">
        <v>6051</v>
      </c>
      <c r="E310" s="696" t="s">
        <v>6052</v>
      </c>
      <c r="F310" s="711">
        <v>37</v>
      </c>
      <c r="G310" s="711">
        <v>1850</v>
      </c>
      <c r="H310" s="711">
        <v>1</v>
      </c>
      <c r="I310" s="711">
        <v>50</v>
      </c>
      <c r="J310" s="711">
        <v>39</v>
      </c>
      <c r="K310" s="711">
        <v>1950</v>
      </c>
      <c r="L310" s="711">
        <v>1.0540540540540539</v>
      </c>
      <c r="M310" s="711">
        <v>50</v>
      </c>
      <c r="N310" s="711">
        <v>40</v>
      </c>
      <c r="O310" s="711">
        <v>2000</v>
      </c>
      <c r="P310" s="701">
        <v>1.0810810810810811</v>
      </c>
      <c r="Q310" s="712">
        <v>50</v>
      </c>
    </row>
    <row r="311" spans="1:17" ht="14.4" customHeight="1" x14ac:dyDescent="0.3">
      <c r="A311" s="695" t="s">
        <v>6146</v>
      </c>
      <c r="B311" s="696" t="s">
        <v>5970</v>
      </c>
      <c r="C311" s="696" t="s">
        <v>5886</v>
      </c>
      <c r="D311" s="696" t="s">
        <v>6053</v>
      </c>
      <c r="E311" s="696" t="s">
        <v>6054</v>
      </c>
      <c r="F311" s="711">
        <v>1</v>
      </c>
      <c r="G311" s="711">
        <v>544</v>
      </c>
      <c r="H311" s="711">
        <v>1</v>
      </c>
      <c r="I311" s="711">
        <v>544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6146</v>
      </c>
      <c r="B312" s="696" t="s">
        <v>5970</v>
      </c>
      <c r="C312" s="696" t="s">
        <v>5886</v>
      </c>
      <c r="D312" s="696" t="s">
        <v>6063</v>
      </c>
      <c r="E312" s="696" t="s">
        <v>6064</v>
      </c>
      <c r="F312" s="711">
        <v>2</v>
      </c>
      <c r="G312" s="711">
        <v>1500</v>
      </c>
      <c r="H312" s="711">
        <v>1</v>
      </c>
      <c r="I312" s="711">
        <v>750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6146</v>
      </c>
      <c r="B313" s="696" t="s">
        <v>5970</v>
      </c>
      <c r="C313" s="696" t="s">
        <v>5886</v>
      </c>
      <c r="D313" s="696" t="s">
        <v>6073</v>
      </c>
      <c r="E313" s="696" t="s">
        <v>6074</v>
      </c>
      <c r="F313" s="711">
        <v>1</v>
      </c>
      <c r="G313" s="711">
        <v>649</v>
      </c>
      <c r="H313" s="711">
        <v>1</v>
      </c>
      <c r="I313" s="711">
        <v>649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6146</v>
      </c>
      <c r="B314" s="696" t="s">
        <v>5970</v>
      </c>
      <c r="C314" s="696" t="s">
        <v>5886</v>
      </c>
      <c r="D314" s="696" t="s">
        <v>6088</v>
      </c>
      <c r="E314" s="696" t="s">
        <v>6089</v>
      </c>
      <c r="F314" s="711">
        <v>1</v>
      </c>
      <c r="G314" s="711">
        <v>563</v>
      </c>
      <c r="H314" s="711">
        <v>1</v>
      </c>
      <c r="I314" s="711">
        <v>563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6147</v>
      </c>
      <c r="B315" s="696" t="s">
        <v>5749</v>
      </c>
      <c r="C315" s="696" t="s">
        <v>5886</v>
      </c>
      <c r="D315" s="696" t="s">
        <v>5891</v>
      </c>
      <c r="E315" s="696" t="s">
        <v>5892</v>
      </c>
      <c r="F315" s="711">
        <v>2</v>
      </c>
      <c r="G315" s="711">
        <v>68</v>
      </c>
      <c r="H315" s="711">
        <v>1</v>
      </c>
      <c r="I315" s="711">
        <v>34</v>
      </c>
      <c r="J315" s="711">
        <v>2</v>
      </c>
      <c r="K315" s="711">
        <v>68</v>
      </c>
      <c r="L315" s="711">
        <v>1</v>
      </c>
      <c r="M315" s="711">
        <v>34</v>
      </c>
      <c r="N315" s="711">
        <v>3</v>
      </c>
      <c r="O315" s="711">
        <v>102</v>
      </c>
      <c r="P315" s="701">
        <v>1.5</v>
      </c>
      <c r="Q315" s="712">
        <v>34</v>
      </c>
    </row>
    <row r="316" spans="1:17" ht="14.4" customHeight="1" x14ac:dyDescent="0.3">
      <c r="A316" s="695" t="s">
        <v>6147</v>
      </c>
      <c r="B316" s="696" t="s">
        <v>5749</v>
      </c>
      <c r="C316" s="696" t="s">
        <v>5886</v>
      </c>
      <c r="D316" s="696" t="s">
        <v>5909</v>
      </c>
      <c r="E316" s="696" t="s">
        <v>5910</v>
      </c>
      <c r="F316" s="711">
        <v>1</v>
      </c>
      <c r="G316" s="711">
        <v>0</v>
      </c>
      <c r="H316" s="711"/>
      <c r="I316" s="711">
        <v>0</v>
      </c>
      <c r="J316" s="711"/>
      <c r="K316" s="711"/>
      <c r="L316" s="711"/>
      <c r="M316" s="711"/>
      <c r="N316" s="711"/>
      <c r="O316" s="711"/>
      <c r="P316" s="701"/>
      <c r="Q316" s="712"/>
    </row>
    <row r="317" spans="1:17" ht="14.4" customHeight="1" x14ac:dyDescent="0.3">
      <c r="A317" s="695" t="s">
        <v>6147</v>
      </c>
      <c r="B317" s="696" t="s">
        <v>5749</v>
      </c>
      <c r="C317" s="696" t="s">
        <v>5886</v>
      </c>
      <c r="D317" s="696" t="s">
        <v>5931</v>
      </c>
      <c r="E317" s="696" t="s">
        <v>5932</v>
      </c>
      <c r="F317" s="711">
        <v>2</v>
      </c>
      <c r="G317" s="711">
        <v>316</v>
      </c>
      <c r="H317" s="711">
        <v>1</v>
      </c>
      <c r="I317" s="711">
        <v>158</v>
      </c>
      <c r="J317" s="711">
        <v>2</v>
      </c>
      <c r="K317" s="711">
        <v>318</v>
      </c>
      <c r="L317" s="711">
        <v>1.0063291139240507</v>
      </c>
      <c r="M317" s="711">
        <v>159</v>
      </c>
      <c r="N317" s="711">
        <v>1</v>
      </c>
      <c r="O317" s="711">
        <v>159</v>
      </c>
      <c r="P317" s="701">
        <v>0.50316455696202533</v>
      </c>
      <c r="Q317" s="712">
        <v>159</v>
      </c>
    </row>
    <row r="318" spans="1:17" ht="14.4" customHeight="1" x14ac:dyDescent="0.3">
      <c r="A318" s="695" t="s">
        <v>6147</v>
      </c>
      <c r="B318" s="696" t="s">
        <v>5749</v>
      </c>
      <c r="C318" s="696" t="s">
        <v>5886</v>
      </c>
      <c r="D318" s="696" t="s">
        <v>5937</v>
      </c>
      <c r="E318" s="696" t="s">
        <v>5938</v>
      </c>
      <c r="F318" s="711">
        <v>2</v>
      </c>
      <c r="G318" s="711">
        <v>356</v>
      </c>
      <c r="H318" s="711">
        <v>1</v>
      </c>
      <c r="I318" s="711">
        <v>178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6147</v>
      </c>
      <c r="B319" s="696" t="s">
        <v>5749</v>
      </c>
      <c r="C319" s="696" t="s">
        <v>5886</v>
      </c>
      <c r="D319" s="696" t="s">
        <v>5939</v>
      </c>
      <c r="E319" s="696" t="s">
        <v>5940</v>
      </c>
      <c r="F319" s="711">
        <v>5</v>
      </c>
      <c r="G319" s="711">
        <v>3365</v>
      </c>
      <c r="H319" s="711">
        <v>1</v>
      </c>
      <c r="I319" s="711">
        <v>673</v>
      </c>
      <c r="J319" s="711">
        <v>3</v>
      </c>
      <c r="K319" s="711">
        <v>1935</v>
      </c>
      <c r="L319" s="711">
        <v>0.57503714710252596</v>
      </c>
      <c r="M319" s="711">
        <v>645</v>
      </c>
      <c r="N319" s="711"/>
      <c r="O319" s="711"/>
      <c r="P319" s="701"/>
      <c r="Q319" s="712"/>
    </row>
    <row r="320" spans="1:17" ht="14.4" customHeight="1" x14ac:dyDescent="0.3">
      <c r="A320" s="695" t="s">
        <v>6147</v>
      </c>
      <c r="B320" s="696" t="s">
        <v>5941</v>
      </c>
      <c r="C320" s="696" t="s">
        <v>5886</v>
      </c>
      <c r="D320" s="696" t="s">
        <v>5948</v>
      </c>
      <c r="E320" s="696" t="s">
        <v>5949</v>
      </c>
      <c r="F320" s="711">
        <v>16</v>
      </c>
      <c r="G320" s="711">
        <v>368</v>
      </c>
      <c r="H320" s="711">
        <v>1</v>
      </c>
      <c r="I320" s="711">
        <v>23</v>
      </c>
      <c r="J320" s="711">
        <v>7</v>
      </c>
      <c r="K320" s="711">
        <v>161</v>
      </c>
      <c r="L320" s="711">
        <v>0.4375</v>
      </c>
      <c r="M320" s="711">
        <v>23</v>
      </c>
      <c r="N320" s="711"/>
      <c r="O320" s="711"/>
      <c r="P320" s="701"/>
      <c r="Q320" s="712"/>
    </row>
    <row r="321" spans="1:17" ht="14.4" customHeight="1" x14ac:dyDescent="0.3">
      <c r="A321" s="695" t="s">
        <v>6147</v>
      </c>
      <c r="B321" s="696" t="s">
        <v>5941</v>
      </c>
      <c r="C321" s="696" t="s">
        <v>5886</v>
      </c>
      <c r="D321" s="696" t="s">
        <v>5950</v>
      </c>
      <c r="E321" s="696" t="s">
        <v>5951</v>
      </c>
      <c r="F321" s="711">
        <v>6</v>
      </c>
      <c r="G321" s="711">
        <v>7416</v>
      </c>
      <c r="H321" s="711">
        <v>1</v>
      </c>
      <c r="I321" s="711">
        <v>1236</v>
      </c>
      <c r="J321" s="711">
        <v>3</v>
      </c>
      <c r="K321" s="711">
        <v>3735</v>
      </c>
      <c r="L321" s="711">
        <v>0.50364077669902918</v>
      </c>
      <c r="M321" s="711">
        <v>1245</v>
      </c>
      <c r="N321" s="711"/>
      <c r="O321" s="711"/>
      <c r="P321" s="701"/>
      <c r="Q321" s="712"/>
    </row>
    <row r="322" spans="1:17" ht="14.4" customHeight="1" x14ac:dyDescent="0.3">
      <c r="A322" s="695" t="s">
        <v>6147</v>
      </c>
      <c r="B322" s="696" t="s">
        <v>5941</v>
      </c>
      <c r="C322" s="696" t="s">
        <v>5886</v>
      </c>
      <c r="D322" s="696" t="s">
        <v>5956</v>
      </c>
      <c r="E322" s="696" t="s">
        <v>5957</v>
      </c>
      <c r="F322" s="711">
        <v>11</v>
      </c>
      <c r="G322" s="711">
        <v>4642</v>
      </c>
      <c r="H322" s="711">
        <v>1</v>
      </c>
      <c r="I322" s="711">
        <v>422</v>
      </c>
      <c r="J322" s="711">
        <v>6</v>
      </c>
      <c r="K322" s="711">
        <v>2544</v>
      </c>
      <c r="L322" s="711">
        <v>0.54803963808703149</v>
      </c>
      <c r="M322" s="711">
        <v>424</v>
      </c>
      <c r="N322" s="711"/>
      <c r="O322" s="711"/>
      <c r="P322" s="701"/>
      <c r="Q322" s="712"/>
    </row>
    <row r="323" spans="1:17" ht="14.4" customHeight="1" x14ac:dyDescent="0.3">
      <c r="A323" s="695" t="s">
        <v>6147</v>
      </c>
      <c r="B323" s="696" t="s">
        <v>5941</v>
      </c>
      <c r="C323" s="696" t="s">
        <v>5886</v>
      </c>
      <c r="D323" s="696" t="s">
        <v>5960</v>
      </c>
      <c r="E323" s="696" t="s">
        <v>5961</v>
      </c>
      <c r="F323" s="711">
        <v>12</v>
      </c>
      <c r="G323" s="711">
        <v>12000</v>
      </c>
      <c r="H323" s="711">
        <v>1</v>
      </c>
      <c r="I323" s="711">
        <v>1000</v>
      </c>
      <c r="J323" s="711">
        <v>6</v>
      </c>
      <c r="K323" s="711">
        <v>6012</v>
      </c>
      <c r="L323" s="711">
        <v>0.501</v>
      </c>
      <c r="M323" s="711">
        <v>1002</v>
      </c>
      <c r="N323" s="711"/>
      <c r="O323" s="711"/>
      <c r="P323" s="701"/>
      <c r="Q323" s="712"/>
    </row>
    <row r="324" spans="1:17" ht="14.4" customHeight="1" x14ac:dyDescent="0.3">
      <c r="A324" s="695" t="s">
        <v>6147</v>
      </c>
      <c r="B324" s="696" t="s">
        <v>5941</v>
      </c>
      <c r="C324" s="696" t="s">
        <v>5886</v>
      </c>
      <c r="D324" s="696" t="s">
        <v>5962</v>
      </c>
      <c r="E324" s="696" t="s">
        <v>5963</v>
      </c>
      <c r="F324" s="711">
        <v>4</v>
      </c>
      <c r="G324" s="711">
        <v>8884</v>
      </c>
      <c r="H324" s="711">
        <v>1</v>
      </c>
      <c r="I324" s="711">
        <v>2221</v>
      </c>
      <c r="J324" s="711">
        <v>1</v>
      </c>
      <c r="K324" s="711">
        <v>2233</v>
      </c>
      <c r="L324" s="711">
        <v>0.25135074290859971</v>
      </c>
      <c r="M324" s="711">
        <v>2233</v>
      </c>
      <c r="N324" s="711"/>
      <c r="O324" s="711"/>
      <c r="P324" s="701"/>
      <c r="Q324" s="712"/>
    </row>
    <row r="325" spans="1:17" ht="14.4" customHeight="1" x14ac:dyDescent="0.3">
      <c r="A325" s="695" t="s">
        <v>6147</v>
      </c>
      <c r="B325" s="696" t="s">
        <v>5970</v>
      </c>
      <c r="C325" s="696" t="s">
        <v>5886</v>
      </c>
      <c r="D325" s="696" t="s">
        <v>5979</v>
      </c>
      <c r="E325" s="696" t="s">
        <v>5980</v>
      </c>
      <c r="F325" s="711">
        <v>21</v>
      </c>
      <c r="G325" s="711">
        <v>7350</v>
      </c>
      <c r="H325" s="711">
        <v>1</v>
      </c>
      <c r="I325" s="711">
        <v>350</v>
      </c>
      <c r="J325" s="711">
        <v>23</v>
      </c>
      <c r="K325" s="711">
        <v>8050</v>
      </c>
      <c r="L325" s="711">
        <v>1.0952380952380953</v>
      </c>
      <c r="M325" s="711">
        <v>350</v>
      </c>
      <c r="N325" s="711">
        <v>1</v>
      </c>
      <c r="O325" s="711">
        <v>350</v>
      </c>
      <c r="P325" s="701">
        <v>4.7619047619047616E-2</v>
      </c>
      <c r="Q325" s="712">
        <v>350</v>
      </c>
    </row>
    <row r="326" spans="1:17" ht="14.4" customHeight="1" x14ac:dyDescent="0.3">
      <c r="A326" s="695" t="s">
        <v>6147</v>
      </c>
      <c r="B326" s="696" t="s">
        <v>5970</v>
      </c>
      <c r="C326" s="696" t="s">
        <v>5886</v>
      </c>
      <c r="D326" s="696" t="s">
        <v>5983</v>
      </c>
      <c r="E326" s="696" t="s">
        <v>5984</v>
      </c>
      <c r="F326" s="711">
        <v>95</v>
      </c>
      <c r="G326" s="711">
        <v>6080</v>
      </c>
      <c r="H326" s="711">
        <v>1</v>
      </c>
      <c r="I326" s="711">
        <v>64</v>
      </c>
      <c r="J326" s="711">
        <v>60</v>
      </c>
      <c r="K326" s="711">
        <v>3900</v>
      </c>
      <c r="L326" s="711">
        <v>0.64144736842105265</v>
      </c>
      <c r="M326" s="711">
        <v>65</v>
      </c>
      <c r="N326" s="711">
        <v>208</v>
      </c>
      <c r="O326" s="711">
        <v>13520</v>
      </c>
      <c r="P326" s="701">
        <v>2.2236842105263159</v>
      </c>
      <c r="Q326" s="712">
        <v>65</v>
      </c>
    </row>
    <row r="327" spans="1:17" ht="14.4" customHeight="1" x14ac:dyDescent="0.3">
      <c r="A327" s="695" t="s">
        <v>6147</v>
      </c>
      <c r="B327" s="696" t="s">
        <v>5970</v>
      </c>
      <c r="C327" s="696" t="s">
        <v>5886</v>
      </c>
      <c r="D327" s="696" t="s">
        <v>5987</v>
      </c>
      <c r="E327" s="696" t="s">
        <v>5988</v>
      </c>
      <c r="F327" s="711">
        <v>5</v>
      </c>
      <c r="G327" s="711">
        <v>2945</v>
      </c>
      <c r="H327" s="711">
        <v>1</v>
      </c>
      <c r="I327" s="711">
        <v>589</v>
      </c>
      <c r="J327" s="711">
        <v>2</v>
      </c>
      <c r="K327" s="711">
        <v>1180</v>
      </c>
      <c r="L327" s="711">
        <v>0.40067911714770799</v>
      </c>
      <c r="M327" s="711">
        <v>590</v>
      </c>
      <c r="N327" s="711"/>
      <c r="O327" s="711"/>
      <c r="P327" s="701"/>
      <c r="Q327" s="712"/>
    </row>
    <row r="328" spans="1:17" ht="14.4" customHeight="1" x14ac:dyDescent="0.3">
      <c r="A328" s="695" t="s">
        <v>6147</v>
      </c>
      <c r="B328" s="696" t="s">
        <v>5970</v>
      </c>
      <c r="C328" s="696" t="s">
        <v>5886</v>
      </c>
      <c r="D328" s="696" t="s">
        <v>5989</v>
      </c>
      <c r="E328" s="696" t="s">
        <v>5990</v>
      </c>
      <c r="F328" s="711">
        <v>4</v>
      </c>
      <c r="G328" s="711">
        <v>2456</v>
      </c>
      <c r="H328" s="711">
        <v>1</v>
      </c>
      <c r="I328" s="711">
        <v>614</v>
      </c>
      <c r="J328" s="711">
        <v>1</v>
      </c>
      <c r="K328" s="711">
        <v>615</v>
      </c>
      <c r="L328" s="711">
        <v>0.2504071661237785</v>
      </c>
      <c r="M328" s="711">
        <v>615</v>
      </c>
      <c r="N328" s="711"/>
      <c r="O328" s="711"/>
      <c r="P328" s="701"/>
      <c r="Q328" s="712"/>
    </row>
    <row r="329" spans="1:17" ht="14.4" customHeight="1" x14ac:dyDescent="0.3">
      <c r="A329" s="695" t="s">
        <v>6147</v>
      </c>
      <c r="B329" s="696" t="s">
        <v>5970</v>
      </c>
      <c r="C329" s="696" t="s">
        <v>5886</v>
      </c>
      <c r="D329" s="696" t="s">
        <v>5993</v>
      </c>
      <c r="E329" s="696" t="s">
        <v>5994</v>
      </c>
      <c r="F329" s="711">
        <v>1</v>
      </c>
      <c r="G329" s="711">
        <v>675</v>
      </c>
      <c r="H329" s="711">
        <v>1</v>
      </c>
      <c r="I329" s="711">
        <v>675</v>
      </c>
      <c r="J329" s="711"/>
      <c r="K329" s="711"/>
      <c r="L329" s="711"/>
      <c r="M329" s="711"/>
      <c r="N329" s="711"/>
      <c r="O329" s="711"/>
      <c r="P329" s="701"/>
      <c r="Q329" s="712"/>
    </row>
    <row r="330" spans="1:17" ht="14.4" customHeight="1" x14ac:dyDescent="0.3">
      <c r="A330" s="695" t="s">
        <v>6147</v>
      </c>
      <c r="B330" s="696" t="s">
        <v>5970</v>
      </c>
      <c r="C330" s="696" t="s">
        <v>5886</v>
      </c>
      <c r="D330" s="696" t="s">
        <v>5995</v>
      </c>
      <c r="E330" s="696" t="s">
        <v>5996</v>
      </c>
      <c r="F330" s="711">
        <v>10</v>
      </c>
      <c r="G330" s="711">
        <v>230</v>
      </c>
      <c r="H330" s="711">
        <v>1</v>
      </c>
      <c r="I330" s="711">
        <v>23</v>
      </c>
      <c r="J330" s="711">
        <v>9</v>
      </c>
      <c r="K330" s="711">
        <v>207</v>
      </c>
      <c r="L330" s="711">
        <v>0.9</v>
      </c>
      <c r="M330" s="711">
        <v>23</v>
      </c>
      <c r="N330" s="711">
        <v>5</v>
      </c>
      <c r="O330" s="711">
        <v>115</v>
      </c>
      <c r="P330" s="701">
        <v>0.5</v>
      </c>
      <c r="Q330" s="712">
        <v>23</v>
      </c>
    </row>
    <row r="331" spans="1:17" ht="14.4" customHeight="1" x14ac:dyDescent="0.3">
      <c r="A331" s="695" t="s">
        <v>6147</v>
      </c>
      <c r="B331" s="696" t="s">
        <v>5970</v>
      </c>
      <c r="C331" s="696" t="s">
        <v>5886</v>
      </c>
      <c r="D331" s="696" t="s">
        <v>5999</v>
      </c>
      <c r="E331" s="696" t="s">
        <v>6000</v>
      </c>
      <c r="F331" s="711">
        <v>138</v>
      </c>
      <c r="G331" s="711">
        <v>7452</v>
      </c>
      <c r="H331" s="711">
        <v>1</v>
      </c>
      <c r="I331" s="711">
        <v>54</v>
      </c>
      <c r="J331" s="711">
        <v>96</v>
      </c>
      <c r="K331" s="711">
        <v>5184</v>
      </c>
      <c r="L331" s="711">
        <v>0.69565217391304346</v>
      </c>
      <c r="M331" s="711">
        <v>54</v>
      </c>
      <c r="N331" s="711">
        <v>131</v>
      </c>
      <c r="O331" s="711">
        <v>7074</v>
      </c>
      <c r="P331" s="701">
        <v>0.94927536231884058</v>
      </c>
      <c r="Q331" s="712">
        <v>54</v>
      </c>
    </row>
    <row r="332" spans="1:17" ht="14.4" customHeight="1" x14ac:dyDescent="0.3">
      <c r="A332" s="695" t="s">
        <v>6147</v>
      </c>
      <c r="B332" s="696" t="s">
        <v>5970</v>
      </c>
      <c r="C332" s="696" t="s">
        <v>5886</v>
      </c>
      <c r="D332" s="696" t="s">
        <v>6001</v>
      </c>
      <c r="E332" s="696" t="s">
        <v>6002</v>
      </c>
      <c r="F332" s="711">
        <v>628</v>
      </c>
      <c r="G332" s="711">
        <v>48356</v>
      </c>
      <c r="H332" s="711">
        <v>1</v>
      </c>
      <c r="I332" s="711">
        <v>77</v>
      </c>
      <c r="J332" s="711">
        <v>563</v>
      </c>
      <c r="K332" s="711">
        <v>43351</v>
      </c>
      <c r="L332" s="711">
        <v>0.89649681528662417</v>
      </c>
      <c r="M332" s="711">
        <v>77</v>
      </c>
      <c r="N332" s="711">
        <v>677</v>
      </c>
      <c r="O332" s="711">
        <v>52129</v>
      </c>
      <c r="P332" s="701">
        <v>1.0780254777070064</v>
      </c>
      <c r="Q332" s="712">
        <v>77</v>
      </c>
    </row>
    <row r="333" spans="1:17" ht="14.4" customHeight="1" x14ac:dyDescent="0.3">
      <c r="A333" s="695" t="s">
        <v>6147</v>
      </c>
      <c r="B333" s="696" t="s">
        <v>5970</v>
      </c>
      <c r="C333" s="696" t="s">
        <v>5886</v>
      </c>
      <c r="D333" s="696" t="s">
        <v>6005</v>
      </c>
      <c r="E333" s="696" t="s">
        <v>6006</v>
      </c>
      <c r="F333" s="711">
        <v>35</v>
      </c>
      <c r="G333" s="711">
        <v>770</v>
      </c>
      <c r="H333" s="711">
        <v>1</v>
      </c>
      <c r="I333" s="711">
        <v>22</v>
      </c>
      <c r="J333" s="711">
        <v>30</v>
      </c>
      <c r="K333" s="711">
        <v>660</v>
      </c>
      <c r="L333" s="711">
        <v>0.8571428571428571</v>
      </c>
      <c r="M333" s="711">
        <v>22</v>
      </c>
      <c r="N333" s="711">
        <v>68</v>
      </c>
      <c r="O333" s="711">
        <v>1511</v>
      </c>
      <c r="P333" s="701">
        <v>1.9623376623376623</v>
      </c>
      <c r="Q333" s="712">
        <v>22.220588235294116</v>
      </c>
    </row>
    <row r="334" spans="1:17" ht="14.4" customHeight="1" x14ac:dyDescent="0.3">
      <c r="A334" s="695" t="s">
        <v>6147</v>
      </c>
      <c r="B334" s="696" t="s">
        <v>5970</v>
      </c>
      <c r="C334" s="696" t="s">
        <v>5886</v>
      </c>
      <c r="D334" s="696" t="s">
        <v>6013</v>
      </c>
      <c r="E334" s="696" t="s">
        <v>6014</v>
      </c>
      <c r="F334" s="711"/>
      <c r="G334" s="711"/>
      <c r="H334" s="711"/>
      <c r="I334" s="711"/>
      <c r="J334" s="711"/>
      <c r="K334" s="711"/>
      <c r="L334" s="711"/>
      <c r="M334" s="711"/>
      <c r="N334" s="711">
        <v>1</v>
      </c>
      <c r="O334" s="711">
        <v>627</v>
      </c>
      <c r="P334" s="701"/>
      <c r="Q334" s="712">
        <v>627</v>
      </c>
    </row>
    <row r="335" spans="1:17" ht="14.4" customHeight="1" x14ac:dyDescent="0.3">
      <c r="A335" s="695" t="s">
        <v>6147</v>
      </c>
      <c r="B335" s="696" t="s">
        <v>5970</v>
      </c>
      <c r="C335" s="696" t="s">
        <v>5886</v>
      </c>
      <c r="D335" s="696" t="s">
        <v>6015</v>
      </c>
      <c r="E335" s="696" t="s">
        <v>6016</v>
      </c>
      <c r="F335" s="711">
        <v>123</v>
      </c>
      <c r="G335" s="711">
        <v>25707</v>
      </c>
      <c r="H335" s="711">
        <v>1</v>
      </c>
      <c r="I335" s="711">
        <v>209</v>
      </c>
      <c r="J335" s="711">
        <v>93</v>
      </c>
      <c r="K335" s="711">
        <v>19437</v>
      </c>
      <c r="L335" s="711">
        <v>0.75609756097560976</v>
      </c>
      <c r="M335" s="711">
        <v>209</v>
      </c>
      <c r="N335" s="711">
        <v>1</v>
      </c>
      <c r="O335" s="711">
        <v>209</v>
      </c>
      <c r="P335" s="701">
        <v>8.130081300813009E-3</v>
      </c>
      <c r="Q335" s="712">
        <v>209</v>
      </c>
    </row>
    <row r="336" spans="1:17" ht="14.4" customHeight="1" x14ac:dyDescent="0.3">
      <c r="A336" s="695" t="s">
        <v>6147</v>
      </c>
      <c r="B336" s="696" t="s">
        <v>5970</v>
      </c>
      <c r="C336" s="696" t="s">
        <v>5886</v>
      </c>
      <c r="D336" s="696" t="s">
        <v>6017</v>
      </c>
      <c r="E336" s="696" t="s">
        <v>6018</v>
      </c>
      <c r="F336" s="711">
        <v>1</v>
      </c>
      <c r="G336" s="711">
        <v>66</v>
      </c>
      <c r="H336" s="711">
        <v>1</v>
      </c>
      <c r="I336" s="711">
        <v>66</v>
      </c>
      <c r="J336" s="711">
        <v>16</v>
      </c>
      <c r="K336" s="711">
        <v>1056</v>
      </c>
      <c r="L336" s="711">
        <v>16</v>
      </c>
      <c r="M336" s="711">
        <v>66</v>
      </c>
      <c r="N336" s="711">
        <v>22</v>
      </c>
      <c r="O336" s="711">
        <v>1452</v>
      </c>
      <c r="P336" s="701">
        <v>22</v>
      </c>
      <c r="Q336" s="712">
        <v>66</v>
      </c>
    </row>
    <row r="337" spans="1:17" ht="14.4" customHeight="1" x14ac:dyDescent="0.3">
      <c r="A337" s="695" t="s">
        <v>6147</v>
      </c>
      <c r="B337" s="696" t="s">
        <v>5970</v>
      </c>
      <c r="C337" s="696" t="s">
        <v>5886</v>
      </c>
      <c r="D337" s="696" t="s">
        <v>6021</v>
      </c>
      <c r="E337" s="696" t="s">
        <v>6022</v>
      </c>
      <c r="F337" s="711">
        <v>646</v>
      </c>
      <c r="G337" s="711">
        <v>10336</v>
      </c>
      <c r="H337" s="711">
        <v>1</v>
      </c>
      <c r="I337" s="711">
        <v>16</v>
      </c>
      <c r="J337" s="711">
        <v>589</v>
      </c>
      <c r="K337" s="711">
        <v>9424</v>
      </c>
      <c r="L337" s="711">
        <v>0.91176470588235292</v>
      </c>
      <c r="M337" s="711">
        <v>16</v>
      </c>
      <c r="N337" s="711">
        <v>673</v>
      </c>
      <c r="O337" s="711">
        <v>10768</v>
      </c>
      <c r="P337" s="701">
        <v>1.041795665634675</v>
      </c>
      <c r="Q337" s="712">
        <v>16</v>
      </c>
    </row>
    <row r="338" spans="1:17" ht="14.4" customHeight="1" x14ac:dyDescent="0.3">
      <c r="A338" s="695" t="s">
        <v>6147</v>
      </c>
      <c r="B338" s="696" t="s">
        <v>5970</v>
      </c>
      <c r="C338" s="696" t="s">
        <v>5886</v>
      </c>
      <c r="D338" s="696" t="s">
        <v>6025</v>
      </c>
      <c r="E338" s="696" t="s">
        <v>6026</v>
      </c>
      <c r="F338" s="711">
        <v>2</v>
      </c>
      <c r="G338" s="711">
        <v>694</v>
      </c>
      <c r="H338" s="711">
        <v>1</v>
      </c>
      <c r="I338" s="711">
        <v>347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6147</v>
      </c>
      <c r="B339" s="696" t="s">
        <v>5970</v>
      </c>
      <c r="C339" s="696" t="s">
        <v>5886</v>
      </c>
      <c r="D339" s="696" t="s">
        <v>6027</v>
      </c>
      <c r="E339" s="696" t="s">
        <v>6028</v>
      </c>
      <c r="F339" s="711">
        <v>10</v>
      </c>
      <c r="G339" s="711">
        <v>230</v>
      </c>
      <c r="H339" s="711">
        <v>1</v>
      </c>
      <c r="I339" s="711">
        <v>23</v>
      </c>
      <c r="J339" s="711">
        <v>12</v>
      </c>
      <c r="K339" s="711">
        <v>288</v>
      </c>
      <c r="L339" s="711">
        <v>1.2521739130434784</v>
      </c>
      <c r="M339" s="711">
        <v>24</v>
      </c>
      <c r="N339" s="711">
        <v>26</v>
      </c>
      <c r="O339" s="711">
        <v>624</v>
      </c>
      <c r="P339" s="701">
        <v>2.7130434782608694</v>
      </c>
      <c r="Q339" s="712">
        <v>24</v>
      </c>
    </row>
    <row r="340" spans="1:17" ht="14.4" customHeight="1" x14ac:dyDescent="0.3">
      <c r="A340" s="695" t="s">
        <v>6147</v>
      </c>
      <c r="B340" s="696" t="s">
        <v>5970</v>
      </c>
      <c r="C340" s="696" t="s">
        <v>5886</v>
      </c>
      <c r="D340" s="696" t="s">
        <v>6029</v>
      </c>
      <c r="E340" s="696" t="s">
        <v>6030</v>
      </c>
      <c r="F340" s="711">
        <v>4</v>
      </c>
      <c r="G340" s="711">
        <v>2948</v>
      </c>
      <c r="H340" s="711">
        <v>1</v>
      </c>
      <c r="I340" s="711">
        <v>737</v>
      </c>
      <c r="J340" s="711">
        <v>1</v>
      </c>
      <c r="K340" s="711">
        <v>738</v>
      </c>
      <c r="L340" s="711">
        <v>0.25033921302578022</v>
      </c>
      <c r="M340" s="711">
        <v>738</v>
      </c>
      <c r="N340" s="711">
        <v>1</v>
      </c>
      <c r="O340" s="711">
        <v>738</v>
      </c>
      <c r="P340" s="701">
        <v>0.25033921302578022</v>
      </c>
      <c r="Q340" s="712">
        <v>738</v>
      </c>
    </row>
    <row r="341" spans="1:17" ht="14.4" customHeight="1" x14ac:dyDescent="0.3">
      <c r="A341" s="695" t="s">
        <v>6147</v>
      </c>
      <c r="B341" s="696" t="s">
        <v>5970</v>
      </c>
      <c r="C341" s="696" t="s">
        <v>5886</v>
      </c>
      <c r="D341" s="696" t="s">
        <v>6031</v>
      </c>
      <c r="E341" s="696" t="s">
        <v>6032</v>
      </c>
      <c r="F341" s="711">
        <v>148</v>
      </c>
      <c r="G341" s="711">
        <v>26640</v>
      </c>
      <c r="H341" s="711">
        <v>1</v>
      </c>
      <c r="I341" s="711">
        <v>180</v>
      </c>
      <c r="J341" s="711">
        <v>85</v>
      </c>
      <c r="K341" s="711">
        <v>15300</v>
      </c>
      <c r="L341" s="711">
        <v>0.57432432432432434</v>
      </c>
      <c r="M341" s="711">
        <v>180</v>
      </c>
      <c r="N341" s="711">
        <v>132</v>
      </c>
      <c r="O341" s="711">
        <v>23760</v>
      </c>
      <c r="P341" s="701">
        <v>0.89189189189189189</v>
      </c>
      <c r="Q341" s="712">
        <v>180</v>
      </c>
    </row>
    <row r="342" spans="1:17" ht="14.4" customHeight="1" x14ac:dyDescent="0.3">
      <c r="A342" s="695" t="s">
        <v>6147</v>
      </c>
      <c r="B342" s="696" t="s">
        <v>5970</v>
      </c>
      <c r="C342" s="696" t="s">
        <v>5886</v>
      </c>
      <c r="D342" s="696" t="s">
        <v>6037</v>
      </c>
      <c r="E342" s="696" t="s">
        <v>6038</v>
      </c>
      <c r="F342" s="711">
        <v>131</v>
      </c>
      <c r="G342" s="711">
        <v>33143</v>
      </c>
      <c r="H342" s="711">
        <v>1</v>
      </c>
      <c r="I342" s="711">
        <v>253</v>
      </c>
      <c r="J342" s="711">
        <v>78</v>
      </c>
      <c r="K342" s="711">
        <v>19734</v>
      </c>
      <c r="L342" s="711">
        <v>0.59541984732824427</v>
      </c>
      <c r="M342" s="711">
        <v>253</v>
      </c>
      <c r="N342" s="711">
        <v>233</v>
      </c>
      <c r="O342" s="711">
        <v>58949</v>
      </c>
      <c r="P342" s="701">
        <v>1.7786259541984732</v>
      </c>
      <c r="Q342" s="712">
        <v>253</v>
      </c>
    </row>
    <row r="343" spans="1:17" ht="14.4" customHeight="1" x14ac:dyDescent="0.3">
      <c r="A343" s="695" t="s">
        <v>6147</v>
      </c>
      <c r="B343" s="696" t="s">
        <v>5970</v>
      </c>
      <c r="C343" s="696" t="s">
        <v>5886</v>
      </c>
      <c r="D343" s="696" t="s">
        <v>6039</v>
      </c>
      <c r="E343" s="696" t="s">
        <v>6040</v>
      </c>
      <c r="F343" s="711">
        <v>3</v>
      </c>
      <c r="G343" s="711">
        <v>792</v>
      </c>
      <c r="H343" s="711">
        <v>1</v>
      </c>
      <c r="I343" s="711">
        <v>264</v>
      </c>
      <c r="J343" s="711">
        <v>1</v>
      </c>
      <c r="K343" s="711">
        <v>264</v>
      </c>
      <c r="L343" s="711">
        <v>0.33333333333333331</v>
      </c>
      <c r="M343" s="711">
        <v>264</v>
      </c>
      <c r="N343" s="711"/>
      <c r="O343" s="711"/>
      <c r="P343" s="701"/>
      <c r="Q343" s="712"/>
    </row>
    <row r="344" spans="1:17" ht="14.4" customHeight="1" x14ac:dyDescent="0.3">
      <c r="A344" s="695" t="s">
        <v>6147</v>
      </c>
      <c r="B344" s="696" t="s">
        <v>5970</v>
      </c>
      <c r="C344" s="696" t="s">
        <v>5886</v>
      </c>
      <c r="D344" s="696" t="s">
        <v>6041</v>
      </c>
      <c r="E344" s="696" t="s">
        <v>6042</v>
      </c>
      <c r="F344" s="711">
        <v>5</v>
      </c>
      <c r="G344" s="711">
        <v>945</v>
      </c>
      <c r="H344" s="711">
        <v>1</v>
      </c>
      <c r="I344" s="711">
        <v>189</v>
      </c>
      <c r="J344" s="711">
        <v>1</v>
      </c>
      <c r="K344" s="711">
        <v>189</v>
      </c>
      <c r="L344" s="711">
        <v>0.2</v>
      </c>
      <c r="M344" s="711">
        <v>189</v>
      </c>
      <c r="N344" s="711"/>
      <c r="O344" s="711"/>
      <c r="P344" s="701"/>
      <c r="Q344" s="712"/>
    </row>
    <row r="345" spans="1:17" ht="14.4" customHeight="1" x14ac:dyDescent="0.3">
      <c r="A345" s="695" t="s">
        <v>6147</v>
      </c>
      <c r="B345" s="696" t="s">
        <v>5970</v>
      </c>
      <c r="C345" s="696" t="s">
        <v>5886</v>
      </c>
      <c r="D345" s="696" t="s">
        <v>6045</v>
      </c>
      <c r="E345" s="696" t="s">
        <v>6046</v>
      </c>
      <c r="F345" s="711">
        <v>169</v>
      </c>
      <c r="G345" s="711">
        <v>36504</v>
      </c>
      <c r="H345" s="711">
        <v>1</v>
      </c>
      <c r="I345" s="711">
        <v>216</v>
      </c>
      <c r="J345" s="711">
        <v>103</v>
      </c>
      <c r="K345" s="711">
        <v>22248</v>
      </c>
      <c r="L345" s="711">
        <v>0.60946745562130178</v>
      </c>
      <c r="M345" s="711">
        <v>216</v>
      </c>
      <c r="N345" s="711">
        <v>152</v>
      </c>
      <c r="O345" s="711">
        <v>32832</v>
      </c>
      <c r="P345" s="701">
        <v>0.89940828402366868</v>
      </c>
      <c r="Q345" s="712">
        <v>216</v>
      </c>
    </row>
    <row r="346" spans="1:17" ht="14.4" customHeight="1" x14ac:dyDescent="0.3">
      <c r="A346" s="695" t="s">
        <v>6147</v>
      </c>
      <c r="B346" s="696" t="s">
        <v>5970</v>
      </c>
      <c r="C346" s="696" t="s">
        <v>5886</v>
      </c>
      <c r="D346" s="696" t="s">
        <v>6047</v>
      </c>
      <c r="E346" s="696" t="s">
        <v>6048</v>
      </c>
      <c r="F346" s="711">
        <v>15</v>
      </c>
      <c r="G346" s="711">
        <v>525</v>
      </c>
      <c r="H346" s="711">
        <v>1</v>
      </c>
      <c r="I346" s="711">
        <v>35</v>
      </c>
      <c r="J346" s="711">
        <v>9</v>
      </c>
      <c r="K346" s="711">
        <v>315</v>
      </c>
      <c r="L346" s="711">
        <v>0.6</v>
      </c>
      <c r="M346" s="711">
        <v>35</v>
      </c>
      <c r="N346" s="711">
        <v>36</v>
      </c>
      <c r="O346" s="711">
        <v>1265</v>
      </c>
      <c r="P346" s="701">
        <v>2.4095238095238094</v>
      </c>
      <c r="Q346" s="712">
        <v>35.138888888888886</v>
      </c>
    </row>
    <row r="347" spans="1:17" ht="14.4" customHeight="1" x14ac:dyDescent="0.3">
      <c r="A347" s="695" t="s">
        <v>6147</v>
      </c>
      <c r="B347" s="696" t="s">
        <v>5970</v>
      </c>
      <c r="C347" s="696" t="s">
        <v>5886</v>
      </c>
      <c r="D347" s="696" t="s">
        <v>6049</v>
      </c>
      <c r="E347" s="696" t="s">
        <v>6050</v>
      </c>
      <c r="F347" s="711">
        <v>4</v>
      </c>
      <c r="G347" s="711">
        <v>2356</v>
      </c>
      <c r="H347" s="711">
        <v>1</v>
      </c>
      <c r="I347" s="711">
        <v>589</v>
      </c>
      <c r="J347" s="711">
        <v>2</v>
      </c>
      <c r="K347" s="711">
        <v>1180</v>
      </c>
      <c r="L347" s="711">
        <v>0.50084889643463493</v>
      </c>
      <c r="M347" s="711">
        <v>590</v>
      </c>
      <c r="N347" s="711"/>
      <c r="O347" s="711"/>
      <c r="P347" s="701"/>
      <c r="Q347" s="712"/>
    </row>
    <row r="348" spans="1:17" ht="14.4" customHeight="1" x14ac:dyDescent="0.3">
      <c r="A348" s="695" t="s">
        <v>6147</v>
      </c>
      <c r="B348" s="696" t="s">
        <v>5970</v>
      </c>
      <c r="C348" s="696" t="s">
        <v>5886</v>
      </c>
      <c r="D348" s="696" t="s">
        <v>6051</v>
      </c>
      <c r="E348" s="696" t="s">
        <v>6052</v>
      </c>
      <c r="F348" s="711"/>
      <c r="G348" s="711"/>
      <c r="H348" s="711"/>
      <c r="I348" s="711"/>
      <c r="J348" s="711">
        <v>1</v>
      </c>
      <c r="K348" s="711">
        <v>50</v>
      </c>
      <c r="L348" s="711"/>
      <c r="M348" s="711">
        <v>50</v>
      </c>
      <c r="N348" s="711">
        <v>2</v>
      </c>
      <c r="O348" s="711">
        <v>100</v>
      </c>
      <c r="P348" s="701"/>
      <c r="Q348" s="712">
        <v>50</v>
      </c>
    </row>
    <row r="349" spans="1:17" ht="14.4" customHeight="1" x14ac:dyDescent="0.3">
      <c r="A349" s="695" t="s">
        <v>6147</v>
      </c>
      <c r="B349" s="696" t="s">
        <v>5970</v>
      </c>
      <c r="C349" s="696" t="s">
        <v>5886</v>
      </c>
      <c r="D349" s="696" t="s">
        <v>6053</v>
      </c>
      <c r="E349" s="696" t="s">
        <v>6054</v>
      </c>
      <c r="F349" s="711">
        <v>4</v>
      </c>
      <c r="G349" s="711">
        <v>2176</v>
      </c>
      <c r="H349" s="711">
        <v>1</v>
      </c>
      <c r="I349" s="711">
        <v>544</v>
      </c>
      <c r="J349" s="711">
        <v>1</v>
      </c>
      <c r="K349" s="711">
        <v>545</v>
      </c>
      <c r="L349" s="711">
        <v>0.25045955882352944</v>
      </c>
      <c r="M349" s="711">
        <v>545</v>
      </c>
      <c r="N349" s="711"/>
      <c r="O349" s="711"/>
      <c r="P349" s="701"/>
      <c r="Q349" s="712"/>
    </row>
    <row r="350" spans="1:17" ht="14.4" customHeight="1" x14ac:dyDescent="0.3">
      <c r="A350" s="695" t="s">
        <v>6147</v>
      </c>
      <c r="B350" s="696" t="s">
        <v>5970</v>
      </c>
      <c r="C350" s="696" t="s">
        <v>5886</v>
      </c>
      <c r="D350" s="696" t="s">
        <v>6057</v>
      </c>
      <c r="E350" s="696" t="s">
        <v>6058</v>
      </c>
      <c r="F350" s="711">
        <v>4</v>
      </c>
      <c r="G350" s="711">
        <v>2936</v>
      </c>
      <c r="H350" s="711">
        <v>1</v>
      </c>
      <c r="I350" s="711">
        <v>734</v>
      </c>
      <c r="J350" s="711">
        <v>1</v>
      </c>
      <c r="K350" s="711">
        <v>734</v>
      </c>
      <c r="L350" s="711">
        <v>0.25</v>
      </c>
      <c r="M350" s="711">
        <v>734</v>
      </c>
      <c r="N350" s="711"/>
      <c r="O350" s="711"/>
      <c r="P350" s="701"/>
      <c r="Q350" s="712"/>
    </row>
    <row r="351" spans="1:17" ht="14.4" customHeight="1" x14ac:dyDescent="0.3">
      <c r="A351" s="695" t="s">
        <v>6147</v>
      </c>
      <c r="B351" s="696" t="s">
        <v>5970</v>
      </c>
      <c r="C351" s="696" t="s">
        <v>5886</v>
      </c>
      <c r="D351" s="696" t="s">
        <v>6061</v>
      </c>
      <c r="E351" s="696" t="s">
        <v>6062</v>
      </c>
      <c r="F351" s="711">
        <v>4</v>
      </c>
      <c r="G351" s="711">
        <v>1376</v>
      </c>
      <c r="H351" s="711">
        <v>1</v>
      </c>
      <c r="I351" s="711">
        <v>344</v>
      </c>
      <c r="J351" s="711">
        <v>1</v>
      </c>
      <c r="K351" s="711">
        <v>344</v>
      </c>
      <c r="L351" s="711">
        <v>0.25</v>
      </c>
      <c r="M351" s="711">
        <v>344</v>
      </c>
      <c r="N351" s="711"/>
      <c r="O351" s="711"/>
      <c r="P351" s="701"/>
      <c r="Q351" s="712"/>
    </row>
    <row r="352" spans="1:17" ht="14.4" customHeight="1" x14ac:dyDescent="0.3">
      <c r="A352" s="695" t="s">
        <v>6147</v>
      </c>
      <c r="B352" s="696" t="s">
        <v>5970</v>
      </c>
      <c r="C352" s="696" t="s">
        <v>5886</v>
      </c>
      <c r="D352" s="696" t="s">
        <v>6063</v>
      </c>
      <c r="E352" s="696" t="s">
        <v>6064</v>
      </c>
      <c r="F352" s="711">
        <v>1</v>
      </c>
      <c r="G352" s="711">
        <v>750</v>
      </c>
      <c r="H352" s="711">
        <v>1</v>
      </c>
      <c r="I352" s="711">
        <v>750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6147</v>
      </c>
      <c r="B353" s="696" t="s">
        <v>5970</v>
      </c>
      <c r="C353" s="696" t="s">
        <v>5886</v>
      </c>
      <c r="D353" s="696" t="s">
        <v>6090</v>
      </c>
      <c r="E353" s="696" t="s">
        <v>6091</v>
      </c>
      <c r="F353" s="711">
        <v>4</v>
      </c>
      <c r="G353" s="711">
        <v>3656</v>
      </c>
      <c r="H353" s="711">
        <v>1</v>
      </c>
      <c r="I353" s="711">
        <v>914</v>
      </c>
      <c r="J353" s="711">
        <v>1</v>
      </c>
      <c r="K353" s="711">
        <v>915</v>
      </c>
      <c r="L353" s="711">
        <v>0.25027352297592997</v>
      </c>
      <c r="M353" s="711">
        <v>915</v>
      </c>
      <c r="N353" s="711"/>
      <c r="O353" s="711"/>
      <c r="P353" s="701"/>
      <c r="Q353" s="712"/>
    </row>
    <row r="354" spans="1:17" ht="14.4" customHeight="1" x14ac:dyDescent="0.3">
      <c r="A354" s="695" t="s">
        <v>6147</v>
      </c>
      <c r="B354" s="696" t="s">
        <v>5970</v>
      </c>
      <c r="C354" s="696" t="s">
        <v>5886</v>
      </c>
      <c r="D354" s="696" t="s">
        <v>6092</v>
      </c>
      <c r="E354" s="696" t="s">
        <v>6093</v>
      </c>
      <c r="F354" s="711">
        <v>4</v>
      </c>
      <c r="G354" s="711">
        <v>3564</v>
      </c>
      <c r="H354" s="711">
        <v>1</v>
      </c>
      <c r="I354" s="711">
        <v>891</v>
      </c>
      <c r="J354" s="711">
        <v>1</v>
      </c>
      <c r="K354" s="711">
        <v>892</v>
      </c>
      <c r="L354" s="711">
        <v>0.25028058361391697</v>
      </c>
      <c r="M354" s="711">
        <v>892</v>
      </c>
      <c r="N354" s="711"/>
      <c r="O354" s="711"/>
      <c r="P354" s="701"/>
      <c r="Q354" s="712"/>
    </row>
    <row r="355" spans="1:17" ht="14.4" customHeight="1" x14ac:dyDescent="0.3">
      <c r="A355" s="695" t="s">
        <v>6148</v>
      </c>
      <c r="B355" s="696" t="s">
        <v>5941</v>
      </c>
      <c r="C355" s="696" t="s">
        <v>5886</v>
      </c>
      <c r="D355" s="696" t="s">
        <v>5948</v>
      </c>
      <c r="E355" s="696" t="s">
        <v>5949</v>
      </c>
      <c r="F355" s="711"/>
      <c r="G355" s="711"/>
      <c r="H355" s="711"/>
      <c r="I355" s="711"/>
      <c r="J355" s="711">
        <v>4</v>
      </c>
      <c r="K355" s="711">
        <v>92</v>
      </c>
      <c r="L355" s="711"/>
      <c r="M355" s="711">
        <v>23</v>
      </c>
      <c r="N355" s="711">
        <v>3</v>
      </c>
      <c r="O355" s="711">
        <v>69</v>
      </c>
      <c r="P355" s="701"/>
      <c r="Q355" s="712">
        <v>23</v>
      </c>
    </row>
    <row r="356" spans="1:17" ht="14.4" customHeight="1" x14ac:dyDescent="0.3">
      <c r="A356" s="695" t="s">
        <v>6148</v>
      </c>
      <c r="B356" s="696" t="s">
        <v>5941</v>
      </c>
      <c r="C356" s="696" t="s">
        <v>5886</v>
      </c>
      <c r="D356" s="696" t="s">
        <v>5950</v>
      </c>
      <c r="E356" s="696" t="s">
        <v>5951</v>
      </c>
      <c r="F356" s="711"/>
      <c r="G356" s="711"/>
      <c r="H356" s="711"/>
      <c r="I356" s="711"/>
      <c r="J356" s="711">
        <v>2</v>
      </c>
      <c r="K356" s="711">
        <v>2490</v>
      </c>
      <c r="L356" s="711"/>
      <c r="M356" s="711">
        <v>1245</v>
      </c>
      <c r="N356" s="711">
        <v>1</v>
      </c>
      <c r="O356" s="711">
        <v>1245</v>
      </c>
      <c r="P356" s="701"/>
      <c r="Q356" s="712">
        <v>1245</v>
      </c>
    </row>
    <row r="357" spans="1:17" ht="14.4" customHeight="1" x14ac:dyDescent="0.3">
      <c r="A357" s="695" t="s">
        <v>6148</v>
      </c>
      <c r="B357" s="696" t="s">
        <v>5941</v>
      </c>
      <c r="C357" s="696" t="s">
        <v>5886</v>
      </c>
      <c r="D357" s="696" t="s">
        <v>5956</v>
      </c>
      <c r="E357" s="696" t="s">
        <v>5957</v>
      </c>
      <c r="F357" s="711"/>
      <c r="G357" s="711"/>
      <c r="H357" s="711"/>
      <c r="I357" s="711"/>
      <c r="J357" s="711">
        <v>3</v>
      </c>
      <c r="K357" s="711">
        <v>1272</v>
      </c>
      <c r="L357" s="711"/>
      <c r="M357" s="711">
        <v>424</v>
      </c>
      <c r="N357" s="711">
        <v>3</v>
      </c>
      <c r="O357" s="711">
        <v>1272</v>
      </c>
      <c r="P357" s="701"/>
      <c r="Q357" s="712">
        <v>424</v>
      </c>
    </row>
    <row r="358" spans="1:17" ht="14.4" customHeight="1" x14ac:dyDescent="0.3">
      <c r="A358" s="695" t="s">
        <v>6148</v>
      </c>
      <c r="B358" s="696" t="s">
        <v>5941</v>
      </c>
      <c r="C358" s="696" t="s">
        <v>5886</v>
      </c>
      <c r="D358" s="696" t="s">
        <v>5960</v>
      </c>
      <c r="E358" s="696" t="s">
        <v>5961</v>
      </c>
      <c r="F358" s="711"/>
      <c r="G358" s="711"/>
      <c r="H358" s="711"/>
      <c r="I358" s="711"/>
      <c r="J358" s="711">
        <v>3</v>
      </c>
      <c r="K358" s="711">
        <v>3006</v>
      </c>
      <c r="L358" s="711"/>
      <c r="M358" s="711">
        <v>1002</v>
      </c>
      <c r="N358" s="711">
        <v>3</v>
      </c>
      <c r="O358" s="711">
        <v>3006</v>
      </c>
      <c r="P358" s="701"/>
      <c r="Q358" s="712">
        <v>1002</v>
      </c>
    </row>
    <row r="359" spans="1:17" ht="14.4" customHeight="1" x14ac:dyDescent="0.3">
      <c r="A359" s="695" t="s">
        <v>6148</v>
      </c>
      <c r="B359" s="696" t="s">
        <v>5941</v>
      </c>
      <c r="C359" s="696" t="s">
        <v>5886</v>
      </c>
      <c r="D359" s="696" t="s">
        <v>5962</v>
      </c>
      <c r="E359" s="696" t="s">
        <v>5963</v>
      </c>
      <c r="F359" s="711"/>
      <c r="G359" s="711"/>
      <c r="H359" s="711"/>
      <c r="I359" s="711"/>
      <c r="J359" s="711">
        <v>1</v>
      </c>
      <c r="K359" s="711">
        <v>2233</v>
      </c>
      <c r="L359" s="711"/>
      <c r="M359" s="711">
        <v>2233</v>
      </c>
      <c r="N359" s="711"/>
      <c r="O359" s="711"/>
      <c r="P359" s="701"/>
      <c r="Q359" s="712"/>
    </row>
    <row r="360" spans="1:17" ht="14.4" customHeight="1" x14ac:dyDescent="0.3">
      <c r="A360" s="695" t="s">
        <v>6148</v>
      </c>
      <c r="B360" s="696" t="s">
        <v>5970</v>
      </c>
      <c r="C360" s="696" t="s">
        <v>5886</v>
      </c>
      <c r="D360" s="696" t="s">
        <v>5979</v>
      </c>
      <c r="E360" s="696" t="s">
        <v>5980</v>
      </c>
      <c r="F360" s="711"/>
      <c r="G360" s="711"/>
      <c r="H360" s="711"/>
      <c r="I360" s="711"/>
      <c r="J360" s="711">
        <v>15</v>
      </c>
      <c r="K360" s="711">
        <v>5250</v>
      </c>
      <c r="L360" s="711"/>
      <c r="M360" s="711">
        <v>350</v>
      </c>
      <c r="N360" s="711">
        <v>7</v>
      </c>
      <c r="O360" s="711">
        <v>2450</v>
      </c>
      <c r="P360" s="701"/>
      <c r="Q360" s="712">
        <v>350</v>
      </c>
    </row>
    <row r="361" spans="1:17" ht="14.4" customHeight="1" x14ac:dyDescent="0.3">
      <c r="A361" s="695" t="s">
        <v>6148</v>
      </c>
      <c r="B361" s="696" t="s">
        <v>5970</v>
      </c>
      <c r="C361" s="696" t="s">
        <v>5886</v>
      </c>
      <c r="D361" s="696" t="s">
        <v>5983</v>
      </c>
      <c r="E361" s="696" t="s">
        <v>5984</v>
      </c>
      <c r="F361" s="711">
        <v>7</v>
      </c>
      <c r="G361" s="711">
        <v>448</v>
      </c>
      <c r="H361" s="711">
        <v>1</v>
      </c>
      <c r="I361" s="711">
        <v>64</v>
      </c>
      <c r="J361" s="711">
        <v>4</v>
      </c>
      <c r="K361" s="711">
        <v>260</v>
      </c>
      <c r="L361" s="711">
        <v>0.5803571428571429</v>
      </c>
      <c r="M361" s="711">
        <v>65</v>
      </c>
      <c r="N361" s="711">
        <v>7</v>
      </c>
      <c r="O361" s="711">
        <v>455</v>
      </c>
      <c r="P361" s="701">
        <v>1.015625</v>
      </c>
      <c r="Q361" s="712">
        <v>65</v>
      </c>
    </row>
    <row r="362" spans="1:17" ht="14.4" customHeight="1" x14ac:dyDescent="0.3">
      <c r="A362" s="695" t="s">
        <v>6148</v>
      </c>
      <c r="B362" s="696" t="s">
        <v>5970</v>
      </c>
      <c r="C362" s="696" t="s">
        <v>5886</v>
      </c>
      <c r="D362" s="696" t="s">
        <v>5987</v>
      </c>
      <c r="E362" s="696" t="s">
        <v>5988</v>
      </c>
      <c r="F362" s="711"/>
      <c r="G362" s="711"/>
      <c r="H362" s="711"/>
      <c r="I362" s="711"/>
      <c r="J362" s="711">
        <v>1</v>
      </c>
      <c r="K362" s="711">
        <v>590</v>
      </c>
      <c r="L362" s="711"/>
      <c r="M362" s="711">
        <v>590</v>
      </c>
      <c r="N362" s="711">
        <v>2</v>
      </c>
      <c r="O362" s="711">
        <v>1182</v>
      </c>
      <c r="P362" s="701"/>
      <c r="Q362" s="712">
        <v>591</v>
      </c>
    </row>
    <row r="363" spans="1:17" ht="14.4" customHeight="1" x14ac:dyDescent="0.3">
      <c r="A363" s="695" t="s">
        <v>6148</v>
      </c>
      <c r="B363" s="696" t="s">
        <v>5970</v>
      </c>
      <c r="C363" s="696" t="s">
        <v>5886</v>
      </c>
      <c r="D363" s="696" t="s">
        <v>5989</v>
      </c>
      <c r="E363" s="696" t="s">
        <v>5990</v>
      </c>
      <c r="F363" s="711"/>
      <c r="G363" s="711"/>
      <c r="H363" s="711"/>
      <c r="I363" s="711"/>
      <c r="J363" s="711">
        <v>1</v>
      </c>
      <c r="K363" s="711">
        <v>615</v>
      </c>
      <c r="L363" s="711"/>
      <c r="M363" s="711">
        <v>615</v>
      </c>
      <c r="N363" s="711"/>
      <c r="O363" s="711"/>
      <c r="P363" s="701"/>
      <c r="Q363" s="712"/>
    </row>
    <row r="364" spans="1:17" ht="14.4" customHeight="1" x14ac:dyDescent="0.3">
      <c r="A364" s="695" t="s">
        <v>6148</v>
      </c>
      <c r="B364" s="696" t="s">
        <v>5970</v>
      </c>
      <c r="C364" s="696" t="s">
        <v>5886</v>
      </c>
      <c r="D364" s="696" t="s">
        <v>5995</v>
      </c>
      <c r="E364" s="696" t="s">
        <v>5996</v>
      </c>
      <c r="F364" s="711">
        <v>70</v>
      </c>
      <c r="G364" s="711">
        <v>1610</v>
      </c>
      <c r="H364" s="711">
        <v>1</v>
      </c>
      <c r="I364" s="711">
        <v>23</v>
      </c>
      <c r="J364" s="711">
        <v>35</v>
      </c>
      <c r="K364" s="711">
        <v>805</v>
      </c>
      <c r="L364" s="711">
        <v>0.5</v>
      </c>
      <c r="M364" s="711">
        <v>23</v>
      </c>
      <c r="N364" s="711">
        <v>39</v>
      </c>
      <c r="O364" s="711">
        <v>915</v>
      </c>
      <c r="P364" s="701">
        <v>0.56832298136645965</v>
      </c>
      <c r="Q364" s="712">
        <v>23.46153846153846</v>
      </c>
    </row>
    <row r="365" spans="1:17" ht="14.4" customHeight="1" x14ac:dyDescent="0.3">
      <c r="A365" s="695" t="s">
        <v>6148</v>
      </c>
      <c r="B365" s="696" t="s">
        <v>5970</v>
      </c>
      <c r="C365" s="696" t="s">
        <v>5886</v>
      </c>
      <c r="D365" s="696" t="s">
        <v>5999</v>
      </c>
      <c r="E365" s="696" t="s">
        <v>6000</v>
      </c>
      <c r="F365" s="711">
        <v>12</v>
      </c>
      <c r="G365" s="711">
        <v>648</v>
      </c>
      <c r="H365" s="711">
        <v>1</v>
      </c>
      <c r="I365" s="711">
        <v>54</v>
      </c>
      <c r="J365" s="711">
        <v>3</v>
      </c>
      <c r="K365" s="711">
        <v>162</v>
      </c>
      <c r="L365" s="711">
        <v>0.25</v>
      </c>
      <c r="M365" s="711">
        <v>54</v>
      </c>
      <c r="N365" s="711">
        <v>14</v>
      </c>
      <c r="O365" s="711">
        <v>756</v>
      </c>
      <c r="P365" s="701">
        <v>1.1666666666666667</v>
      </c>
      <c r="Q365" s="712">
        <v>54</v>
      </c>
    </row>
    <row r="366" spans="1:17" ht="14.4" customHeight="1" x14ac:dyDescent="0.3">
      <c r="A366" s="695" t="s">
        <v>6148</v>
      </c>
      <c r="B366" s="696" t="s">
        <v>5970</v>
      </c>
      <c r="C366" s="696" t="s">
        <v>5886</v>
      </c>
      <c r="D366" s="696" t="s">
        <v>6001</v>
      </c>
      <c r="E366" s="696" t="s">
        <v>6002</v>
      </c>
      <c r="F366" s="711">
        <v>33</v>
      </c>
      <c r="G366" s="711">
        <v>2541</v>
      </c>
      <c r="H366" s="711">
        <v>1</v>
      </c>
      <c r="I366" s="711">
        <v>77</v>
      </c>
      <c r="J366" s="711">
        <v>33</v>
      </c>
      <c r="K366" s="711">
        <v>2541</v>
      </c>
      <c r="L366" s="711">
        <v>1</v>
      </c>
      <c r="M366" s="711">
        <v>77</v>
      </c>
      <c r="N366" s="711">
        <v>47</v>
      </c>
      <c r="O366" s="711">
        <v>3619</v>
      </c>
      <c r="P366" s="701">
        <v>1.4242424242424243</v>
      </c>
      <c r="Q366" s="712">
        <v>77</v>
      </c>
    </row>
    <row r="367" spans="1:17" ht="14.4" customHeight="1" x14ac:dyDescent="0.3">
      <c r="A367" s="695" t="s">
        <v>6148</v>
      </c>
      <c r="B367" s="696" t="s">
        <v>5970</v>
      </c>
      <c r="C367" s="696" t="s">
        <v>5886</v>
      </c>
      <c r="D367" s="696" t="s">
        <v>6005</v>
      </c>
      <c r="E367" s="696" t="s">
        <v>6006</v>
      </c>
      <c r="F367" s="711">
        <v>836</v>
      </c>
      <c r="G367" s="711">
        <v>18392</v>
      </c>
      <c r="H367" s="711">
        <v>1</v>
      </c>
      <c r="I367" s="711">
        <v>22</v>
      </c>
      <c r="J367" s="711">
        <v>716</v>
      </c>
      <c r="K367" s="711">
        <v>15752</v>
      </c>
      <c r="L367" s="711">
        <v>0.8564593301435407</v>
      </c>
      <c r="M367" s="711">
        <v>22</v>
      </c>
      <c r="N367" s="711">
        <v>660</v>
      </c>
      <c r="O367" s="711">
        <v>14701</v>
      </c>
      <c r="P367" s="701">
        <v>0.79931491953023048</v>
      </c>
      <c r="Q367" s="712">
        <v>22.274242424242424</v>
      </c>
    </row>
    <row r="368" spans="1:17" ht="14.4" customHeight="1" x14ac:dyDescent="0.3">
      <c r="A368" s="695" t="s">
        <v>6148</v>
      </c>
      <c r="B368" s="696" t="s">
        <v>5970</v>
      </c>
      <c r="C368" s="696" t="s">
        <v>5886</v>
      </c>
      <c r="D368" s="696" t="s">
        <v>6013</v>
      </c>
      <c r="E368" s="696" t="s">
        <v>6014</v>
      </c>
      <c r="F368" s="711"/>
      <c r="G368" s="711"/>
      <c r="H368" s="711"/>
      <c r="I368" s="711"/>
      <c r="J368" s="711">
        <v>1</v>
      </c>
      <c r="K368" s="711">
        <v>627</v>
      </c>
      <c r="L368" s="711"/>
      <c r="M368" s="711">
        <v>627</v>
      </c>
      <c r="N368" s="711"/>
      <c r="O368" s="711"/>
      <c r="P368" s="701"/>
      <c r="Q368" s="712"/>
    </row>
    <row r="369" spans="1:17" ht="14.4" customHeight="1" x14ac:dyDescent="0.3">
      <c r="A369" s="695" t="s">
        <v>6148</v>
      </c>
      <c r="B369" s="696" t="s">
        <v>5970</v>
      </c>
      <c r="C369" s="696" t="s">
        <v>5886</v>
      </c>
      <c r="D369" s="696" t="s">
        <v>6015</v>
      </c>
      <c r="E369" s="696" t="s">
        <v>6016</v>
      </c>
      <c r="F369" s="711">
        <v>13</v>
      </c>
      <c r="G369" s="711">
        <v>2717</v>
      </c>
      <c r="H369" s="711">
        <v>1</v>
      </c>
      <c r="I369" s="711">
        <v>209</v>
      </c>
      <c r="J369" s="711">
        <v>5</v>
      </c>
      <c r="K369" s="711">
        <v>1045</v>
      </c>
      <c r="L369" s="711">
        <v>0.38461538461538464</v>
      </c>
      <c r="M369" s="711">
        <v>209</v>
      </c>
      <c r="N369" s="711"/>
      <c r="O369" s="711"/>
      <c r="P369" s="701"/>
      <c r="Q369" s="712"/>
    </row>
    <row r="370" spans="1:17" ht="14.4" customHeight="1" x14ac:dyDescent="0.3">
      <c r="A370" s="695" t="s">
        <v>6148</v>
      </c>
      <c r="B370" s="696" t="s">
        <v>5970</v>
      </c>
      <c r="C370" s="696" t="s">
        <v>5886</v>
      </c>
      <c r="D370" s="696" t="s">
        <v>6017</v>
      </c>
      <c r="E370" s="696" t="s">
        <v>6018</v>
      </c>
      <c r="F370" s="711">
        <v>64</v>
      </c>
      <c r="G370" s="711">
        <v>4224</v>
      </c>
      <c r="H370" s="711">
        <v>1</v>
      </c>
      <c r="I370" s="711">
        <v>66</v>
      </c>
      <c r="J370" s="711">
        <v>47</v>
      </c>
      <c r="K370" s="711">
        <v>3102</v>
      </c>
      <c r="L370" s="711">
        <v>0.734375</v>
      </c>
      <c r="M370" s="711">
        <v>66</v>
      </c>
      <c r="N370" s="711">
        <v>45</v>
      </c>
      <c r="O370" s="711">
        <v>2970</v>
      </c>
      <c r="P370" s="701">
        <v>0.703125</v>
      </c>
      <c r="Q370" s="712">
        <v>66</v>
      </c>
    </row>
    <row r="371" spans="1:17" ht="14.4" customHeight="1" x14ac:dyDescent="0.3">
      <c r="A371" s="695" t="s">
        <v>6148</v>
      </c>
      <c r="B371" s="696" t="s">
        <v>5970</v>
      </c>
      <c r="C371" s="696" t="s">
        <v>5886</v>
      </c>
      <c r="D371" s="696" t="s">
        <v>6021</v>
      </c>
      <c r="E371" s="696" t="s">
        <v>6022</v>
      </c>
      <c r="F371" s="711">
        <v>34</v>
      </c>
      <c r="G371" s="711">
        <v>544</v>
      </c>
      <c r="H371" s="711">
        <v>1</v>
      </c>
      <c r="I371" s="711">
        <v>16</v>
      </c>
      <c r="J371" s="711">
        <v>44</v>
      </c>
      <c r="K371" s="711">
        <v>704</v>
      </c>
      <c r="L371" s="711">
        <v>1.2941176470588236</v>
      </c>
      <c r="M371" s="711">
        <v>16</v>
      </c>
      <c r="N371" s="711">
        <v>57</v>
      </c>
      <c r="O371" s="711">
        <v>912</v>
      </c>
      <c r="P371" s="701">
        <v>1.6764705882352942</v>
      </c>
      <c r="Q371" s="712">
        <v>16</v>
      </c>
    </row>
    <row r="372" spans="1:17" ht="14.4" customHeight="1" x14ac:dyDescent="0.3">
      <c r="A372" s="695" t="s">
        <v>6148</v>
      </c>
      <c r="B372" s="696" t="s">
        <v>5970</v>
      </c>
      <c r="C372" s="696" t="s">
        <v>5886</v>
      </c>
      <c r="D372" s="696" t="s">
        <v>6027</v>
      </c>
      <c r="E372" s="696" t="s">
        <v>6028</v>
      </c>
      <c r="F372" s="711">
        <v>744</v>
      </c>
      <c r="G372" s="711">
        <v>17112</v>
      </c>
      <c r="H372" s="711">
        <v>1</v>
      </c>
      <c r="I372" s="711">
        <v>23</v>
      </c>
      <c r="J372" s="711">
        <v>664</v>
      </c>
      <c r="K372" s="711">
        <v>15936</v>
      </c>
      <c r="L372" s="711">
        <v>0.93127629733520334</v>
      </c>
      <c r="M372" s="711">
        <v>24</v>
      </c>
      <c r="N372" s="711">
        <v>610</v>
      </c>
      <c r="O372" s="711">
        <v>14640</v>
      </c>
      <c r="P372" s="701">
        <v>0.85553997194950915</v>
      </c>
      <c r="Q372" s="712">
        <v>24</v>
      </c>
    </row>
    <row r="373" spans="1:17" ht="14.4" customHeight="1" x14ac:dyDescent="0.3">
      <c r="A373" s="695" t="s">
        <v>6148</v>
      </c>
      <c r="B373" s="696" t="s">
        <v>5970</v>
      </c>
      <c r="C373" s="696" t="s">
        <v>5886</v>
      </c>
      <c r="D373" s="696" t="s">
        <v>6029</v>
      </c>
      <c r="E373" s="696" t="s">
        <v>6030</v>
      </c>
      <c r="F373" s="711"/>
      <c r="G373" s="711"/>
      <c r="H373" s="711"/>
      <c r="I373" s="711"/>
      <c r="J373" s="711">
        <v>1</v>
      </c>
      <c r="K373" s="711">
        <v>738</v>
      </c>
      <c r="L373" s="711"/>
      <c r="M373" s="711">
        <v>738</v>
      </c>
      <c r="N373" s="711">
        <v>1</v>
      </c>
      <c r="O373" s="711">
        <v>738</v>
      </c>
      <c r="P373" s="701"/>
      <c r="Q373" s="712">
        <v>738</v>
      </c>
    </row>
    <row r="374" spans="1:17" ht="14.4" customHeight="1" x14ac:dyDescent="0.3">
      <c r="A374" s="695" t="s">
        <v>6148</v>
      </c>
      <c r="B374" s="696" t="s">
        <v>5970</v>
      </c>
      <c r="C374" s="696" t="s">
        <v>5886</v>
      </c>
      <c r="D374" s="696" t="s">
        <v>6031</v>
      </c>
      <c r="E374" s="696" t="s">
        <v>6032</v>
      </c>
      <c r="F374" s="711">
        <v>13</v>
      </c>
      <c r="G374" s="711">
        <v>2340</v>
      </c>
      <c r="H374" s="711">
        <v>1</v>
      </c>
      <c r="I374" s="711">
        <v>180</v>
      </c>
      <c r="J374" s="711">
        <v>10</v>
      </c>
      <c r="K374" s="711">
        <v>1800</v>
      </c>
      <c r="L374" s="711">
        <v>0.76923076923076927</v>
      </c>
      <c r="M374" s="711">
        <v>180</v>
      </c>
      <c r="N374" s="711">
        <v>13</v>
      </c>
      <c r="O374" s="711">
        <v>2340</v>
      </c>
      <c r="P374" s="701">
        <v>1</v>
      </c>
      <c r="Q374" s="712">
        <v>180</v>
      </c>
    </row>
    <row r="375" spans="1:17" ht="14.4" customHeight="1" x14ac:dyDescent="0.3">
      <c r="A375" s="695" t="s">
        <v>6148</v>
      </c>
      <c r="B375" s="696" t="s">
        <v>5970</v>
      </c>
      <c r="C375" s="696" t="s">
        <v>5886</v>
      </c>
      <c r="D375" s="696" t="s">
        <v>6037</v>
      </c>
      <c r="E375" s="696" t="s">
        <v>6038</v>
      </c>
      <c r="F375" s="711">
        <v>12</v>
      </c>
      <c r="G375" s="711">
        <v>3036</v>
      </c>
      <c r="H375" s="711">
        <v>1</v>
      </c>
      <c r="I375" s="711">
        <v>253</v>
      </c>
      <c r="J375" s="711">
        <v>4</v>
      </c>
      <c r="K375" s="711">
        <v>1012</v>
      </c>
      <c r="L375" s="711">
        <v>0.33333333333333331</v>
      </c>
      <c r="M375" s="711">
        <v>253</v>
      </c>
      <c r="N375" s="711">
        <v>38</v>
      </c>
      <c r="O375" s="711">
        <v>9614</v>
      </c>
      <c r="P375" s="701">
        <v>3.1666666666666665</v>
      </c>
      <c r="Q375" s="712">
        <v>253</v>
      </c>
    </row>
    <row r="376" spans="1:17" ht="14.4" customHeight="1" x14ac:dyDescent="0.3">
      <c r="A376" s="695" t="s">
        <v>6148</v>
      </c>
      <c r="B376" s="696" t="s">
        <v>5970</v>
      </c>
      <c r="C376" s="696" t="s">
        <v>5886</v>
      </c>
      <c r="D376" s="696" t="s">
        <v>6039</v>
      </c>
      <c r="E376" s="696" t="s">
        <v>6040</v>
      </c>
      <c r="F376" s="711"/>
      <c r="G376" s="711"/>
      <c r="H376" s="711"/>
      <c r="I376" s="711"/>
      <c r="J376" s="711">
        <v>1</v>
      </c>
      <c r="K376" s="711">
        <v>264</v>
      </c>
      <c r="L376" s="711"/>
      <c r="M376" s="711">
        <v>264</v>
      </c>
      <c r="N376" s="711"/>
      <c r="O376" s="711"/>
      <c r="P376" s="701"/>
      <c r="Q376" s="712"/>
    </row>
    <row r="377" spans="1:17" ht="14.4" customHeight="1" x14ac:dyDescent="0.3">
      <c r="A377" s="695" t="s">
        <v>6148</v>
      </c>
      <c r="B377" s="696" t="s">
        <v>5970</v>
      </c>
      <c r="C377" s="696" t="s">
        <v>5886</v>
      </c>
      <c r="D377" s="696" t="s">
        <v>6045</v>
      </c>
      <c r="E377" s="696" t="s">
        <v>6046</v>
      </c>
      <c r="F377" s="711">
        <v>18</v>
      </c>
      <c r="G377" s="711">
        <v>3888</v>
      </c>
      <c r="H377" s="711">
        <v>1</v>
      </c>
      <c r="I377" s="711">
        <v>216</v>
      </c>
      <c r="J377" s="711">
        <v>16</v>
      </c>
      <c r="K377" s="711">
        <v>3456</v>
      </c>
      <c r="L377" s="711">
        <v>0.88888888888888884</v>
      </c>
      <c r="M377" s="711">
        <v>216</v>
      </c>
      <c r="N377" s="711">
        <v>20</v>
      </c>
      <c r="O377" s="711">
        <v>4320</v>
      </c>
      <c r="P377" s="701">
        <v>1.1111111111111112</v>
      </c>
      <c r="Q377" s="712">
        <v>216</v>
      </c>
    </row>
    <row r="378" spans="1:17" ht="14.4" customHeight="1" x14ac:dyDescent="0.3">
      <c r="A378" s="695" t="s">
        <v>6148</v>
      </c>
      <c r="B378" s="696" t="s">
        <v>5970</v>
      </c>
      <c r="C378" s="696" t="s">
        <v>5886</v>
      </c>
      <c r="D378" s="696" t="s">
        <v>6049</v>
      </c>
      <c r="E378" s="696" t="s">
        <v>6050</v>
      </c>
      <c r="F378" s="711"/>
      <c r="G378" s="711"/>
      <c r="H378" s="711"/>
      <c r="I378" s="711"/>
      <c r="J378" s="711">
        <v>1</v>
      </c>
      <c r="K378" s="711">
        <v>590</v>
      </c>
      <c r="L378" s="711"/>
      <c r="M378" s="711">
        <v>590</v>
      </c>
      <c r="N378" s="711"/>
      <c r="O378" s="711"/>
      <c r="P378" s="701"/>
      <c r="Q378" s="712"/>
    </row>
    <row r="379" spans="1:17" ht="14.4" customHeight="1" x14ac:dyDescent="0.3">
      <c r="A379" s="695" t="s">
        <v>6148</v>
      </c>
      <c r="B379" s="696" t="s">
        <v>5970</v>
      </c>
      <c r="C379" s="696" t="s">
        <v>5886</v>
      </c>
      <c r="D379" s="696" t="s">
        <v>6051</v>
      </c>
      <c r="E379" s="696" t="s">
        <v>6052</v>
      </c>
      <c r="F379" s="711">
        <v>108</v>
      </c>
      <c r="G379" s="711">
        <v>5400</v>
      </c>
      <c r="H379" s="711">
        <v>1</v>
      </c>
      <c r="I379" s="711">
        <v>50</v>
      </c>
      <c r="J379" s="711">
        <v>103</v>
      </c>
      <c r="K379" s="711">
        <v>5150</v>
      </c>
      <c r="L379" s="711">
        <v>0.95370370370370372</v>
      </c>
      <c r="M379" s="711">
        <v>50</v>
      </c>
      <c r="N379" s="711">
        <v>126</v>
      </c>
      <c r="O379" s="711">
        <v>6300</v>
      </c>
      <c r="P379" s="701">
        <v>1.1666666666666667</v>
      </c>
      <c r="Q379" s="712">
        <v>50</v>
      </c>
    </row>
    <row r="380" spans="1:17" ht="14.4" customHeight="1" x14ac:dyDescent="0.3">
      <c r="A380" s="695" t="s">
        <v>6148</v>
      </c>
      <c r="B380" s="696" t="s">
        <v>5970</v>
      </c>
      <c r="C380" s="696" t="s">
        <v>5886</v>
      </c>
      <c r="D380" s="696" t="s">
        <v>6053</v>
      </c>
      <c r="E380" s="696" t="s">
        <v>6054</v>
      </c>
      <c r="F380" s="711"/>
      <c r="G380" s="711"/>
      <c r="H380" s="711"/>
      <c r="I380" s="711"/>
      <c r="J380" s="711">
        <v>1</v>
      </c>
      <c r="K380" s="711">
        <v>545</v>
      </c>
      <c r="L380" s="711"/>
      <c r="M380" s="711">
        <v>545</v>
      </c>
      <c r="N380" s="711"/>
      <c r="O380" s="711"/>
      <c r="P380" s="701"/>
      <c r="Q380" s="712"/>
    </row>
    <row r="381" spans="1:17" ht="14.4" customHeight="1" x14ac:dyDescent="0.3">
      <c r="A381" s="695" t="s">
        <v>6148</v>
      </c>
      <c r="B381" s="696" t="s">
        <v>5970</v>
      </c>
      <c r="C381" s="696" t="s">
        <v>5886</v>
      </c>
      <c r="D381" s="696" t="s">
        <v>6057</v>
      </c>
      <c r="E381" s="696" t="s">
        <v>6058</v>
      </c>
      <c r="F381" s="711"/>
      <c r="G381" s="711"/>
      <c r="H381" s="711"/>
      <c r="I381" s="711"/>
      <c r="J381" s="711">
        <v>1</v>
      </c>
      <c r="K381" s="711">
        <v>734</v>
      </c>
      <c r="L381" s="711"/>
      <c r="M381" s="711">
        <v>734</v>
      </c>
      <c r="N381" s="711">
        <v>1</v>
      </c>
      <c r="O381" s="711">
        <v>734</v>
      </c>
      <c r="P381" s="701"/>
      <c r="Q381" s="712">
        <v>734</v>
      </c>
    </row>
    <row r="382" spans="1:17" ht="14.4" customHeight="1" x14ac:dyDescent="0.3">
      <c r="A382" s="695" t="s">
        <v>6148</v>
      </c>
      <c r="B382" s="696" t="s">
        <v>5970</v>
      </c>
      <c r="C382" s="696" t="s">
        <v>5886</v>
      </c>
      <c r="D382" s="696" t="s">
        <v>6061</v>
      </c>
      <c r="E382" s="696" t="s">
        <v>6062</v>
      </c>
      <c r="F382" s="711"/>
      <c r="G382" s="711"/>
      <c r="H382" s="711"/>
      <c r="I382" s="711"/>
      <c r="J382" s="711">
        <v>1</v>
      </c>
      <c r="K382" s="711">
        <v>344</v>
      </c>
      <c r="L382" s="711"/>
      <c r="M382" s="711">
        <v>344</v>
      </c>
      <c r="N382" s="711"/>
      <c r="O382" s="711"/>
      <c r="P382" s="701"/>
      <c r="Q382" s="712"/>
    </row>
    <row r="383" spans="1:17" ht="14.4" customHeight="1" x14ac:dyDescent="0.3">
      <c r="A383" s="695" t="s">
        <v>6148</v>
      </c>
      <c r="B383" s="696" t="s">
        <v>5970</v>
      </c>
      <c r="C383" s="696" t="s">
        <v>5886</v>
      </c>
      <c r="D383" s="696" t="s">
        <v>6065</v>
      </c>
      <c r="E383" s="696" t="s">
        <v>6066</v>
      </c>
      <c r="F383" s="711"/>
      <c r="G383" s="711"/>
      <c r="H383" s="711"/>
      <c r="I383" s="711"/>
      <c r="J383" s="711"/>
      <c r="K383" s="711"/>
      <c r="L383" s="711"/>
      <c r="M383" s="711"/>
      <c r="N383" s="711">
        <v>1</v>
      </c>
      <c r="O383" s="711">
        <v>231</v>
      </c>
      <c r="P383" s="701"/>
      <c r="Q383" s="712">
        <v>231</v>
      </c>
    </row>
    <row r="384" spans="1:17" ht="14.4" customHeight="1" x14ac:dyDescent="0.3">
      <c r="A384" s="695" t="s">
        <v>6149</v>
      </c>
      <c r="B384" s="696" t="s">
        <v>5749</v>
      </c>
      <c r="C384" s="696" t="s">
        <v>5886</v>
      </c>
      <c r="D384" s="696" t="s">
        <v>5931</v>
      </c>
      <c r="E384" s="696" t="s">
        <v>5932</v>
      </c>
      <c r="F384" s="711">
        <v>1</v>
      </c>
      <c r="G384" s="711">
        <v>158</v>
      </c>
      <c r="H384" s="711">
        <v>1</v>
      </c>
      <c r="I384" s="711">
        <v>158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6149</v>
      </c>
      <c r="B385" s="696" t="s">
        <v>5941</v>
      </c>
      <c r="C385" s="696" t="s">
        <v>5886</v>
      </c>
      <c r="D385" s="696" t="s">
        <v>5942</v>
      </c>
      <c r="E385" s="696" t="s">
        <v>5943</v>
      </c>
      <c r="F385" s="711"/>
      <c r="G385" s="711"/>
      <c r="H385" s="711"/>
      <c r="I385" s="711"/>
      <c r="J385" s="711"/>
      <c r="K385" s="711"/>
      <c r="L385" s="711"/>
      <c r="M385" s="711"/>
      <c r="N385" s="711">
        <v>4</v>
      </c>
      <c r="O385" s="711">
        <v>3642</v>
      </c>
      <c r="P385" s="701"/>
      <c r="Q385" s="712">
        <v>910.5</v>
      </c>
    </row>
    <row r="386" spans="1:17" ht="14.4" customHeight="1" x14ac:dyDescent="0.3">
      <c r="A386" s="695" t="s">
        <v>6149</v>
      </c>
      <c r="B386" s="696" t="s">
        <v>5941</v>
      </c>
      <c r="C386" s="696" t="s">
        <v>5886</v>
      </c>
      <c r="D386" s="696" t="s">
        <v>5944</v>
      </c>
      <c r="E386" s="696" t="s">
        <v>5945</v>
      </c>
      <c r="F386" s="711"/>
      <c r="G386" s="711"/>
      <c r="H386" s="711"/>
      <c r="I386" s="711"/>
      <c r="J386" s="711"/>
      <c r="K386" s="711"/>
      <c r="L386" s="711"/>
      <c r="M386" s="711"/>
      <c r="N386" s="711">
        <v>1</v>
      </c>
      <c r="O386" s="711">
        <v>10084</v>
      </c>
      <c r="P386" s="701"/>
      <c r="Q386" s="712">
        <v>10084</v>
      </c>
    </row>
    <row r="387" spans="1:17" ht="14.4" customHeight="1" x14ac:dyDescent="0.3">
      <c r="A387" s="695" t="s">
        <v>6149</v>
      </c>
      <c r="B387" s="696" t="s">
        <v>5941</v>
      </c>
      <c r="C387" s="696" t="s">
        <v>5886</v>
      </c>
      <c r="D387" s="696" t="s">
        <v>5946</v>
      </c>
      <c r="E387" s="696" t="s">
        <v>5947</v>
      </c>
      <c r="F387" s="711">
        <v>13</v>
      </c>
      <c r="G387" s="711">
        <v>3835</v>
      </c>
      <c r="H387" s="711">
        <v>1</v>
      </c>
      <c r="I387" s="711">
        <v>295</v>
      </c>
      <c r="J387" s="711">
        <v>2</v>
      </c>
      <c r="K387" s="711">
        <v>594</v>
      </c>
      <c r="L387" s="711">
        <v>0.15488917861799217</v>
      </c>
      <c r="M387" s="711">
        <v>297</v>
      </c>
      <c r="N387" s="711">
        <v>3</v>
      </c>
      <c r="O387" s="711">
        <v>891</v>
      </c>
      <c r="P387" s="701">
        <v>0.23233376792698826</v>
      </c>
      <c r="Q387" s="712">
        <v>297</v>
      </c>
    </row>
    <row r="388" spans="1:17" ht="14.4" customHeight="1" x14ac:dyDescent="0.3">
      <c r="A388" s="695" t="s">
        <v>6149</v>
      </c>
      <c r="B388" s="696" t="s">
        <v>5941</v>
      </c>
      <c r="C388" s="696" t="s">
        <v>5886</v>
      </c>
      <c r="D388" s="696" t="s">
        <v>5948</v>
      </c>
      <c r="E388" s="696" t="s">
        <v>5949</v>
      </c>
      <c r="F388" s="711">
        <v>22</v>
      </c>
      <c r="G388" s="711">
        <v>506</v>
      </c>
      <c r="H388" s="711">
        <v>1</v>
      </c>
      <c r="I388" s="711">
        <v>23</v>
      </c>
      <c r="J388" s="711">
        <v>18</v>
      </c>
      <c r="K388" s="711">
        <v>414</v>
      </c>
      <c r="L388" s="711">
        <v>0.81818181818181823</v>
      </c>
      <c r="M388" s="711">
        <v>23</v>
      </c>
      <c r="N388" s="711">
        <v>35</v>
      </c>
      <c r="O388" s="711">
        <v>805</v>
      </c>
      <c r="P388" s="701">
        <v>1.5909090909090908</v>
      </c>
      <c r="Q388" s="712">
        <v>23</v>
      </c>
    </row>
    <row r="389" spans="1:17" ht="14.4" customHeight="1" x14ac:dyDescent="0.3">
      <c r="A389" s="695" t="s">
        <v>6149</v>
      </c>
      <c r="B389" s="696" t="s">
        <v>5941</v>
      </c>
      <c r="C389" s="696" t="s">
        <v>5886</v>
      </c>
      <c r="D389" s="696" t="s">
        <v>5950</v>
      </c>
      <c r="E389" s="696" t="s">
        <v>5951</v>
      </c>
      <c r="F389" s="711">
        <v>28</v>
      </c>
      <c r="G389" s="711">
        <v>34608</v>
      </c>
      <c r="H389" s="711">
        <v>1</v>
      </c>
      <c r="I389" s="711">
        <v>1236</v>
      </c>
      <c r="J389" s="711">
        <v>22</v>
      </c>
      <c r="K389" s="711">
        <v>27390</v>
      </c>
      <c r="L389" s="711">
        <v>0.79143550624133152</v>
      </c>
      <c r="M389" s="711">
        <v>1245</v>
      </c>
      <c r="N389" s="711">
        <v>37</v>
      </c>
      <c r="O389" s="711">
        <v>46321</v>
      </c>
      <c r="P389" s="701">
        <v>1.3384477577438743</v>
      </c>
      <c r="Q389" s="712">
        <v>1251.918918918919</v>
      </c>
    </row>
    <row r="390" spans="1:17" ht="14.4" customHeight="1" x14ac:dyDescent="0.3">
      <c r="A390" s="695" t="s">
        <v>6149</v>
      </c>
      <c r="B390" s="696" t="s">
        <v>5941</v>
      </c>
      <c r="C390" s="696" t="s">
        <v>5886</v>
      </c>
      <c r="D390" s="696" t="s">
        <v>5952</v>
      </c>
      <c r="E390" s="696" t="s">
        <v>5953</v>
      </c>
      <c r="F390" s="711">
        <v>31</v>
      </c>
      <c r="G390" s="711">
        <v>288145</v>
      </c>
      <c r="H390" s="711">
        <v>1</v>
      </c>
      <c r="I390" s="711">
        <v>9295</v>
      </c>
      <c r="J390" s="711">
        <v>24</v>
      </c>
      <c r="K390" s="711">
        <v>224088</v>
      </c>
      <c r="L390" s="711">
        <v>0.77769178712106757</v>
      </c>
      <c r="M390" s="711">
        <v>9337</v>
      </c>
      <c r="N390" s="711">
        <v>18</v>
      </c>
      <c r="O390" s="711">
        <v>168216</v>
      </c>
      <c r="P390" s="701">
        <v>0.58378941158097486</v>
      </c>
      <c r="Q390" s="712">
        <v>9345.3333333333339</v>
      </c>
    </row>
    <row r="391" spans="1:17" ht="14.4" customHeight="1" x14ac:dyDescent="0.3">
      <c r="A391" s="695" t="s">
        <v>6149</v>
      </c>
      <c r="B391" s="696" t="s">
        <v>5941</v>
      </c>
      <c r="C391" s="696" t="s">
        <v>5886</v>
      </c>
      <c r="D391" s="696" t="s">
        <v>5954</v>
      </c>
      <c r="E391" s="696" t="s">
        <v>5955</v>
      </c>
      <c r="F391" s="711">
        <v>10</v>
      </c>
      <c r="G391" s="711">
        <v>97020</v>
      </c>
      <c r="H391" s="711">
        <v>1</v>
      </c>
      <c r="I391" s="711">
        <v>9702</v>
      </c>
      <c r="J391" s="711">
        <v>3</v>
      </c>
      <c r="K391" s="711">
        <v>29241</v>
      </c>
      <c r="L391" s="711">
        <v>0.30139146567717995</v>
      </c>
      <c r="M391" s="711">
        <v>9747</v>
      </c>
      <c r="N391" s="711">
        <v>5</v>
      </c>
      <c r="O391" s="711">
        <v>48735</v>
      </c>
      <c r="P391" s="701">
        <v>0.50231910946196656</v>
      </c>
      <c r="Q391" s="712">
        <v>9747</v>
      </c>
    </row>
    <row r="392" spans="1:17" ht="14.4" customHeight="1" x14ac:dyDescent="0.3">
      <c r="A392" s="695" t="s">
        <v>6149</v>
      </c>
      <c r="B392" s="696" t="s">
        <v>5941</v>
      </c>
      <c r="C392" s="696" t="s">
        <v>5886</v>
      </c>
      <c r="D392" s="696" t="s">
        <v>5956</v>
      </c>
      <c r="E392" s="696" t="s">
        <v>5957</v>
      </c>
      <c r="F392" s="711">
        <v>14</v>
      </c>
      <c r="G392" s="711">
        <v>5908</v>
      </c>
      <c r="H392" s="711">
        <v>1</v>
      </c>
      <c r="I392" s="711">
        <v>422</v>
      </c>
      <c r="J392" s="711">
        <v>12</v>
      </c>
      <c r="K392" s="711">
        <v>5088</v>
      </c>
      <c r="L392" s="711">
        <v>0.86120514556533512</v>
      </c>
      <c r="M392" s="711">
        <v>424</v>
      </c>
      <c r="N392" s="711">
        <v>27</v>
      </c>
      <c r="O392" s="711">
        <v>11538</v>
      </c>
      <c r="P392" s="701">
        <v>1.9529451591062965</v>
      </c>
      <c r="Q392" s="712">
        <v>427.33333333333331</v>
      </c>
    </row>
    <row r="393" spans="1:17" ht="14.4" customHeight="1" x14ac:dyDescent="0.3">
      <c r="A393" s="695" t="s">
        <v>6149</v>
      </c>
      <c r="B393" s="696" t="s">
        <v>5941</v>
      </c>
      <c r="C393" s="696" t="s">
        <v>5886</v>
      </c>
      <c r="D393" s="696" t="s">
        <v>5960</v>
      </c>
      <c r="E393" s="696" t="s">
        <v>5961</v>
      </c>
      <c r="F393" s="711">
        <v>19</v>
      </c>
      <c r="G393" s="711">
        <v>19000</v>
      </c>
      <c r="H393" s="711">
        <v>1</v>
      </c>
      <c r="I393" s="711">
        <v>1000</v>
      </c>
      <c r="J393" s="711">
        <v>15</v>
      </c>
      <c r="K393" s="711">
        <v>15030</v>
      </c>
      <c r="L393" s="711">
        <v>0.79105263157894734</v>
      </c>
      <c r="M393" s="711">
        <v>1002</v>
      </c>
      <c r="N393" s="711">
        <v>31</v>
      </c>
      <c r="O393" s="711">
        <v>31130</v>
      </c>
      <c r="P393" s="701">
        <v>1.638421052631579</v>
      </c>
      <c r="Q393" s="712">
        <v>1004.1935483870968</v>
      </c>
    </row>
    <row r="394" spans="1:17" ht="14.4" customHeight="1" x14ac:dyDescent="0.3">
      <c r="A394" s="695" t="s">
        <v>6149</v>
      </c>
      <c r="B394" s="696" t="s">
        <v>5941</v>
      </c>
      <c r="C394" s="696" t="s">
        <v>5886</v>
      </c>
      <c r="D394" s="696" t="s">
        <v>5962</v>
      </c>
      <c r="E394" s="696" t="s">
        <v>5963</v>
      </c>
      <c r="F394" s="711">
        <v>11</v>
      </c>
      <c r="G394" s="711">
        <v>24431</v>
      </c>
      <c r="H394" s="711">
        <v>1</v>
      </c>
      <c r="I394" s="711">
        <v>2221</v>
      </c>
      <c r="J394" s="711">
        <v>21</v>
      </c>
      <c r="K394" s="711">
        <v>46893</v>
      </c>
      <c r="L394" s="711">
        <v>1.919405673120216</v>
      </c>
      <c r="M394" s="711">
        <v>2233</v>
      </c>
      <c r="N394" s="711">
        <v>13</v>
      </c>
      <c r="O394" s="711">
        <v>29176</v>
      </c>
      <c r="P394" s="701">
        <v>1.1942204576153248</v>
      </c>
      <c r="Q394" s="712">
        <v>2244.3076923076924</v>
      </c>
    </row>
    <row r="395" spans="1:17" ht="14.4" customHeight="1" x14ac:dyDescent="0.3">
      <c r="A395" s="695" t="s">
        <v>6149</v>
      </c>
      <c r="B395" s="696" t="s">
        <v>5941</v>
      </c>
      <c r="C395" s="696" t="s">
        <v>5886</v>
      </c>
      <c r="D395" s="696" t="s">
        <v>5966</v>
      </c>
      <c r="E395" s="696" t="s">
        <v>5967</v>
      </c>
      <c r="F395" s="711">
        <v>3</v>
      </c>
      <c r="G395" s="711">
        <v>32037</v>
      </c>
      <c r="H395" s="711">
        <v>1</v>
      </c>
      <c r="I395" s="711">
        <v>10679</v>
      </c>
      <c r="J395" s="711">
        <v>2</v>
      </c>
      <c r="K395" s="711">
        <v>21458</v>
      </c>
      <c r="L395" s="711">
        <v>0.66978805755844806</v>
      </c>
      <c r="M395" s="711">
        <v>10729</v>
      </c>
      <c r="N395" s="711">
        <v>2</v>
      </c>
      <c r="O395" s="711">
        <v>21548</v>
      </c>
      <c r="P395" s="701">
        <v>0.67259730936105133</v>
      </c>
      <c r="Q395" s="712">
        <v>10774</v>
      </c>
    </row>
    <row r="396" spans="1:17" ht="14.4" customHeight="1" x14ac:dyDescent="0.3">
      <c r="A396" s="695" t="s">
        <v>6149</v>
      </c>
      <c r="B396" s="696" t="s">
        <v>5970</v>
      </c>
      <c r="C396" s="696" t="s">
        <v>5886</v>
      </c>
      <c r="D396" s="696" t="s">
        <v>5973</v>
      </c>
      <c r="E396" s="696" t="s">
        <v>5974</v>
      </c>
      <c r="F396" s="711">
        <v>2</v>
      </c>
      <c r="G396" s="711">
        <v>432</v>
      </c>
      <c r="H396" s="711">
        <v>1</v>
      </c>
      <c r="I396" s="711">
        <v>216</v>
      </c>
      <c r="J396" s="711">
        <v>3</v>
      </c>
      <c r="K396" s="711">
        <v>651</v>
      </c>
      <c r="L396" s="711">
        <v>1.5069444444444444</v>
      </c>
      <c r="M396" s="711">
        <v>217</v>
      </c>
      <c r="N396" s="711">
        <v>4</v>
      </c>
      <c r="O396" s="711">
        <v>868</v>
      </c>
      <c r="P396" s="701">
        <v>2.0092592592592591</v>
      </c>
      <c r="Q396" s="712">
        <v>217</v>
      </c>
    </row>
    <row r="397" spans="1:17" ht="14.4" customHeight="1" x14ac:dyDescent="0.3">
      <c r="A397" s="695" t="s">
        <v>6149</v>
      </c>
      <c r="B397" s="696" t="s">
        <v>5970</v>
      </c>
      <c r="C397" s="696" t="s">
        <v>5886</v>
      </c>
      <c r="D397" s="696" t="s">
        <v>5975</v>
      </c>
      <c r="E397" s="696" t="s">
        <v>5976</v>
      </c>
      <c r="F397" s="711">
        <v>2</v>
      </c>
      <c r="G397" s="711">
        <v>988</v>
      </c>
      <c r="H397" s="711">
        <v>1</v>
      </c>
      <c r="I397" s="711">
        <v>494</v>
      </c>
      <c r="J397" s="711">
        <v>4</v>
      </c>
      <c r="K397" s="711">
        <v>1988</v>
      </c>
      <c r="L397" s="711">
        <v>2.0121457489878543</v>
      </c>
      <c r="M397" s="711">
        <v>497</v>
      </c>
      <c r="N397" s="711">
        <v>6</v>
      </c>
      <c r="O397" s="711">
        <v>2982</v>
      </c>
      <c r="P397" s="701">
        <v>3.0182186234817814</v>
      </c>
      <c r="Q397" s="712">
        <v>497</v>
      </c>
    </row>
    <row r="398" spans="1:17" ht="14.4" customHeight="1" x14ac:dyDescent="0.3">
      <c r="A398" s="695" t="s">
        <v>6149</v>
      </c>
      <c r="B398" s="696" t="s">
        <v>5970</v>
      </c>
      <c r="C398" s="696" t="s">
        <v>5886</v>
      </c>
      <c r="D398" s="696" t="s">
        <v>5979</v>
      </c>
      <c r="E398" s="696" t="s">
        <v>5980</v>
      </c>
      <c r="F398" s="711">
        <v>14</v>
      </c>
      <c r="G398" s="711">
        <v>4900</v>
      </c>
      <c r="H398" s="711">
        <v>1</v>
      </c>
      <c r="I398" s="711">
        <v>350</v>
      </c>
      <c r="J398" s="711">
        <v>11</v>
      </c>
      <c r="K398" s="711">
        <v>3850</v>
      </c>
      <c r="L398" s="711">
        <v>0.7857142857142857</v>
      </c>
      <c r="M398" s="711">
        <v>350</v>
      </c>
      <c r="N398" s="711">
        <v>17</v>
      </c>
      <c r="O398" s="711">
        <v>5955</v>
      </c>
      <c r="P398" s="701">
        <v>1.2153061224489796</v>
      </c>
      <c r="Q398" s="712">
        <v>350.29411764705884</v>
      </c>
    </row>
    <row r="399" spans="1:17" ht="14.4" customHeight="1" x14ac:dyDescent="0.3">
      <c r="A399" s="695" t="s">
        <v>6149</v>
      </c>
      <c r="B399" s="696" t="s">
        <v>5970</v>
      </c>
      <c r="C399" s="696" t="s">
        <v>5886</v>
      </c>
      <c r="D399" s="696" t="s">
        <v>5981</v>
      </c>
      <c r="E399" s="696" t="s">
        <v>5982</v>
      </c>
      <c r="F399" s="711"/>
      <c r="G399" s="711"/>
      <c r="H399" s="711"/>
      <c r="I399" s="711"/>
      <c r="J399" s="711"/>
      <c r="K399" s="711"/>
      <c r="L399" s="711"/>
      <c r="M399" s="711"/>
      <c r="N399" s="711">
        <v>1</v>
      </c>
      <c r="O399" s="711">
        <v>31</v>
      </c>
      <c r="P399" s="701"/>
      <c r="Q399" s="712">
        <v>31</v>
      </c>
    </row>
    <row r="400" spans="1:17" ht="14.4" customHeight="1" x14ac:dyDescent="0.3">
      <c r="A400" s="695" t="s">
        <v>6149</v>
      </c>
      <c r="B400" s="696" t="s">
        <v>5970</v>
      </c>
      <c r="C400" s="696" t="s">
        <v>5886</v>
      </c>
      <c r="D400" s="696" t="s">
        <v>5983</v>
      </c>
      <c r="E400" s="696" t="s">
        <v>5984</v>
      </c>
      <c r="F400" s="711">
        <v>1540</v>
      </c>
      <c r="G400" s="711">
        <v>98560</v>
      </c>
      <c r="H400" s="711">
        <v>1</v>
      </c>
      <c r="I400" s="711">
        <v>64</v>
      </c>
      <c r="J400" s="711">
        <v>1952</v>
      </c>
      <c r="K400" s="711">
        <v>126880</v>
      </c>
      <c r="L400" s="711">
        <v>1.2873376623376624</v>
      </c>
      <c r="M400" s="711">
        <v>65</v>
      </c>
      <c r="N400" s="711">
        <v>1746</v>
      </c>
      <c r="O400" s="711">
        <v>113490</v>
      </c>
      <c r="P400" s="701">
        <v>1.1514813311688312</v>
      </c>
      <c r="Q400" s="712">
        <v>65</v>
      </c>
    </row>
    <row r="401" spans="1:17" ht="14.4" customHeight="1" x14ac:dyDescent="0.3">
      <c r="A401" s="695" t="s">
        <v>6149</v>
      </c>
      <c r="B401" s="696" t="s">
        <v>5970</v>
      </c>
      <c r="C401" s="696" t="s">
        <v>5886</v>
      </c>
      <c r="D401" s="696" t="s">
        <v>5985</v>
      </c>
      <c r="E401" s="696" t="s">
        <v>5986</v>
      </c>
      <c r="F401" s="711">
        <v>5</v>
      </c>
      <c r="G401" s="711">
        <v>2710</v>
      </c>
      <c r="H401" s="711">
        <v>1</v>
      </c>
      <c r="I401" s="711">
        <v>542</v>
      </c>
      <c r="J401" s="711"/>
      <c r="K401" s="711"/>
      <c r="L401" s="711"/>
      <c r="M401" s="711"/>
      <c r="N401" s="711">
        <v>8</v>
      </c>
      <c r="O401" s="711">
        <v>4345</v>
      </c>
      <c r="P401" s="701">
        <v>1.603321033210332</v>
      </c>
      <c r="Q401" s="712">
        <v>543.125</v>
      </c>
    </row>
    <row r="402" spans="1:17" ht="14.4" customHeight="1" x14ac:dyDescent="0.3">
      <c r="A402" s="695" t="s">
        <v>6149</v>
      </c>
      <c r="B402" s="696" t="s">
        <v>5970</v>
      </c>
      <c r="C402" s="696" t="s">
        <v>5886</v>
      </c>
      <c r="D402" s="696" t="s">
        <v>5987</v>
      </c>
      <c r="E402" s="696" t="s">
        <v>5988</v>
      </c>
      <c r="F402" s="711">
        <v>14</v>
      </c>
      <c r="G402" s="711">
        <v>8246</v>
      </c>
      <c r="H402" s="711">
        <v>1</v>
      </c>
      <c r="I402" s="711">
        <v>589</v>
      </c>
      <c r="J402" s="711">
        <v>16</v>
      </c>
      <c r="K402" s="711">
        <v>9440</v>
      </c>
      <c r="L402" s="711">
        <v>1.1447974775648799</v>
      </c>
      <c r="M402" s="711">
        <v>590</v>
      </c>
      <c r="N402" s="711">
        <v>32</v>
      </c>
      <c r="O402" s="711">
        <v>18885</v>
      </c>
      <c r="P402" s="701">
        <v>2.2902013097259277</v>
      </c>
      <c r="Q402" s="712">
        <v>590.15625</v>
      </c>
    </row>
    <row r="403" spans="1:17" ht="14.4" customHeight="1" x14ac:dyDescent="0.3">
      <c r="A403" s="695" t="s">
        <v>6149</v>
      </c>
      <c r="B403" s="696" t="s">
        <v>5970</v>
      </c>
      <c r="C403" s="696" t="s">
        <v>5886</v>
      </c>
      <c r="D403" s="696" t="s">
        <v>5989</v>
      </c>
      <c r="E403" s="696" t="s">
        <v>5990</v>
      </c>
      <c r="F403" s="711">
        <v>13</v>
      </c>
      <c r="G403" s="711">
        <v>7982</v>
      </c>
      <c r="H403" s="711">
        <v>1</v>
      </c>
      <c r="I403" s="711">
        <v>614</v>
      </c>
      <c r="J403" s="711">
        <v>14</v>
      </c>
      <c r="K403" s="711">
        <v>8610</v>
      </c>
      <c r="L403" s="711">
        <v>1.0786770233024305</v>
      </c>
      <c r="M403" s="711">
        <v>615</v>
      </c>
      <c r="N403" s="711">
        <v>16</v>
      </c>
      <c r="O403" s="711">
        <v>9843</v>
      </c>
      <c r="P403" s="701">
        <v>1.2331495865697819</v>
      </c>
      <c r="Q403" s="712">
        <v>615.1875</v>
      </c>
    </row>
    <row r="404" spans="1:17" ht="14.4" customHeight="1" x14ac:dyDescent="0.3">
      <c r="A404" s="695" t="s">
        <v>6149</v>
      </c>
      <c r="B404" s="696" t="s">
        <v>5970</v>
      </c>
      <c r="C404" s="696" t="s">
        <v>5886</v>
      </c>
      <c r="D404" s="696" t="s">
        <v>5991</v>
      </c>
      <c r="E404" s="696" t="s">
        <v>5992</v>
      </c>
      <c r="F404" s="711"/>
      <c r="G404" s="711"/>
      <c r="H404" s="711"/>
      <c r="I404" s="711"/>
      <c r="J404" s="711"/>
      <c r="K404" s="711"/>
      <c r="L404" s="711"/>
      <c r="M404" s="711"/>
      <c r="N404" s="711">
        <v>3</v>
      </c>
      <c r="O404" s="711">
        <v>447</v>
      </c>
      <c r="P404" s="701"/>
      <c r="Q404" s="712">
        <v>149</v>
      </c>
    </row>
    <row r="405" spans="1:17" ht="14.4" customHeight="1" x14ac:dyDescent="0.3">
      <c r="A405" s="695" t="s">
        <v>6149</v>
      </c>
      <c r="B405" s="696" t="s">
        <v>5970</v>
      </c>
      <c r="C405" s="696" t="s">
        <v>5886</v>
      </c>
      <c r="D405" s="696" t="s">
        <v>5993</v>
      </c>
      <c r="E405" s="696" t="s">
        <v>5994</v>
      </c>
      <c r="F405" s="711"/>
      <c r="G405" s="711"/>
      <c r="H405" s="711"/>
      <c r="I405" s="711"/>
      <c r="J405" s="711">
        <v>1</v>
      </c>
      <c r="K405" s="711">
        <v>675</v>
      </c>
      <c r="L405" s="711"/>
      <c r="M405" s="711">
        <v>675</v>
      </c>
      <c r="N405" s="711">
        <v>1</v>
      </c>
      <c r="O405" s="711">
        <v>675</v>
      </c>
      <c r="P405" s="701"/>
      <c r="Q405" s="712">
        <v>675</v>
      </c>
    </row>
    <row r="406" spans="1:17" ht="14.4" customHeight="1" x14ac:dyDescent="0.3">
      <c r="A406" s="695" t="s">
        <v>6149</v>
      </c>
      <c r="B406" s="696" t="s">
        <v>5970</v>
      </c>
      <c r="C406" s="696" t="s">
        <v>5886</v>
      </c>
      <c r="D406" s="696" t="s">
        <v>5995</v>
      </c>
      <c r="E406" s="696" t="s">
        <v>5996</v>
      </c>
      <c r="F406" s="711">
        <v>52</v>
      </c>
      <c r="G406" s="711">
        <v>1196</v>
      </c>
      <c r="H406" s="711">
        <v>1</v>
      </c>
      <c r="I406" s="711">
        <v>23</v>
      </c>
      <c r="J406" s="711">
        <v>60</v>
      </c>
      <c r="K406" s="711">
        <v>1380</v>
      </c>
      <c r="L406" s="711">
        <v>1.1538461538461537</v>
      </c>
      <c r="M406" s="711">
        <v>23</v>
      </c>
      <c r="N406" s="711">
        <v>43</v>
      </c>
      <c r="O406" s="711">
        <v>999</v>
      </c>
      <c r="P406" s="701">
        <v>0.8352842809364549</v>
      </c>
      <c r="Q406" s="712">
        <v>23.232558139534884</v>
      </c>
    </row>
    <row r="407" spans="1:17" ht="14.4" customHeight="1" x14ac:dyDescent="0.3">
      <c r="A407" s="695" t="s">
        <v>6149</v>
      </c>
      <c r="B407" s="696" t="s">
        <v>5970</v>
      </c>
      <c r="C407" s="696" t="s">
        <v>5886</v>
      </c>
      <c r="D407" s="696" t="s">
        <v>5997</v>
      </c>
      <c r="E407" s="696" t="s">
        <v>5998</v>
      </c>
      <c r="F407" s="711">
        <v>2</v>
      </c>
      <c r="G407" s="711">
        <v>318</v>
      </c>
      <c r="H407" s="711">
        <v>1</v>
      </c>
      <c r="I407" s="711">
        <v>159</v>
      </c>
      <c r="J407" s="711">
        <v>2</v>
      </c>
      <c r="K407" s="711">
        <v>320</v>
      </c>
      <c r="L407" s="711">
        <v>1.0062893081761006</v>
      </c>
      <c r="M407" s="711">
        <v>160</v>
      </c>
      <c r="N407" s="711">
        <v>2</v>
      </c>
      <c r="O407" s="711">
        <v>324</v>
      </c>
      <c r="P407" s="701">
        <v>1.0188679245283019</v>
      </c>
      <c r="Q407" s="712">
        <v>162</v>
      </c>
    </row>
    <row r="408" spans="1:17" ht="14.4" customHeight="1" x14ac:dyDescent="0.3">
      <c r="A408" s="695" t="s">
        <v>6149</v>
      </c>
      <c r="B408" s="696" t="s">
        <v>5970</v>
      </c>
      <c r="C408" s="696" t="s">
        <v>5886</v>
      </c>
      <c r="D408" s="696" t="s">
        <v>5999</v>
      </c>
      <c r="E408" s="696" t="s">
        <v>6000</v>
      </c>
      <c r="F408" s="711">
        <v>3</v>
      </c>
      <c r="G408" s="711">
        <v>162</v>
      </c>
      <c r="H408" s="711">
        <v>1</v>
      </c>
      <c r="I408" s="711">
        <v>54</v>
      </c>
      <c r="J408" s="711">
        <v>3</v>
      </c>
      <c r="K408" s="711">
        <v>162</v>
      </c>
      <c r="L408" s="711">
        <v>1</v>
      </c>
      <c r="M408" s="711">
        <v>54</v>
      </c>
      <c r="N408" s="711">
        <v>6</v>
      </c>
      <c r="O408" s="711">
        <v>324</v>
      </c>
      <c r="P408" s="701">
        <v>2</v>
      </c>
      <c r="Q408" s="712">
        <v>54</v>
      </c>
    </row>
    <row r="409" spans="1:17" ht="14.4" customHeight="1" x14ac:dyDescent="0.3">
      <c r="A409" s="695" t="s">
        <v>6149</v>
      </c>
      <c r="B409" s="696" t="s">
        <v>5970</v>
      </c>
      <c r="C409" s="696" t="s">
        <v>5886</v>
      </c>
      <c r="D409" s="696" t="s">
        <v>6001</v>
      </c>
      <c r="E409" s="696" t="s">
        <v>6002</v>
      </c>
      <c r="F409" s="711">
        <v>550</v>
      </c>
      <c r="G409" s="711">
        <v>42350</v>
      </c>
      <c r="H409" s="711">
        <v>1</v>
      </c>
      <c r="I409" s="711">
        <v>77</v>
      </c>
      <c r="J409" s="711">
        <v>541</v>
      </c>
      <c r="K409" s="711">
        <v>41657</v>
      </c>
      <c r="L409" s="711">
        <v>0.98363636363636364</v>
      </c>
      <c r="M409" s="711">
        <v>77</v>
      </c>
      <c r="N409" s="711">
        <v>519</v>
      </c>
      <c r="O409" s="711">
        <v>39963</v>
      </c>
      <c r="P409" s="701">
        <v>0.94363636363636361</v>
      </c>
      <c r="Q409" s="712">
        <v>77</v>
      </c>
    </row>
    <row r="410" spans="1:17" ht="14.4" customHeight="1" x14ac:dyDescent="0.3">
      <c r="A410" s="695" t="s">
        <v>6149</v>
      </c>
      <c r="B410" s="696" t="s">
        <v>5970</v>
      </c>
      <c r="C410" s="696" t="s">
        <v>5886</v>
      </c>
      <c r="D410" s="696" t="s">
        <v>6005</v>
      </c>
      <c r="E410" s="696" t="s">
        <v>6006</v>
      </c>
      <c r="F410" s="711">
        <v>650</v>
      </c>
      <c r="G410" s="711">
        <v>14300</v>
      </c>
      <c r="H410" s="711">
        <v>1</v>
      </c>
      <c r="I410" s="711">
        <v>22</v>
      </c>
      <c r="J410" s="711">
        <v>722</v>
      </c>
      <c r="K410" s="711">
        <v>15884</v>
      </c>
      <c r="L410" s="711">
        <v>1.1107692307692307</v>
      </c>
      <c r="M410" s="711">
        <v>22</v>
      </c>
      <c r="N410" s="711">
        <v>711</v>
      </c>
      <c r="O410" s="711">
        <v>15802</v>
      </c>
      <c r="P410" s="701">
        <v>1.1050349650349651</v>
      </c>
      <c r="Q410" s="712">
        <v>22.225035161744021</v>
      </c>
    </row>
    <row r="411" spans="1:17" ht="14.4" customHeight="1" x14ac:dyDescent="0.3">
      <c r="A411" s="695" t="s">
        <v>6149</v>
      </c>
      <c r="B411" s="696" t="s">
        <v>5970</v>
      </c>
      <c r="C411" s="696" t="s">
        <v>5886</v>
      </c>
      <c r="D411" s="696" t="s">
        <v>6007</v>
      </c>
      <c r="E411" s="696" t="s">
        <v>6008</v>
      </c>
      <c r="F411" s="711">
        <v>2</v>
      </c>
      <c r="G411" s="711">
        <v>190</v>
      </c>
      <c r="H411" s="711">
        <v>1</v>
      </c>
      <c r="I411" s="711">
        <v>95</v>
      </c>
      <c r="J411" s="711">
        <v>14</v>
      </c>
      <c r="K411" s="711">
        <v>1344</v>
      </c>
      <c r="L411" s="711">
        <v>7.0736842105263156</v>
      </c>
      <c r="M411" s="711">
        <v>96</v>
      </c>
      <c r="N411" s="711">
        <v>4</v>
      </c>
      <c r="O411" s="711">
        <v>386</v>
      </c>
      <c r="P411" s="701">
        <v>2.0315789473684212</v>
      </c>
      <c r="Q411" s="712">
        <v>96.5</v>
      </c>
    </row>
    <row r="412" spans="1:17" ht="14.4" customHeight="1" x14ac:dyDescent="0.3">
      <c r="A412" s="695" t="s">
        <v>6149</v>
      </c>
      <c r="B412" s="696" t="s">
        <v>5970</v>
      </c>
      <c r="C412" s="696" t="s">
        <v>5886</v>
      </c>
      <c r="D412" s="696" t="s">
        <v>6011</v>
      </c>
      <c r="E412" s="696" t="s">
        <v>6012</v>
      </c>
      <c r="F412" s="711">
        <v>1</v>
      </c>
      <c r="G412" s="711">
        <v>404</v>
      </c>
      <c r="H412" s="711">
        <v>1</v>
      </c>
      <c r="I412" s="711">
        <v>404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6149</v>
      </c>
      <c r="B413" s="696" t="s">
        <v>5970</v>
      </c>
      <c r="C413" s="696" t="s">
        <v>5886</v>
      </c>
      <c r="D413" s="696" t="s">
        <v>6013</v>
      </c>
      <c r="E413" s="696" t="s">
        <v>6014</v>
      </c>
      <c r="F413" s="711">
        <v>4</v>
      </c>
      <c r="G413" s="711">
        <v>2504</v>
      </c>
      <c r="H413" s="711">
        <v>1</v>
      </c>
      <c r="I413" s="711">
        <v>626</v>
      </c>
      <c r="J413" s="711">
        <v>6</v>
      </c>
      <c r="K413" s="711">
        <v>3762</v>
      </c>
      <c r="L413" s="711">
        <v>1.5023961661341854</v>
      </c>
      <c r="M413" s="711">
        <v>627</v>
      </c>
      <c r="N413" s="711">
        <v>5</v>
      </c>
      <c r="O413" s="711">
        <v>3136</v>
      </c>
      <c r="P413" s="701">
        <v>1.2523961661341854</v>
      </c>
      <c r="Q413" s="712">
        <v>627.20000000000005</v>
      </c>
    </row>
    <row r="414" spans="1:17" ht="14.4" customHeight="1" x14ac:dyDescent="0.3">
      <c r="A414" s="695" t="s">
        <v>6149</v>
      </c>
      <c r="B414" s="696" t="s">
        <v>5970</v>
      </c>
      <c r="C414" s="696" t="s">
        <v>5886</v>
      </c>
      <c r="D414" s="696" t="s">
        <v>6015</v>
      </c>
      <c r="E414" s="696" t="s">
        <v>6016</v>
      </c>
      <c r="F414" s="711">
        <v>79</v>
      </c>
      <c r="G414" s="711">
        <v>16511</v>
      </c>
      <c r="H414" s="711">
        <v>1</v>
      </c>
      <c r="I414" s="711">
        <v>209</v>
      </c>
      <c r="J414" s="711">
        <v>104</v>
      </c>
      <c r="K414" s="711">
        <v>21736</v>
      </c>
      <c r="L414" s="711">
        <v>1.3164556962025316</v>
      </c>
      <c r="M414" s="711">
        <v>209</v>
      </c>
      <c r="N414" s="711"/>
      <c r="O414" s="711"/>
      <c r="P414" s="701"/>
      <c r="Q414" s="712"/>
    </row>
    <row r="415" spans="1:17" ht="14.4" customHeight="1" x14ac:dyDescent="0.3">
      <c r="A415" s="695" t="s">
        <v>6149</v>
      </c>
      <c r="B415" s="696" t="s">
        <v>5970</v>
      </c>
      <c r="C415" s="696" t="s">
        <v>5886</v>
      </c>
      <c r="D415" s="696" t="s">
        <v>6017</v>
      </c>
      <c r="E415" s="696" t="s">
        <v>6018</v>
      </c>
      <c r="F415" s="711">
        <v>100</v>
      </c>
      <c r="G415" s="711">
        <v>6600</v>
      </c>
      <c r="H415" s="711">
        <v>1</v>
      </c>
      <c r="I415" s="711">
        <v>66</v>
      </c>
      <c r="J415" s="711">
        <v>153</v>
      </c>
      <c r="K415" s="711">
        <v>10098</v>
      </c>
      <c r="L415" s="711">
        <v>1.53</v>
      </c>
      <c r="M415" s="711">
        <v>66</v>
      </c>
      <c r="N415" s="711">
        <v>121</v>
      </c>
      <c r="O415" s="711">
        <v>7986</v>
      </c>
      <c r="P415" s="701">
        <v>1.21</v>
      </c>
      <c r="Q415" s="712">
        <v>66</v>
      </c>
    </row>
    <row r="416" spans="1:17" ht="14.4" customHeight="1" x14ac:dyDescent="0.3">
      <c r="A416" s="695" t="s">
        <v>6149</v>
      </c>
      <c r="B416" s="696" t="s">
        <v>5970</v>
      </c>
      <c r="C416" s="696" t="s">
        <v>5886</v>
      </c>
      <c r="D416" s="696" t="s">
        <v>6021</v>
      </c>
      <c r="E416" s="696" t="s">
        <v>6022</v>
      </c>
      <c r="F416" s="711">
        <v>600</v>
      </c>
      <c r="G416" s="711">
        <v>9600</v>
      </c>
      <c r="H416" s="711">
        <v>1</v>
      </c>
      <c r="I416" s="711">
        <v>16</v>
      </c>
      <c r="J416" s="711">
        <v>617</v>
      </c>
      <c r="K416" s="711">
        <v>9872</v>
      </c>
      <c r="L416" s="711">
        <v>1.0283333333333333</v>
      </c>
      <c r="M416" s="711">
        <v>16</v>
      </c>
      <c r="N416" s="711">
        <v>602</v>
      </c>
      <c r="O416" s="711">
        <v>9632</v>
      </c>
      <c r="P416" s="701">
        <v>1.0033333333333334</v>
      </c>
      <c r="Q416" s="712">
        <v>16</v>
      </c>
    </row>
    <row r="417" spans="1:17" ht="14.4" customHeight="1" x14ac:dyDescent="0.3">
      <c r="A417" s="695" t="s">
        <v>6149</v>
      </c>
      <c r="B417" s="696" t="s">
        <v>5970</v>
      </c>
      <c r="C417" s="696" t="s">
        <v>5886</v>
      </c>
      <c r="D417" s="696" t="s">
        <v>6023</v>
      </c>
      <c r="E417" s="696" t="s">
        <v>6024</v>
      </c>
      <c r="F417" s="711"/>
      <c r="G417" s="711"/>
      <c r="H417" s="711"/>
      <c r="I417" s="711"/>
      <c r="J417" s="711"/>
      <c r="K417" s="711"/>
      <c r="L417" s="711"/>
      <c r="M417" s="711"/>
      <c r="N417" s="711">
        <v>1</v>
      </c>
      <c r="O417" s="711">
        <v>99</v>
      </c>
      <c r="P417" s="701"/>
      <c r="Q417" s="712">
        <v>99</v>
      </c>
    </row>
    <row r="418" spans="1:17" ht="14.4" customHeight="1" x14ac:dyDescent="0.3">
      <c r="A418" s="695" t="s">
        <v>6149</v>
      </c>
      <c r="B418" s="696" t="s">
        <v>5970</v>
      </c>
      <c r="C418" s="696" t="s">
        <v>5886</v>
      </c>
      <c r="D418" s="696" t="s">
        <v>6025</v>
      </c>
      <c r="E418" s="696" t="s">
        <v>6026</v>
      </c>
      <c r="F418" s="711">
        <v>136</v>
      </c>
      <c r="G418" s="711">
        <v>47192</v>
      </c>
      <c r="H418" s="711">
        <v>1</v>
      </c>
      <c r="I418" s="711">
        <v>347</v>
      </c>
      <c r="J418" s="711">
        <v>105</v>
      </c>
      <c r="K418" s="711">
        <v>36540</v>
      </c>
      <c r="L418" s="711">
        <v>0.77428377691134087</v>
      </c>
      <c r="M418" s="711">
        <v>348</v>
      </c>
      <c r="N418" s="711">
        <v>176</v>
      </c>
      <c r="O418" s="711">
        <v>61248</v>
      </c>
      <c r="P418" s="701">
        <v>1.2978470927275809</v>
      </c>
      <c r="Q418" s="712">
        <v>348</v>
      </c>
    </row>
    <row r="419" spans="1:17" ht="14.4" customHeight="1" x14ac:dyDescent="0.3">
      <c r="A419" s="695" t="s">
        <v>6149</v>
      </c>
      <c r="B419" s="696" t="s">
        <v>5970</v>
      </c>
      <c r="C419" s="696" t="s">
        <v>5886</v>
      </c>
      <c r="D419" s="696" t="s">
        <v>6027</v>
      </c>
      <c r="E419" s="696" t="s">
        <v>6028</v>
      </c>
      <c r="F419" s="711">
        <v>570</v>
      </c>
      <c r="G419" s="711">
        <v>13110</v>
      </c>
      <c r="H419" s="711">
        <v>1</v>
      </c>
      <c r="I419" s="711">
        <v>23</v>
      </c>
      <c r="J419" s="711">
        <v>642</v>
      </c>
      <c r="K419" s="711">
        <v>15408</v>
      </c>
      <c r="L419" s="711">
        <v>1.1752860411899313</v>
      </c>
      <c r="M419" s="711">
        <v>24</v>
      </c>
      <c r="N419" s="711">
        <v>642</v>
      </c>
      <c r="O419" s="711">
        <v>15408</v>
      </c>
      <c r="P419" s="701">
        <v>1.1752860411899313</v>
      </c>
      <c r="Q419" s="712">
        <v>24</v>
      </c>
    </row>
    <row r="420" spans="1:17" ht="14.4" customHeight="1" x14ac:dyDescent="0.3">
      <c r="A420" s="695" t="s">
        <v>6149</v>
      </c>
      <c r="B420" s="696" t="s">
        <v>5970</v>
      </c>
      <c r="C420" s="696" t="s">
        <v>5886</v>
      </c>
      <c r="D420" s="696" t="s">
        <v>6029</v>
      </c>
      <c r="E420" s="696" t="s">
        <v>6030</v>
      </c>
      <c r="F420" s="711">
        <v>7</v>
      </c>
      <c r="G420" s="711">
        <v>5159</v>
      </c>
      <c r="H420" s="711">
        <v>1</v>
      </c>
      <c r="I420" s="711">
        <v>737</v>
      </c>
      <c r="J420" s="711">
        <v>6</v>
      </c>
      <c r="K420" s="711">
        <v>4428</v>
      </c>
      <c r="L420" s="711">
        <v>0.85830587323124641</v>
      </c>
      <c r="M420" s="711">
        <v>738</v>
      </c>
      <c r="N420" s="711">
        <v>11</v>
      </c>
      <c r="O420" s="711">
        <v>8122</v>
      </c>
      <c r="P420" s="701">
        <v>1.5743361116495445</v>
      </c>
      <c r="Q420" s="712">
        <v>738.36363636363637</v>
      </c>
    </row>
    <row r="421" spans="1:17" ht="14.4" customHeight="1" x14ac:dyDescent="0.3">
      <c r="A421" s="695" t="s">
        <v>6149</v>
      </c>
      <c r="B421" s="696" t="s">
        <v>5970</v>
      </c>
      <c r="C421" s="696" t="s">
        <v>5886</v>
      </c>
      <c r="D421" s="696" t="s">
        <v>6031</v>
      </c>
      <c r="E421" s="696" t="s">
        <v>6032</v>
      </c>
      <c r="F421" s="711">
        <v>177</v>
      </c>
      <c r="G421" s="711">
        <v>31860</v>
      </c>
      <c r="H421" s="711">
        <v>1</v>
      </c>
      <c r="I421" s="711">
        <v>180</v>
      </c>
      <c r="J421" s="711">
        <v>140</v>
      </c>
      <c r="K421" s="711">
        <v>25200</v>
      </c>
      <c r="L421" s="711">
        <v>0.79096045197740117</v>
      </c>
      <c r="M421" s="711">
        <v>180</v>
      </c>
      <c r="N421" s="711">
        <v>161</v>
      </c>
      <c r="O421" s="711">
        <v>28980</v>
      </c>
      <c r="P421" s="701">
        <v>0.90960451977401124</v>
      </c>
      <c r="Q421" s="712">
        <v>180</v>
      </c>
    </row>
    <row r="422" spans="1:17" ht="14.4" customHeight="1" x14ac:dyDescent="0.3">
      <c r="A422" s="695" t="s">
        <v>6149</v>
      </c>
      <c r="B422" s="696" t="s">
        <v>5970</v>
      </c>
      <c r="C422" s="696" t="s">
        <v>5886</v>
      </c>
      <c r="D422" s="696" t="s">
        <v>6037</v>
      </c>
      <c r="E422" s="696" t="s">
        <v>6038</v>
      </c>
      <c r="F422" s="711">
        <v>22</v>
      </c>
      <c r="G422" s="711">
        <v>5566</v>
      </c>
      <c r="H422" s="711">
        <v>1</v>
      </c>
      <c r="I422" s="711">
        <v>253</v>
      </c>
      <c r="J422" s="711">
        <v>50</v>
      </c>
      <c r="K422" s="711">
        <v>12650</v>
      </c>
      <c r="L422" s="711">
        <v>2.2727272727272729</v>
      </c>
      <c r="M422" s="711">
        <v>253</v>
      </c>
      <c r="N422" s="711">
        <v>162</v>
      </c>
      <c r="O422" s="711">
        <v>40986</v>
      </c>
      <c r="P422" s="701">
        <v>7.3636363636363633</v>
      </c>
      <c r="Q422" s="712">
        <v>253</v>
      </c>
    </row>
    <row r="423" spans="1:17" ht="14.4" customHeight="1" x14ac:dyDescent="0.3">
      <c r="A423" s="695" t="s">
        <v>6149</v>
      </c>
      <c r="B423" s="696" t="s">
        <v>5970</v>
      </c>
      <c r="C423" s="696" t="s">
        <v>5886</v>
      </c>
      <c r="D423" s="696" t="s">
        <v>6039</v>
      </c>
      <c r="E423" s="696" t="s">
        <v>6040</v>
      </c>
      <c r="F423" s="711">
        <v>7</v>
      </c>
      <c r="G423" s="711">
        <v>1848</v>
      </c>
      <c r="H423" s="711">
        <v>1</v>
      </c>
      <c r="I423" s="711">
        <v>264</v>
      </c>
      <c r="J423" s="711">
        <v>6</v>
      </c>
      <c r="K423" s="711">
        <v>1584</v>
      </c>
      <c r="L423" s="711">
        <v>0.8571428571428571</v>
      </c>
      <c r="M423" s="711">
        <v>264</v>
      </c>
      <c r="N423" s="711">
        <v>10</v>
      </c>
      <c r="O423" s="711">
        <v>2643</v>
      </c>
      <c r="P423" s="701">
        <v>1.4301948051948052</v>
      </c>
      <c r="Q423" s="712">
        <v>264.3</v>
      </c>
    </row>
    <row r="424" spans="1:17" ht="14.4" customHeight="1" x14ac:dyDescent="0.3">
      <c r="A424" s="695" t="s">
        <v>6149</v>
      </c>
      <c r="B424" s="696" t="s">
        <v>5970</v>
      </c>
      <c r="C424" s="696" t="s">
        <v>5886</v>
      </c>
      <c r="D424" s="696" t="s">
        <v>6041</v>
      </c>
      <c r="E424" s="696" t="s">
        <v>6042</v>
      </c>
      <c r="F424" s="711">
        <v>10</v>
      </c>
      <c r="G424" s="711">
        <v>1890</v>
      </c>
      <c r="H424" s="711">
        <v>1</v>
      </c>
      <c r="I424" s="711">
        <v>189</v>
      </c>
      <c r="J424" s="711">
        <v>14</v>
      </c>
      <c r="K424" s="711">
        <v>2646</v>
      </c>
      <c r="L424" s="711">
        <v>1.4</v>
      </c>
      <c r="M424" s="711">
        <v>189</v>
      </c>
      <c r="N424" s="711"/>
      <c r="O424" s="711"/>
      <c r="P424" s="701"/>
      <c r="Q424" s="712"/>
    </row>
    <row r="425" spans="1:17" ht="14.4" customHeight="1" x14ac:dyDescent="0.3">
      <c r="A425" s="695" t="s">
        <v>6149</v>
      </c>
      <c r="B425" s="696" t="s">
        <v>5970</v>
      </c>
      <c r="C425" s="696" t="s">
        <v>5886</v>
      </c>
      <c r="D425" s="696" t="s">
        <v>6045</v>
      </c>
      <c r="E425" s="696" t="s">
        <v>6046</v>
      </c>
      <c r="F425" s="711">
        <v>125</v>
      </c>
      <c r="G425" s="711">
        <v>27000</v>
      </c>
      <c r="H425" s="711">
        <v>1</v>
      </c>
      <c r="I425" s="711">
        <v>216</v>
      </c>
      <c r="J425" s="711">
        <v>139</v>
      </c>
      <c r="K425" s="711">
        <v>30024</v>
      </c>
      <c r="L425" s="711">
        <v>1.1120000000000001</v>
      </c>
      <c r="M425" s="711">
        <v>216</v>
      </c>
      <c r="N425" s="711">
        <v>125</v>
      </c>
      <c r="O425" s="711">
        <v>27000</v>
      </c>
      <c r="P425" s="701">
        <v>1</v>
      </c>
      <c r="Q425" s="712">
        <v>216</v>
      </c>
    </row>
    <row r="426" spans="1:17" ht="14.4" customHeight="1" x14ac:dyDescent="0.3">
      <c r="A426" s="695" t="s">
        <v>6149</v>
      </c>
      <c r="B426" s="696" t="s">
        <v>5970</v>
      </c>
      <c r="C426" s="696" t="s">
        <v>5886</v>
      </c>
      <c r="D426" s="696" t="s">
        <v>6047</v>
      </c>
      <c r="E426" s="696" t="s">
        <v>6048</v>
      </c>
      <c r="F426" s="711">
        <v>3</v>
      </c>
      <c r="G426" s="711">
        <v>105</v>
      </c>
      <c r="H426" s="711">
        <v>1</v>
      </c>
      <c r="I426" s="711">
        <v>35</v>
      </c>
      <c r="J426" s="711">
        <v>7</v>
      </c>
      <c r="K426" s="711">
        <v>245</v>
      </c>
      <c r="L426" s="711">
        <v>2.3333333333333335</v>
      </c>
      <c r="M426" s="711">
        <v>35</v>
      </c>
      <c r="N426" s="711"/>
      <c r="O426" s="711"/>
      <c r="P426" s="701"/>
      <c r="Q426" s="712"/>
    </row>
    <row r="427" spans="1:17" ht="14.4" customHeight="1" x14ac:dyDescent="0.3">
      <c r="A427" s="695" t="s">
        <v>6149</v>
      </c>
      <c r="B427" s="696" t="s">
        <v>5970</v>
      </c>
      <c r="C427" s="696" t="s">
        <v>5886</v>
      </c>
      <c r="D427" s="696" t="s">
        <v>6049</v>
      </c>
      <c r="E427" s="696" t="s">
        <v>6050</v>
      </c>
      <c r="F427" s="711">
        <v>13</v>
      </c>
      <c r="G427" s="711">
        <v>7657</v>
      </c>
      <c r="H427" s="711">
        <v>1</v>
      </c>
      <c r="I427" s="711">
        <v>589</v>
      </c>
      <c r="J427" s="711">
        <v>14</v>
      </c>
      <c r="K427" s="711">
        <v>8260</v>
      </c>
      <c r="L427" s="711">
        <v>1.0787514692438291</v>
      </c>
      <c r="M427" s="711">
        <v>590</v>
      </c>
      <c r="N427" s="711">
        <v>16</v>
      </c>
      <c r="O427" s="711">
        <v>9443</v>
      </c>
      <c r="P427" s="701">
        <v>1.2332506203473945</v>
      </c>
      <c r="Q427" s="712">
        <v>590.1875</v>
      </c>
    </row>
    <row r="428" spans="1:17" ht="14.4" customHeight="1" x14ac:dyDescent="0.3">
      <c r="A428" s="695" t="s">
        <v>6149</v>
      </c>
      <c r="B428" s="696" t="s">
        <v>5970</v>
      </c>
      <c r="C428" s="696" t="s">
        <v>5886</v>
      </c>
      <c r="D428" s="696" t="s">
        <v>6051</v>
      </c>
      <c r="E428" s="696" t="s">
        <v>6052</v>
      </c>
      <c r="F428" s="711">
        <v>15</v>
      </c>
      <c r="G428" s="711">
        <v>750</v>
      </c>
      <c r="H428" s="711">
        <v>1</v>
      </c>
      <c r="I428" s="711">
        <v>50</v>
      </c>
      <c r="J428" s="711">
        <v>22</v>
      </c>
      <c r="K428" s="711">
        <v>1100</v>
      </c>
      <c r="L428" s="711">
        <v>1.4666666666666666</v>
      </c>
      <c r="M428" s="711">
        <v>50</v>
      </c>
      <c r="N428" s="711">
        <v>5</v>
      </c>
      <c r="O428" s="711">
        <v>250</v>
      </c>
      <c r="P428" s="701">
        <v>0.33333333333333331</v>
      </c>
      <c r="Q428" s="712">
        <v>50</v>
      </c>
    </row>
    <row r="429" spans="1:17" ht="14.4" customHeight="1" x14ac:dyDescent="0.3">
      <c r="A429" s="695" t="s">
        <v>6149</v>
      </c>
      <c r="B429" s="696" t="s">
        <v>5970</v>
      </c>
      <c r="C429" s="696" t="s">
        <v>5886</v>
      </c>
      <c r="D429" s="696" t="s">
        <v>6053</v>
      </c>
      <c r="E429" s="696" t="s">
        <v>6054</v>
      </c>
      <c r="F429" s="711">
        <v>11</v>
      </c>
      <c r="G429" s="711">
        <v>5984</v>
      </c>
      <c r="H429" s="711">
        <v>1</v>
      </c>
      <c r="I429" s="711">
        <v>544</v>
      </c>
      <c r="J429" s="711">
        <v>6</v>
      </c>
      <c r="K429" s="711">
        <v>3270</v>
      </c>
      <c r="L429" s="711">
        <v>0.54645721925133695</v>
      </c>
      <c r="M429" s="711">
        <v>545</v>
      </c>
      <c r="N429" s="711">
        <v>18</v>
      </c>
      <c r="O429" s="711">
        <v>9814</v>
      </c>
      <c r="P429" s="701">
        <v>1.6400401069518717</v>
      </c>
      <c r="Q429" s="712">
        <v>545.22222222222217</v>
      </c>
    </row>
    <row r="430" spans="1:17" ht="14.4" customHeight="1" x14ac:dyDescent="0.3">
      <c r="A430" s="695" t="s">
        <v>6149</v>
      </c>
      <c r="B430" s="696" t="s">
        <v>5970</v>
      </c>
      <c r="C430" s="696" t="s">
        <v>5886</v>
      </c>
      <c r="D430" s="696" t="s">
        <v>6055</v>
      </c>
      <c r="E430" s="696" t="s">
        <v>6056</v>
      </c>
      <c r="F430" s="711">
        <v>22</v>
      </c>
      <c r="G430" s="711">
        <v>10494</v>
      </c>
      <c r="H430" s="711">
        <v>1</v>
      </c>
      <c r="I430" s="711">
        <v>477</v>
      </c>
      <c r="J430" s="711">
        <v>24</v>
      </c>
      <c r="K430" s="711">
        <v>11496</v>
      </c>
      <c r="L430" s="711">
        <v>1.0954831332189823</v>
      </c>
      <c r="M430" s="711">
        <v>479</v>
      </c>
      <c r="N430" s="711">
        <v>20</v>
      </c>
      <c r="O430" s="711">
        <v>9592</v>
      </c>
      <c r="P430" s="701">
        <v>0.91404612159329135</v>
      </c>
      <c r="Q430" s="712">
        <v>479.6</v>
      </c>
    </row>
    <row r="431" spans="1:17" ht="14.4" customHeight="1" x14ac:dyDescent="0.3">
      <c r="A431" s="695" t="s">
        <v>6149</v>
      </c>
      <c r="B431" s="696" t="s">
        <v>5970</v>
      </c>
      <c r="C431" s="696" t="s">
        <v>5886</v>
      </c>
      <c r="D431" s="696" t="s">
        <v>6057</v>
      </c>
      <c r="E431" s="696" t="s">
        <v>6058</v>
      </c>
      <c r="F431" s="711">
        <v>8</v>
      </c>
      <c r="G431" s="711">
        <v>5872</v>
      </c>
      <c r="H431" s="711">
        <v>1</v>
      </c>
      <c r="I431" s="711">
        <v>734</v>
      </c>
      <c r="J431" s="711">
        <v>6</v>
      </c>
      <c r="K431" s="711">
        <v>4404</v>
      </c>
      <c r="L431" s="711">
        <v>0.75</v>
      </c>
      <c r="M431" s="711">
        <v>734</v>
      </c>
      <c r="N431" s="711">
        <v>11</v>
      </c>
      <c r="O431" s="711">
        <v>8078</v>
      </c>
      <c r="P431" s="701">
        <v>1.3756811989100817</v>
      </c>
      <c r="Q431" s="712">
        <v>734.36363636363637</v>
      </c>
    </row>
    <row r="432" spans="1:17" ht="14.4" customHeight="1" x14ac:dyDescent="0.3">
      <c r="A432" s="695" t="s">
        <v>6149</v>
      </c>
      <c r="B432" s="696" t="s">
        <v>5970</v>
      </c>
      <c r="C432" s="696" t="s">
        <v>5886</v>
      </c>
      <c r="D432" s="696" t="s">
        <v>6059</v>
      </c>
      <c r="E432" s="696" t="s">
        <v>6060</v>
      </c>
      <c r="F432" s="711">
        <v>5</v>
      </c>
      <c r="G432" s="711">
        <v>1630</v>
      </c>
      <c r="H432" s="711">
        <v>1</v>
      </c>
      <c r="I432" s="711">
        <v>326</v>
      </c>
      <c r="J432" s="711">
        <v>3</v>
      </c>
      <c r="K432" s="711">
        <v>978</v>
      </c>
      <c r="L432" s="711">
        <v>0.6</v>
      </c>
      <c r="M432" s="711">
        <v>326</v>
      </c>
      <c r="N432" s="711">
        <v>5</v>
      </c>
      <c r="O432" s="711">
        <v>1631</v>
      </c>
      <c r="P432" s="701">
        <v>1.0006134969325153</v>
      </c>
      <c r="Q432" s="712">
        <v>326.2</v>
      </c>
    </row>
    <row r="433" spans="1:17" ht="14.4" customHeight="1" x14ac:dyDescent="0.3">
      <c r="A433" s="695" t="s">
        <v>6149</v>
      </c>
      <c r="B433" s="696" t="s">
        <v>5970</v>
      </c>
      <c r="C433" s="696" t="s">
        <v>5886</v>
      </c>
      <c r="D433" s="696" t="s">
        <v>6061</v>
      </c>
      <c r="E433" s="696" t="s">
        <v>6062</v>
      </c>
      <c r="F433" s="711">
        <v>7</v>
      </c>
      <c r="G433" s="711">
        <v>2408</v>
      </c>
      <c r="H433" s="711">
        <v>1</v>
      </c>
      <c r="I433" s="711">
        <v>344</v>
      </c>
      <c r="J433" s="711">
        <v>6</v>
      </c>
      <c r="K433" s="711">
        <v>2064</v>
      </c>
      <c r="L433" s="711">
        <v>0.8571428571428571</v>
      </c>
      <c r="M433" s="711">
        <v>344</v>
      </c>
      <c r="N433" s="711">
        <v>10</v>
      </c>
      <c r="O433" s="711">
        <v>3443</v>
      </c>
      <c r="P433" s="701">
        <v>1.4298172757475083</v>
      </c>
      <c r="Q433" s="712">
        <v>344.3</v>
      </c>
    </row>
    <row r="434" spans="1:17" ht="14.4" customHeight="1" x14ac:dyDescent="0.3">
      <c r="A434" s="695" t="s">
        <v>6149</v>
      </c>
      <c r="B434" s="696" t="s">
        <v>5970</v>
      </c>
      <c r="C434" s="696" t="s">
        <v>5886</v>
      </c>
      <c r="D434" s="696" t="s">
        <v>6063</v>
      </c>
      <c r="E434" s="696" t="s">
        <v>6064</v>
      </c>
      <c r="F434" s="711">
        <v>7</v>
      </c>
      <c r="G434" s="711">
        <v>5250</v>
      </c>
      <c r="H434" s="711">
        <v>1</v>
      </c>
      <c r="I434" s="711">
        <v>750</v>
      </c>
      <c r="J434" s="711">
        <v>8</v>
      </c>
      <c r="K434" s="711">
        <v>6008</v>
      </c>
      <c r="L434" s="711">
        <v>1.1443809523809523</v>
      </c>
      <c r="M434" s="711">
        <v>751</v>
      </c>
      <c r="N434" s="711">
        <v>6</v>
      </c>
      <c r="O434" s="711">
        <v>4506</v>
      </c>
      <c r="P434" s="701">
        <v>0.85828571428571432</v>
      </c>
      <c r="Q434" s="712">
        <v>751</v>
      </c>
    </row>
    <row r="435" spans="1:17" ht="14.4" customHeight="1" x14ac:dyDescent="0.3">
      <c r="A435" s="695" t="s">
        <v>6149</v>
      </c>
      <c r="B435" s="696" t="s">
        <v>5970</v>
      </c>
      <c r="C435" s="696" t="s">
        <v>5886</v>
      </c>
      <c r="D435" s="696" t="s">
        <v>6065</v>
      </c>
      <c r="E435" s="696" t="s">
        <v>6066</v>
      </c>
      <c r="F435" s="711"/>
      <c r="G435" s="711"/>
      <c r="H435" s="711"/>
      <c r="I435" s="711"/>
      <c r="J435" s="711"/>
      <c r="K435" s="711"/>
      <c r="L435" s="711"/>
      <c r="M435" s="711"/>
      <c r="N435" s="711">
        <v>12</v>
      </c>
      <c r="O435" s="711">
        <v>2762</v>
      </c>
      <c r="P435" s="701"/>
      <c r="Q435" s="712">
        <v>230.16666666666666</v>
      </c>
    </row>
    <row r="436" spans="1:17" ht="14.4" customHeight="1" x14ac:dyDescent="0.3">
      <c r="A436" s="695" t="s">
        <v>6149</v>
      </c>
      <c r="B436" s="696" t="s">
        <v>5970</v>
      </c>
      <c r="C436" s="696" t="s">
        <v>5886</v>
      </c>
      <c r="D436" s="696" t="s">
        <v>6069</v>
      </c>
      <c r="E436" s="696" t="s">
        <v>6070</v>
      </c>
      <c r="F436" s="711"/>
      <c r="G436" s="711"/>
      <c r="H436" s="711"/>
      <c r="I436" s="711"/>
      <c r="J436" s="711"/>
      <c r="K436" s="711"/>
      <c r="L436" s="711"/>
      <c r="M436" s="711"/>
      <c r="N436" s="711">
        <v>3</v>
      </c>
      <c r="O436" s="711">
        <v>687</v>
      </c>
      <c r="P436" s="701"/>
      <c r="Q436" s="712">
        <v>229</v>
      </c>
    </row>
    <row r="437" spans="1:17" ht="14.4" customHeight="1" x14ac:dyDescent="0.3">
      <c r="A437" s="695" t="s">
        <v>6149</v>
      </c>
      <c r="B437" s="696" t="s">
        <v>5970</v>
      </c>
      <c r="C437" s="696" t="s">
        <v>5886</v>
      </c>
      <c r="D437" s="696" t="s">
        <v>6071</v>
      </c>
      <c r="E437" s="696" t="s">
        <v>6072</v>
      </c>
      <c r="F437" s="711"/>
      <c r="G437" s="711"/>
      <c r="H437" s="711"/>
      <c r="I437" s="711"/>
      <c r="J437" s="711"/>
      <c r="K437" s="711"/>
      <c r="L437" s="711"/>
      <c r="M437" s="711"/>
      <c r="N437" s="711">
        <v>7</v>
      </c>
      <c r="O437" s="711">
        <v>2842</v>
      </c>
      <c r="P437" s="701"/>
      <c r="Q437" s="712">
        <v>406</v>
      </c>
    </row>
    <row r="438" spans="1:17" ht="14.4" customHeight="1" x14ac:dyDescent="0.3">
      <c r="A438" s="695" t="s">
        <v>6149</v>
      </c>
      <c r="B438" s="696" t="s">
        <v>5970</v>
      </c>
      <c r="C438" s="696" t="s">
        <v>5886</v>
      </c>
      <c r="D438" s="696" t="s">
        <v>6073</v>
      </c>
      <c r="E438" s="696" t="s">
        <v>6074</v>
      </c>
      <c r="F438" s="711">
        <v>5</v>
      </c>
      <c r="G438" s="711">
        <v>3245</v>
      </c>
      <c r="H438" s="711">
        <v>1</v>
      </c>
      <c r="I438" s="711">
        <v>649</v>
      </c>
      <c r="J438" s="711"/>
      <c r="K438" s="711"/>
      <c r="L438" s="711"/>
      <c r="M438" s="711"/>
      <c r="N438" s="711">
        <v>11</v>
      </c>
      <c r="O438" s="711">
        <v>7151</v>
      </c>
      <c r="P438" s="701">
        <v>2.2036979969183359</v>
      </c>
      <c r="Q438" s="712">
        <v>650.09090909090912</v>
      </c>
    </row>
    <row r="439" spans="1:17" ht="14.4" customHeight="1" x14ac:dyDescent="0.3">
      <c r="A439" s="695" t="s">
        <v>6149</v>
      </c>
      <c r="B439" s="696" t="s">
        <v>5970</v>
      </c>
      <c r="C439" s="696" t="s">
        <v>5886</v>
      </c>
      <c r="D439" s="696" t="s">
        <v>6075</v>
      </c>
      <c r="E439" s="696" t="s">
        <v>6076</v>
      </c>
      <c r="F439" s="711"/>
      <c r="G439" s="711"/>
      <c r="H439" s="711"/>
      <c r="I439" s="711"/>
      <c r="J439" s="711"/>
      <c r="K439" s="711"/>
      <c r="L439" s="711"/>
      <c r="M439" s="711"/>
      <c r="N439" s="711">
        <v>6</v>
      </c>
      <c r="O439" s="711">
        <v>3516</v>
      </c>
      <c r="P439" s="701"/>
      <c r="Q439" s="712">
        <v>586</v>
      </c>
    </row>
    <row r="440" spans="1:17" ht="14.4" customHeight="1" x14ac:dyDescent="0.3">
      <c r="A440" s="695" t="s">
        <v>6149</v>
      </c>
      <c r="B440" s="696" t="s">
        <v>5970</v>
      </c>
      <c r="C440" s="696" t="s">
        <v>5886</v>
      </c>
      <c r="D440" s="696" t="s">
        <v>6081</v>
      </c>
      <c r="E440" s="696" t="s">
        <v>6082</v>
      </c>
      <c r="F440" s="711">
        <v>1</v>
      </c>
      <c r="G440" s="711">
        <v>414</v>
      </c>
      <c r="H440" s="711">
        <v>1</v>
      </c>
      <c r="I440" s="711">
        <v>414</v>
      </c>
      <c r="J440" s="711">
        <v>2</v>
      </c>
      <c r="K440" s="711">
        <v>830</v>
      </c>
      <c r="L440" s="711">
        <v>2.0048309178743962</v>
      </c>
      <c r="M440" s="711">
        <v>415</v>
      </c>
      <c r="N440" s="711">
        <v>3</v>
      </c>
      <c r="O440" s="711">
        <v>1246</v>
      </c>
      <c r="P440" s="701">
        <v>3.0096618357487923</v>
      </c>
      <c r="Q440" s="712">
        <v>415.33333333333331</v>
      </c>
    </row>
    <row r="441" spans="1:17" ht="14.4" customHeight="1" x14ac:dyDescent="0.3">
      <c r="A441" s="695" t="s">
        <v>6149</v>
      </c>
      <c r="B441" s="696" t="s">
        <v>5970</v>
      </c>
      <c r="C441" s="696" t="s">
        <v>5886</v>
      </c>
      <c r="D441" s="696" t="s">
        <v>6083</v>
      </c>
      <c r="E441" s="696" t="s">
        <v>6084</v>
      </c>
      <c r="F441" s="711">
        <v>1</v>
      </c>
      <c r="G441" s="711">
        <v>163</v>
      </c>
      <c r="H441" s="711">
        <v>1</v>
      </c>
      <c r="I441" s="711">
        <v>163</v>
      </c>
      <c r="J441" s="711">
        <v>3</v>
      </c>
      <c r="K441" s="711">
        <v>492</v>
      </c>
      <c r="L441" s="711">
        <v>3.01840490797546</v>
      </c>
      <c r="M441" s="711">
        <v>164</v>
      </c>
      <c r="N441" s="711"/>
      <c r="O441" s="711"/>
      <c r="P441" s="701"/>
      <c r="Q441" s="712"/>
    </row>
    <row r="442" spans="1:17" ht="14.4" customHeight="1" x14ac:dyDescent="0.3">
      <c r="A442" s="695" t="s">
        <v>6149</v>
      </c>
      <c r="B442" s="696" t="s">
        <v>5970</v>
      </c>
      <c r="C442" s="696" t="s">
        <v>5886</v>
      </c>
      <c r="D442" s="696" t="s">
        <v>1129</v>
      </c>
      <c r="E442" s="696" t="s">
        <v>6085</v>
      </c>
      <c r="F442" s="711"/>
      <c r="G442" s="711"/>
      <c r="H442" s="711"/>
      <c r="I442" s="711"/>
      <c r="J442" s="711"/>
      <c r="K442" s="711"/>
      <c r="L442" s="711"/>
      <c r="M442" s="711"/>
      <c r="N442" s="711">
        <v>6</v>
      </c>
      <c r="O442" s="711">
        <v>4712</v>
      </c>
      <c r="P442" s="701"/>
      <c r="Q442" s="712">
        <v>785.33333333333337</v>
      </c>
    </row>
    <row r="443" spans="1:17" ht="14.4" customHeight="1" x14ac:dyDescent="0.3">
      <c r="A443" s="695" t="s">
        <v>6149</v>
      </c>
      <c r="B443" s="696" t="s">
        <v>5970</v>
      </c>
      <c r="C443" s="696" t="s">
        <v>5886</v>
      </c>
      <c r="D443" s="696" t="s">
        <v>6086</v>
      </c>
      <c r="E443" s="696" t="s">
        <v>6087</v>
      </c>
      <c r="F443" s="711"/>
      <c r="G443" s="711"/>
      <c r="H443" s="711"/>
      <c r="I443" s="711"/>
      <c r="J443" s="711"/>
      <c r="K443" s="711"/>
      <c r="L443" s="711"/>
      <c r="M443" s="711"/>
      <c r="N443" s="711">
        <v>5</v>
      </c>
      <c r="O443" s="711">
        <v>1106</v>
      </c>
      <c r="P443" s="701"/>
      <c r="Q443" s="712">
        <v>221.2</v>
      </c>
    </row>
    <row r="444" spans="1:17" ht="14.4" customHeight="1" x14ac:dyDescent="0.3">
      <c r="A444" s="695" t="s">
        <v>6149</v>
      </c>
      <c r="B444" s="696" t="s">
        <v>5970</v>
      </c>
      <c r="C444" s="696" t="s">
        <v>5886</v>
      </c>
      <c r="D444" s="696" t="s">
        <v>6088</v>
      </c>
      <c r="E444" s="696" t="s">
        <v>6089</v>
      </c>
      <c r="F444" s="711">
        <v>5</v>
      </c>
      <c r="G444" s="711">
        <v>2815</v>
      </c>
      <c r="H444" s="711">
        <v>1</v>
      </c>
      <c r="I444" s="711">
        <v>563</v>
      </c>
      <c r="J444" s="711"/>
      <c r="K444" s="711"/>
      <c r="L444" s="711"/>
      <c r="M444" s="711"/>
      <c r="N444" s="711">
        <v>8</v>
      </c>
      <c r="O444" s="711">
        <v>4513</v>
      </c>
      <c r="P444" s="701">
        <v>1.603197158081705</v>
      </c>
      <c r="Q444" s="712">
        <v>564.125</v>
      </c>
    </row>
    <row r="445" spans="1:17" ht="14.4" customHeight="1" x14ac:dyDescent="0.3">
      <c r="A445" s="695" t="s">
        <v>6149</v>
      </c>
      <c r="B445" s="696" t="s">
        <v>5970</v>
      </c>
      <c r="C445" s="696" t="s">
        <v>5886</v>
      </c>
      <c r="D445" s="696" t="s">
        <v>6090</v>
      </c>
      <c r="E445" s="696" t="s">
        <v>6091</v>
      </c>
      <c r="F445" s="711">
        <v>5</v>
      </c>
      <c r="G445" s="711">
        <v>4570</v>
      </c>
      <c r="H445" s="711">
        <v>1</v>
      </c>
      <c r="I445" s="711">
        <v>914</v>
      </c>
      <c r="J445" s="711">
        <v>2</v>
      </c>
      <c r="K445" s="711">
        <v>1830</v>
      </c>
      <c r="L445" s="711">
        <v>0.40043763676148797</v>
      </c>
      <c r="M445" s="711">
        <v>915</v>
      </c>
      <c r="N445" s="711">
        <v>8</v>
      </c>
      <c r="O445" s="711">
        <v>7323</v>
      </c>
      <c r="P445" s="701">
        <v>1.6024070021881838</v>
      </c>
      <c r="Q445" s="712">
        <v>915.375</v>
      </c>
    </row>
    <row r="446" spans="1:17" ht="14.4" customHeight="1" x14ac:dyDescent="0.3">
      <c r="A446" s="695" t="s">
        <v>6149</v>
      </c>
      <c r="B446" s="696" t="s">
        <v>5970</v>
      </c>
      <c r="C446" s="696" t="s">
        <v>5886</v>
      </c>
      <c r="D446" s="696" t="s">
        <v>6092</v>
      </c>
      <c r="E446" s="696" t="s">
        <v>6093</v>
      </c>
      <c r="F446" s="711">
        <v>5</v>
      </c>
      <c r="G446" s="711">
        <v>4455</v>
      </c>
      <c r="H446" s="711">
        <v>1</v>
      </c>
      <c r="I446" s="711">
        <v>891</v>
      </c>
      <c r="J446" s="711">
        <v>2</v>
      </c>
      <c r="K446" s="711">
        <v>1784</v>
      </c>
      <c r="L446" s="711">
        <v>0.40044893378226709</v>
      </c>
      <c r="M446" s="711">
        <v>892</v>
      </c>
      <c r="N446" s="711">
        <v>8</v>
      </c>
      <c r="O446" s="711">
        <v>7139</v>
      </c>
      <c r="P446" s="701">
        <v>1.6024691358024692</v>
      </c>
      <c r="Q446" s="712">
        <v>892.375</v>
      </c>
    </row>
    <row r="447" spans="1:17" ht="14.4" customHeight="1" x14ac:dyDescent="0.3">
      <c r="A447" s="695" t="s">
        <v>6149</v>
      </c>
      <c r="B447" s="696" t="s">
        <v>5970</v>
      </c>
      <c r="C447" s="696" t="s">
        <v>5886</v>
      </c>
      <c r="D447" s="696" t="s">
        <v>6096</v>
      </c>
      <c r="E447" s="696" t="s">
        <v>6097</v>
      </c>
      <c r="F447" s="711"/>
      <c r="G447" s="711"/>
      <c r="H447" s="711"/>
      <c r="I447" s="711"/>
      <c r="J447" s="711"/>
      <c r="K447" s="711"/>
      <c r="L447" s="711"/>
      <c r="M447" s="711"/>
      <c r="N447" s="711">
        <v>2</v>
      </c>
      <c r="O447" s="711">
        <v>689</v>
      </c>
      <c r="P447" s="701"/>
      <c r="Q447" s="712">
        <v>344.5</v>
      </c>
    </row>
    <row r="448" spans="1:17" ht="14.4" customHeight="1" x14ac:dyDescent="0.3">
      <c r="A448" s="695" t="s">
        <v>6149</v>
      </c>
      <c r="B448" s="696" t="s">
        <v>5970</v>
      </c>
      <c r="C448" s="696" t="s">
        <v>5886</v>
      </c>
      <c r="D448" s="696" t="s">
        <v>6100</v>
      </c>
      <c r="E448" s="696" t="s">
        <v>6101</v>
      </c>
      <c r="F448" s="711">
        <v>1</v>
      </c>
      <c r="G448" s="711">
        <v>414</v>
      </c>
      <c r="H448" s="711">
        <v>1</v>
      </c>
      <c r="I448" s="711">
        <v>414</v>
      </c>
      <c r="J448" s="711"/>
      <c r="K448" s="711"/>
      <c r="L448" s="711"/>
      <c r="M448" s="711"/>
      <c r="N448" s="711">
        <v>2</v>
      </c>
      <c r="O448" s="711">
        <v>832</v>
      </c>
      <c r="P448" s="701">
        <v>2.0096618357487923</v>
      </c>
      <c r="Q448" s="712">
        <v>416</v>
      </c>
    </row>
    <row r="449" spans="1:17" ht="14.4" customHeight="1" x14ac:dyDescent="0.3">
      <c r="A449" s="695" t="s">
        <v>6149</v>
      </c>
      <c r="B449" s="696" t="s">
        <v>5970</v>
      </c>
      <c r="C449" s="696" t="s">
        <v>5886</v>
      </c>
      <c r="D449" s="696" t="s">
        <v>6102</v>
      </c>
      <c r="E449" s="696" t="s">
        <v>6103</v>
      </c>
      <c r="F449" s="711"/>
      <c r="G449" s="711"/>
      <c r="H449" s="711"/>
      <c r="I449" s="711"/>
      <c r="J449" s="711"/>
      <c r="K449" s="711"/>
      <c r="L449" s="711"/>
      <c r="M449" s="711"/>
      <c r="N449" s="711">
        <v>2</v>
      </c>
      <c r="O449" s="711">
        <v>106</v>
      </c>
      <c r="P449" s="701"/>
      <c r="Q449" s="712">
        <v>53</v>
      </c>
    </row>
    <row r="450" spans="1:17" ht="14.4" customHeight="1" x14ac:dyDescent="0.3">
      <c r="A450" s="695" t="s">
        <v>6150</v>
      </c>
      <c r="B450" s="696" t="s">
        <v>5749</v>
      </c>
      <c r="C450" s="696" t="s">
        <v>5886</v>
      </c>
      <c r="D450" s="696" t="s">
        <v>5939</v>
      </c>
      <c r="E450" s="696" t="s">
        <v>5940</v>
      </c>
      <c r="F450" s="711">
        <v>1</v>
      </c>
      <c r="G450" s="711">
        <v>673</v>
      </c>
      <c r="H450" s="711">
        <v>1</v>
      </c>
      <c r="I450" s="711">
        <v>673</v>
      </c>
      <c r="J450" s="711"/>
      <c r="K450" s="711"/>
      <c r="L450" s="711"/>
      <c r="M450" s="711"/>
      <c r="N450" s="711"/>
      <c r="O450" s="711"/>
      <c r="P450" s="701"/>
      <c r="Q450" s="712"/>
    </row>
    <row r="451" spans="1:17" ht="14.4" customHeight="1" x14ac:dyDescent="0.3">
      <c r="A451" s="695" t="s">
        <v>6150</v>
      </c>
      <c r="B451" s="696" t="s">
        <v>5970</v>
      </c>
      <c r="C451" s="696" t="s">
        <v>5886</v>
      </c>
      <c r="D451" s="696" t="s">
        <v>5979</v>
      </c>
      <c r="E451" s="696" t="s">
        <v>5980</v>
      </c>
      <c r="F451" s="711">
        <v>4</v>
      </c>
      <c r="G451" s="711">
        <v>1400</v>
      </c>
      <c r="H451" s="711">
        <v>1</v>
      </c>
      <c r="I451" s="711">
        <v>350</v>
      </c>
      <c r="J451" s="711">
        <v>2</v>
      </c>
      <c r="K451" s="711">
        <v>700</v>
      </c>
      <c r="L451" s="711">
        <v>0.5</v>
      </c>
      <c r="M451" s="711">
        <v>350</v>
      </c>
      <c r="N451" s="711">
        <v>7</v>
      </c>
      <c r="O451" s="711">
        <v>2450</v>
      </c>
      <c r="P451" s="701">
        <v>1.75</v>
      </c>
      <c r="Q451" s="712">
        <v>350</v>
      </c>
    </row>
    <row r="452" spans="1:17" ht="14.4" customHeight="1" x14ac:dyDescent="0.3">
      <c r="A452" s="695" t="s">
        <v>6150</v>
      </c>
      <c r="B452" s="696" t="s">
        <v>5970</v>
      </c>
      <c r="C452" s="696" t="s">
        <v>5886</v>
      </c>
      <c r="D452" s="696" t="s">
        <v>5983</v>
      </c>
      <c r="E452" s="696" t="s">
        <v>5984</v>
      </c>
      <c r="F452" s="711">
        <v>79</v>
      </c>
      <c r="G452" s="711">
        <v>5056</v>
      </c>
      <c r="H452" s="711">
        <v>1</v>
      </c>
      <c r="I452" s="711">
        <v>64</v>
      </c>
      <c r="J452" s="711">
        <v>71</v>
      </c>
      <c r="K452" s="711">
        <v>4615</v>
      </c>
      <c r="L452" s="711">
        <v>0.91277689873417722</v>
      </c>
      <c r="M452" s="711">
        <v>65</v>
      </c>
      <c r="N452" s="711">
        <v>49</v>
      </c>
      <c r="O452" s="711">
        <v>3185</v>
      </c>
      <c r="P452" s="701">
        <v>0.62994462025316456</v>
      </c>
      <c r="Q452" s="712">
        <v>65</v>
      </c>
    </row>
    <row r="453" spans="1:17" ht="14.4" customHeight="1" x14ac:dyDescent="0.3">
      <c r="A453" s="695" t="s">
        <v>6150</v>
      </c>
      <c r="B453" s="696" t="s">
        <v>5970</v>
      </c>
      <c r="C453" s="696" t="s">
        <v>5886</v>
      </c>
      <c r="D453" s="696" t="s">
        <v>5987</v>
      </c>
      <c r="E453" s="696" t="s">
        <v>5988</v>
      </c>
      <c r="F453" s="711"/>
      <c r="G453" s="711"/>
      <c r="H453" s="711"/>
      <c r="I453" s="711"/>
      <c r="J453" s="711"/>
      <c r="K453" s="711"/>
      <c r="L453" s="711"/>
      <c r="M453" s="711"/>
      <c r="N453" s="711">
        <v>1</v>
      </c>
      <c r="O453" s="711">
        <v>590</v>
      </c>
      <c r="P453" s="701"/>
      <c r="Q453" s="712">
        <v>590</v>
      </c>
    </row>
    <row r="454" spans="1:17" ht="14.4" customHeight="1" x14ac:dyDescent="0.3">
      <c r="A454" s="695" t="s">
        <v>6150</v>
      </c>
      <c r="B454" s="696" t="s">
        <v>5970</v>
      </c>
      <c r="C454" s="696" t="s">
        <v>5886</v>
      </c>
      <c r="D454" s="696" t="s">
        <v>5995</v>
      </c>
      <c r="E454" s="696" t="s">
        <v>5996</v>
      </c>
      <c r="F454" s="711">
        <v>7</v>
      </c>
      <c r="G454" s="711">
        <v>161</v>
      </c>
      <c r="H454" s="711">
        <v>1</v>
      </c>
      <c r="I454" s="711">
        <v>23</v>
      </c>
      <c r="J454" s="711">
        <v>2</v>
      </c>
      <c r="K454" s="711">
        <v>46</v>
      </c>
      <c r="L454" s="711">
        <v>0.2857142857142857</v>
      </c>
      <c r="M454" s="711">
        <v>23</v>
      </c>
      <c r="N454" s="711">
        <v>6</v>
      </c>
      <c r="O454" s="711">
        <v>138</v>
      </c>
      <c r="P454" s="701">
        <v>0.8571428571428571</v>
      </c>
      <c r="Q454" s="712">
        <v>23</v>
      </c>
    </row>
    <row r="455" spans="1:17" ht="14.4" customHeight="1" x14ac:dyDescent="0.3">
      <c r="A455" s="695" t="s">
        <v>6150</v>
      </c>
      <c r="B455" s="696" t="s">
        <v>5970</v>
      </c>
      <c r="C455" s="696" t="s">
        <v>5886</v>
      </c>
      <c r="D455" s="696" t="s">
        <v>5999</v>
      </c>
      <c r="E455" s="696" t="s">
        <v>6000</v>
      </c>
      <c r="F455" s="711"/>
      <c r="G455" s="711"/>
      <c r="H455" s="711"/>
      <c r="I455" s="711"/>
      <c r="J455" s="711">
        <v>2</v>
      </c>
      <c r="K455" s="711">
        <v>108</v>
      </c>
      <c r="L455" s="711"/>
      <c r="M455" s="711">
        <v>54</v>
      </c>
      <c r="N455" s="711">
        <v>2</v>
      </c>
      <c r="O455" s="711">
        <v>108</v>
      </c>
      <c r="P455" s="701"/>
      <c r="Q455" s="712">
        <v>54</v>
      </c>
    </row>
    <row r="456" spans="1:17" ht="14.4" customHeight="1" x14ac:dyDescent="0.3">
      <c r="A456" s="695" t="s">
        <v>6150</v>
      </c>
      <c r="B456" s="696" t="s">
        <v>5970</v>
      </c>
      <c r="C456" s="696" t="s">
        <v>5886</v>
      </c>
      <c r="D456" s="696" t="s">
        <v>6001</v>
      </c>
      <c r="E456" s="696" t="s">
        <v>6002</v>
      </c>
      <c r="F456" s="711">
        <v>243</v>
      </c>
      <c r="G456" s="711">
        <v>18711</v>
      </c>
      <c r="H456" s="711">
        <v>1</v>
      </c>
      <c r="I456" s="711">
        <v>77</v>
      </c>
      <c r="J456" s="711">
        <v>469</v>
      </c>
      <c r="K456" s="711">
        <v>36113</v>
      </c>
      <c r="L456" s="711">
        <v>1.9300411522633745</v>
      </c>
      <c r="M456" s="711">
        <v>77</v>
      </c>
      <c r="N456" s="711">
        <v>253</v>
      </c>
      <c r="O456" s="711">
        <v>19481</v>
      </c>
      <c r="P456" s="701">
        <v>1.0411522633744856</v>
      </c>
      <c r="Q456" s="712">
        <v>77</v>
      </c>
    </row>
    <row r="457" spans="1:17" ht="14.4" customHeight="1" x14ac:dyDescent="0.3">
      <c r="A457" s="695" t="s">
        <v>6150</v>
      </c>
      <c r="B457" s="696" t="s">
        <v>5970</v>
      </c>
      <c r="C457" s="696" t="s">
        <v>5886</v>
      </c>
      <c r="D457" s="696" t="s">
        <v>6005</v>
      </c>
      <c r="E457" s="696" t="s">
        <v>6006</v>
      </c>
      <c r="F457" s="711">
        <v>16</v>
      </c>
      <c r="G457" s="711">
        <v>352</v>
      </c>
      <c r="H457" s="711">
        <v>1</v>
      </c>
      <c r="I457" s="711">
        <v>22</v>
      </c>
      <c r="J457" s="711">
        <v>29</v>
      </c>
      <c r="K457" s="711">
        <v>638</v>
      </c>
      <c r="L457" s="711">
        <v>1.8125</v>
      </c>
      <c r="M457" s="711">
        <v>22</v>
      </c>
      <c r="N457" s="711">
        <v>14</v>
      </c>
      <c r="O457" s="711">
        <v>308</v>
      </c>
      <c r="P457" s="701">
        <v>0.875</v>
      </c>
      <c r="Q457" s="712">
        <v>22</v>
      </c>
    </row>
    <row r="458" spans="1:17" ht="14.4" customHeight="1" x14ac:dyDescent="0.3">
      <c r="A458" s="695" t="s">
        <v>6150</v>
      </c>
      <c r="B458" s="696" t="s">
        <v>5970</v>
      </c>
      <c r="C458" s="696" t="s">
        <v>5886</v>
      </c>
      <c r="D458" s="696" t="s">
        <v>6015</v>
      </c>
      <c r="E458" s="696" t="s">
        <v>6016</v>
      </c>
      <c r="F458" s="711">
        <v>8</v>
      </c>
      <c r="G458" s="711">
        <v>1672</v>
      </c>
      <c r="H458" s="711">
        <v>1</v>
      </c>
      <c r="I458" s="711">
        <v>209</v>
      </c>
      <c r="J458" s="711">
        <v>17</v>
      </c>
      <c r="K458" s="711">
        <v>3553</v>
      </c>
      <c r="L458" s="711">
        <v>2.125</v>
      </c>
      <c r="M458" s="711">
        <v>209</v>
      </c>
      <c r="N458" s="711"/>
      <c r="O458" s="711"/>
      <c r="P458" s="701"/>
      <c r="Q458" s="712"/>
    </row>
    <row r="459" spans="1:17" ht="14.4" customHeight="1" x14ac:dyDescent="0.3">
      <c r="A459" s="695" t="s">
        <v>6150</v>
      </c>
      <c r="B459" s="696" t="s">
        <v>5970</v>
      </c>
      <c r="C459" s="696" t="s">
        <v>5886</v>
      </c>
      <c r="D459" s="696" t="s">
        <v>6017</v>
      </c>
      <c r="E459" s="696" t="s">
        <v>6018</v>
      </c>
      <c r="F459" s="711"/>
      <c r="G459" s="711"/>
      <c r="H459" s="711"/>
      <c r="I459" s="711"/>
      <c r="J459" s="711">
        <v>2</v>
      </c>
      <c r="K459" s="711">
        <v>132</v>
      </c>
      <c r="L459" s="711"/>
      <c r="M459" s="711">
        <v>66</v>
      </c>
      <c r="N459" s="711"/>
      <c r="O459" s="711"/>
      <c r="P459" s="701"/>
      <c r="Q459" s="712"/>
    </row>
    <row r="460" spans="1:17" ht="14.4" customHeight="1" x14ac:dyDescent="0.3">
      <c r="A460" s="695" t="s">
        <v>6150</v>
      </c>
      <c r="B460" s="696" t="s">
        <v>5970</v>
      </c>
      <c r="C460" s="696" t="s">
        <v>5886</v>
      </c>
      <c r="D460" s="696" t="s">
        <v>6021</v>
      </c>
      <c r="E460" s="696" t="s">
        <v>6022</v>
      </c>
      <c r="F460" s="711">
        <v>251</v>
      </c>
      <c r="G460" s="711">
        <v>4016</v>
      </c>
      <c r="H460" s="711">
        <v>1</v>
      </c>
      <c r="I460" s="711">
        <v>16</v>
      </c>
      <c r="J460" s="711">
        <v>479</v>
      </c>
      <c r="K460" s="711">
        <v>7664</v>
      </c>
      <c r="L460" s="711">
        <v>1.9083665338645419</v>
      </c>
      <c r="M460" s="711">
        <v>16</v>
      </c>
      <c r="N460" s="711">
        <v>258</v>
      </c>
      <c r="O460" s="711">
        <v>4128</v>
      </c>
      <c r="P460" s="701">
        <v>1.0278884462151394</v>
      </c>
      <c r="Q460" s="712">
        <v>16</v>
      </c>
    </row>
    <row r="461" spans="1:17" ht="14.4" customHeight="1" x14ac:dyDescent="0.3">
      <c r="A461" s="695" t="s">
        <v>6150</v>
      </c>
      <c r="B461" s="696" t="s">
        <v>5970</v>
      </c>
      <c r="C461" s="696" t="s">
        <v>5886</v>
      </c>
      <c r="D461" s="696" t="s">
        <v>6027</v>
      </c>
      <c r="E461" s="696" t="s">
        <v>6028</v>
      </c>
      <c r="F461" s="711">
        <v>9</v>
      </c>
      <c r="G461" s="711">
        <v>207</v>
      </c>
      <c r="H461" s="711">
        <v>1</v>
      </c>
      <c r="I461" s="711">
        <v>23</v>
      </c>
      <c r="J461" s="711">
        <v>27</v>
      </c>
      <c r="K461" s="711">
        <v>648</v>
      </c>
      <c r="L461" s="711">
        <v>3.1304347826086958</v>
      </c>
      <c r="M461" s="711">
        <v>24</v>
      </c>
      <c r="N461" s="711">
        <v>5</v>
      </c>
      <c r="O461" s="711">
        <v>120</v>
      </c>
      <c r="P461" s="701">
        <v>0.57971014492753625</v>
      </c>
      <c r="Q461" s="712">
        <v>24</v>
      </c>
    </row>
    <row r="462" spans="1:17" ht="14.4" customHeight="1" x14ac:dyDescent="0.3">
      <c r="A462" s="695" t="s">
        <v>6150</v>
      </c>
      <c r="B462" s="696" t="s">
        <v>5970</v>
      </c>
      <c r="C462" s="696" t="s">
        <v>5886</v>
      </c>
      <c r="D462" s="696" t="s">
        <v>6031</v>
      </c>
      <c r="E462" s="696" t="s">
        <v>6032</v>
      </c>
      <c r="F462" s="711">
        <v>4</v>
      </c>
      <c r="G462" s="711">
        <v>720</v>
      </c>
      <c r="H462" s="711">
        <v>1</v>
      </c>
      <c r="I462" s="711">
        <v>180</v>
      </c>
      <c r="J462" s="711">
        <v>10</v>
      </c>
      <c r="K462" s="711">
        <v>1800</v>
      </c>
      <c r="L462" s="711">
        <v>2.5</v>
      </c>
      <c r="M462" s="711">
        <v>180</v>
      </c>
      <c r="N462" s="711">
        <v>4</v>
      </c>
      <c r="O462" s="711">
        <v>720</v>
      </c>
      <c r="P462" s="701">
        <v>1</v>
      </c>
      <c r="Q462" s="712">
        <v>180</v>
      </c>
    </row>
    <row r="463" spans="1:17" ht="14.4" customHeight="1" x14ac:dyDescent="0.3">
      <c r="A463" s="695" t="s">
        <v>6150</v>
      </c>
      <c r="B463" s="696" t="s">
        <v>5970</v>
      </c>
      <c r="C463" s="696" t="s">
        <v>5886</v>
      </c>
      <c r="D463" s="696" t="s">
        <v>6037</v>
      </c>
      <c r="E463" s="696" t="s">
        <v>6038</v>
      </c>
      <c r="F463" s="711"/>
      <c r="G463" s="711"/>
      <c r="H463" s="711"/>
      <c r="I463" s="711"/>
      <c r="J463" s="711">
        <v>3</v>
      </c>
      <c r="K463" s="711">
        <v>759</v>
      </c>
      <c r="L463" s="711"/>
      <c r="M463" s="711">
        <v>253</v>
      </c>
      <c r="N463" s="711">
        <v>11</v>
      </c>
      <c r="O463" s="711">
        <v>2783</v>
      </c>
      <c r="P463" s="701"/>
      <c r="Q463" s="712">
        <v>253</v>
      </c>
    </row>
    <row r="464" spans="1:17" ht="14.4" customHeight="1" x14ac:dyDescent="0.3">
      <c r="A464" s="695" t="s">
        <v>6150</v>
      </c>
      <c r="B464" s="696" t="s">
        <v>5970</v>
      </c>
      <c r="C464" s="696" t="s">
        <v>5886</v>
      </c>
      <c r="D464" s="696" t="s">
        <v>6045</v>
      </c>
      <c r="E464" s="696" t="s">
        <v>6046</v>
      </c>
      <c r="F464" s="711">
        <v>7</v>
      </c>
      <c r="G464" s="711">
        <v>1512</v>
      </c>
      <c r="H464" s="711">
        <v>1</v>
      </c>
      <c r="I464" s="711">
        <v>216</v>
      </c>
      <c r="J464" s="711">
        <v>9</v>
      </c>
      <c r="K464" s="711">
        <v>1944</v>
      </c>
      <c r="L464" s="711">
        <v>1.2857142857142858</v>
      </c>
      <c r="M464" s="711">
        <v>216</v>
      </c>
      <c r="N464" s="711">
        <v>3</v>
      </c>
      <c r="O464" s="711">
        <v>648</v>
      </c>
      <c r="P464" s="701">
        <v>0.42857142857142855</v>
      </c>
      <c r="Q464" s="712">
        <v>216</v>
      </c>
    </row>
    <row r="465" spans="1:17" ht="14.4" customHeight="1" x14ac:dyDescent="0.3">
      <c r="A465" s="695" t="s">
        <v>6150</v>
      </c>
      <c r="B465" s="696" t="s">
        <v>5970</v>
      </c>
      <c r="C465" s="696" t="s">
        <v>5886</v>
      </c>
      <c r="D465" s="696" t="s">
        <v>6071</v>
      </c>
      <c r="E465" s="696" t="s">
        <v>6072</v>
      </c>
      <c r="F465" s="711"/>
      <c r="G465" s="711"/>
      <c r="H465" s="711"/>
      <c r="I465" s="711"/>
      <c r="J465" s="711">
        <v>1</v>
      </c>
      <c r="K465" s="711">
        <v>406</v>
      </c>
      <c r="L465" s="711"/>
      <c r="M465" s="711">
        <v>406</v>
      </c>
      <c r="N465" s="711">
        <v>1</v>
      </c>
      <c r="O465" s="711">
        <v>406</v>
      </c>
      <c r="P465" s="701"/>
      <c r="Q465" s="712">
        <v>406</v>
      </c>
    </row>
    <row r="466" spans="1:17" ht="14.4" customHeight="1" x14ac:dyDescent="0.3">
      <c r="A466" s="695" t="s">
        <v>6150</v>
      </c>
      <c r="B466" s="696" t="s">
        <v>5970</v>
      </c>
      <c r="C466" s="696" t="s">
        <v>5886</v>
      </c>
      <c r="D466" s="696" t="s">
        <v>6075</v>
      </c>
      <c r="E466" s="696" t="s">
        <v>6076</v>
      </c>
      <c r="F466" s="711"/>
      <c r="G466" s="711"/>
      <c r="H466" s="711"/>
      <c r="I466" s="711"/>
      <c r="J466" s="711">
        <v>1</v>
      </c>
      <c r="K466" s="711">
        <v>586</v>
      </c>
      <c r="L466" s="711"/>
      <c r="M466" s="711">
        <v>586</v>
      </c>
      <c r="N466" s="711">
        <v>1</v>
      </c>
      <c r="O466" s="711">
        <v>586</v>
      </c>
      <c r="P466" s="701"/>
      <c r="Q466" s="712">
        <v>586</v>
      </c>
    </row>
    <row r="467" spans="1:17" ht="14.4" customHeight="1" x14ac:dyDescent="0.3">
      <c r="A467" s="695" t="s">
        <v>6151</v>
      </c>
      <c r="B467" s="696" t="s">
        <v>5749</v>
      </c>
      <c r="C467" s="696" t="s">
        <v>5886</v>
      </c>
      <c r="D467" s="696" t="s">
        <v>5891</v>
      </c>
      <c r="E467" s="696" t="s">
        <v>5892</v>
      </c>
      <c r="F467" s="711">
        <v>1</v>
      </c>
      <c r="G467" s="711">
        <v>34</v>
      </c>
      <c r="H467" s="711">
        <v>1</v>
      </c>
      <c r="I467" s="711">
        <v>34</v>
      </c>
      <c r="J467" s="711"/>
      <c r="K467" s="711"/>
      <c r="L467" s="711"/>
      <c r="M467" s="711"/>
      <c r="N467" s="711">
        <v>2</v>
      </c>
      <c r="O467" s="711">
        <v>68</v>
      </c>
      <c r="P467" s="701">
        <v>2</v>
      </c>
      <c r="Q467" s="712">
        <v>34</v>
      </c>
    </row>
    <row r="468" spans="1:17" ht="14.4" customHeight="1" x14ac:dyDescent="0.3">
      <c r="A468" s="695" t="s">
        <v>6151</v>
      </c>
      <c r="B468" s="696" t="s">
        <v>5749</v>
      </c>
      <c r="C468" s="696" t="s">
        <v>5886</v>
      </c>
      <c r="D468" s="696" t="s">
        <v>5931</v>
      </c>
      <c r="E468" s="696" t="s">
        <v>5932</v>
      </c>
      <c r="F468" s="711">
        <v>1</v>
      </c>
      <c r="G468" s="711">
        <v>158</v>
      </c>
      <c r="H468" s="711">
        <v>1</v>
      </c>
      <c r="I468" s="711">
        <v>158</v>
      </c>
      <c r="J468" s="711">
        <v>1</v>
      </c>
      <c r="K468" s="711">
        <v>159</v>
      </c>
      <c r="L468" s="711">
        <v>1.0063291139240507</v>
      </c>
      <c r="M468" s="711">
        <v>159</v>
      </c>
      <c r="N468" s="711">
        <v>6</v>
      </c>
      <c r="O468" s="711">
        <v>954</v>
      </c>
      <c r="P468" s="701">
        <v>6.037974683544304</v>
      </c>
      <c r="Q468" s="712">
        <v>159</v>
      </c>
    </row>
    <row r="469" spans="1:17" ht="14.4" customHeight="1" x14ac:dyDescent="0.3">
      <c r="A469" s="695" t="s">
        <v>6151</v>
      </c>
      <c r="B469" s="696" t="s">
        <v>5749</v>
      </c>
      <c r="C469" s="696" t="s">
        <v>5886</v>
      </c>
      <c r="D469" s="696" t="s">
        <v>5939</v>
      </c>
      <c r="E469" s="696" t="s">
        <v>5940</v>
      </c>
      <c r="F469" s="711">
        <v>3</v>
      </c>
      <c r="G469" s="711">
        <v>2019</v>
      </c>
      <c r="H469" s="711">
        <v>1</v>
      </c>
      <c r="I469" s="711">
        <v>673</v>
      </c>
      <c r="J469" s="711"/>
      <c r="K469" s="711"/>
      <c r="L469" s="711"/>
      <c r="M469" s="711"/>
      <c r="N469" s="711"/>
      <c r="O469" s="711"/>
      <c r="P469" s="701"/>
      <c r="Q469" s="712"/>
    </row>
    <row r="470" spans="1:17" ht="14.4" customHeight="1" x14ac:dyDescent="0.3">
      <c r="A470" s="695" t="s">
        <v>6151</v>
      </c>
      <c r="B470" s="696" t="s">
        <v>5941</v>
      </c>
      <c r="C470" s="696" t="s">
        <v>5886</v>
      </c>
      <c r="D470" s="696" t="s">
        <v>5954</v>
      </c>
      <c r="E470" s="696" t="s">
        <v>5955</v>
      </c>
      <c r="F470" s="711">
        <v>1</v>
      </c>
      <c r="G470" s="711">
        <v>9702</v>
      </c>
      <c r="H470" s="711">
        <v>1</v>
      </c>
      <c r="I470" s="711">
        <v>9702</v>
      </c>
      <c r="J470" s="711"/>
      <c r="K470" s="711"/>
      <c r="L470" s="711"/>
      <c r="M470" s="711"/>
      <c r="N470" s="711"/>
      <c r="O470" s="711"/>
      <c r="P470" s="701"/>
      <c r="Q470" s="712"/>
    </row>
    <row r="471" spans="1:17" ht="14.4" customHeight="1" x14ac:dyDescent="0.3">
      <c r="A471" s="695" t="s">
        <v>6151</v>
      </c>
      <c r="B471" s="696" t="s">
        <v>5970</v>
      </c>
      <c r="C471" s="696" t="s">
        <v>5886</v>
      </c>
      <c r="D471" s="696" t="s">
        <v>5979</v>
      </c>
      <c r="E471" s="696" t="s">
        <v>5980</v>
      </c>
      <c r="F471" s="711">
        <v>2</v>
      </c>
      <c r="G471" s="711">
        <v>700</v>
      </c>
      <c r="H471" s="711">
        <v>1</v>
      </c>
      <c r="I471" s="711">
        <v>350</v>
      </c>
      <c r="J471" s="711">
        <v>9</v>
      </c>
      <c r="K471" s="711">
        <v>3150</v>
      </c>
      <c r="L471" s="711">
        <v>4.5</v>
      </c>
      <c r="M471" s="711">
        <v>350</v>
      </c>
      <c r="N471" s="711">
        <v>1</v>
      </c>
      <c r="O471" s="711">
        <v>351</v>
      </c>
      <c r="P471" s="701">
        <v>0.50142857142857145</v>
      </c>
      <c r="Q471" s="712">
        <v>351</v>
      </c>
    </row>
    <row r="472" spans="1:17" ht="14.4" customHeight="1" x14ac:dyDescent="0.3">
      <c r="A472" s="695" t="s">
        <v>6151</v>
      </c>
      <c r="B472" s="696" t="s">
        <v>5970</v>
      </c>
      <c r="C472" s="696" t="s">
        <v>5886</v>
      </c>
      <c r="D472" s="696" t="s">
        <v>5983</v>
      </c>
      <c r="E472" s="696" t="s">
        <v>5984</v>
      </c>
      <c r="F472" s="711">
        <v>681</v>
      </c>
      <c r="G472" s="711">
        <v>43584</v>
      </c>
      <c r="H472" s="711">
        <v>1</v>
      </c>
      <c r="I472" s="711">
        <v>64</v>
      </c>
      <c r="J472" s="711">
        <v>301</v>
      </c>
      <c r="K472" s="711">
        <v>19565</v>
      </c>
      <c r="L472" s="711">
        <v>0.44890326725403817</v>
      </c>
      <c r="M472" s="711">
        <v>65</v>
      </c>
      <c r="N472" s="711">
        <v>97</v>
      </c>
      <c r="O472" s="711">
        <v>6305</v>
      </c>
      <c r="P472" s="701">
        <v>0.14466317914831131</v>
      </c>
      <c r="Q472" s="712">
        <v>65</v>
      </c>
    </row>
    <row r="473" spans="1:17" ht="14.4" customHeight="1" x14ac:dyDescent="0.3">
      <c r="A473" s="695" t="s">
        <v>6151</v>
      </c>
      <c r="B473" s="696" t="s">
        <v>5970</v>
      </c>
      <c r="C473" s="696" t="s">
        <v>5886</v>
      </c>
      <c r="D473" s="696" t="s">
        <v>5987</v>
      </c>
      <c r="E473" s="696" t="s">
        <v>5988</v>
      </c>
      <c r="F473" s="711"/>
      <c r="G473" s="711"/>
      <c r="H473" s="711"/>
      <c r="I473" s="711"/>
      <c r="J473" s="711"/>
      <c r="K473" s="711"/>
      <c r="L473" s="711"/>
      <c r="M473" s="711"/>
      <c r="N473" s="711">
        <v>6</v>
      </c>
      <c r="O473" s="711">
        <v>3540</v>
      </c>
      <c r="P473" s="701"/>
      <c r="Q473" s="712">
        <v>590</v>
      </c>
    </row>
    <row r="474" spans="1:17" ht="14.4" customHeight="1" x14ac:dyDescent="0.3">
      <c r="A474" s="695" t="s">
        <v>6151</v>
      </c>
      <c r="B474" s="696" t="s">
        <v>5970</v>
      </c>
      <c r="C474" s="696" t="s">
        <v>5886</v>
      </c>
      <c r="D474" s="696" t="s">
        <v>5991</v>
      </c>
      <c r="E474" s="696" t="s">
        <v>5992</v>
      </c>
      <c r="F474" s="711"/>
      <c r="G474" s="711"/>
      <c r="H474" s="711"/>
      <c r="I474" s="711"/>
      <c r="J474" s="711"/>
      <c r="K474" s="711"/>
      <c r="L474" s="711"/>
      <c r="M474" s="711"/>
      <c r="N474" s="711">
        <v>2</v>
      </c>
      <c r="O474" s="711">
        <v>298</v>
      </c>
      <c r="P474" s="701"/>
      <c r="Q474" s="712">
        <v>149</v>
      </c>
    </row>
    <row r="475" spans="1:17" ht="14.4" customHeight="1" x14ac:dyDescent="0.3">
      <c r="A475" s="695" t="s">
        <v>6151</v>
      </c>
      <c r="B475" s="696" t="s">
        <v>5970</v>
      </c>
      <c r="C475" s="696" t="s">
        <v>5886</v>
      </c>
      <c r="D475" s="696" t="s">
        <v>5995</v>
      </c>
      <c r="E475" s="696" t="s">
        <v>5996</v>
      </c>
      <c r="F475" s="711">
        <v>14</v>
      </c>
      <c r="G475" s="711">
        <v>322</v>
      </c>
      <c r="H475" s="711">
        <v>1</v>
      </c>
      <c r="I475" s="711">
        <v>23</v>
      </c>
      <c r="J475" s="711">
        <v>4</v>
      </c>
      <c r="K475" s="711">
        <v>92</v>
      </c>
      <c r="L475" s="711">
        <v>0.2857142857142857</v>
      </c>
      <c r="M475" s="711">
        <v>23</v>
      </c>
      <c r="N475" s="711">
        <v>4</v>
      </c>
      <c r="O475" s="711">
        <v>94</v>
      </c>
      <c r="P475" s="701">
        <v>0.29192546583850931</v>
      </c>
      <c r="Q475" s="712">
        <v>23.5</v>
      </c>
    </row>
    <row r="476" spans="1:17" ht="14.4" customHeight="1" x14ac:dyDescent="0.3">
      <c r="A476" s="695" t="s">
        <v>6151</v>
      </c>
      <c r="B476" s="696" t="s">
        <v>5970</v>
      </c>
      <c r="C476" s="696" t="s">
        <v>5886</v>
      </c>
      <c r="D476" s="696" t="s">
        <v>5999</v>
      </c>
      <c r="E476" s="696" t="s">
        <v>6000</v>
      </c>
      <c r="F476" s="711">
        <v>3</v>
      </c>
      <c r="G476" s="711">
        <v>162</v>
      </c>
      <c r="H476" s="711">
        <v>1</v>
      </c>
      <c r="I476" s="711">
        <v>54</v>
      </c>
      <c r="J476" s="711">
        <v>8</v>
      </c>
      <c r="K476" s="711">
        <v>432</v>
      </c>
      <c r="L476" s="711">
        <v>2.6666666666666665</v>
      </c>
      <c r="M476" s="711">
        <v>54</v>
      </c>
      <c r="N476" s="711">
        <v>6</v>
      </c>
      <c r="O476" s="711">
        <v>324</v>
      </c>
      <c r="P476" s="701">
        <v>2</v>
      </c>
      <c r="Q476" s="712">
        <v>54</v>
      </c>
    </row>
    <row r="477" spans="1:17" ht="14.4" customHeight="1" x14ac:dyDescent="0.3">
      <c r="A477" s="695" t="s">
        <v>6151</v>
      </c>
      <c r="B477" s="696" t="s">
        <v>5970</v>
      </c>
      <c r="C477" s="696" t="s">
        <v>5886</v>
      </c>
      <c r="D477" s="696" t="s">
        <v>6001</v>
      </c>
      <c r="E477" s="696" t="s">
        <v>6002</v>
      </c>
      <c r="F477" s="711">
        <v>232</v>
      </c>
      <c r="G477" s="711">
        <v>17864</v>
      </c>
      <c r="H477" s="711">
        <v>1</v>
      </c>
      <c r="I477" s="711">
        <v>77</v>
      </c>
      <c r="J477" s="711">
        <v>190</v>
      </c>
      <c r="K477" s="711">
        <v>14630</v>
      </c>
      <c r="L477" s="711">
        <v>0.81896551724137934</v>
      </c>
      <c r="M477" s="711">
        <v>77</v>
      </c>
      <c r="N477" s="711">
        <v>163</v>
      </c>
      <c r="O477" s="711">
        <v>12551</v>
      </c>
      <c r="P477" s="701">
        <v>0.70258620689655171</v>
      </c>
      <c r="Q477" s="712">
        <v>77</v>
      </c>
    </row>
    <row r="478" spans="1:17" ht="14.4" customHeight="1" x14ac:dyDescent="0.3">
      <c r="A478" s="695" t="s">
        <v>6151</v>
      </c>
      <c r="B478" s="696" t="s">
        <v>5970</v>
      </c>
      <c r="C478" s="696" t="s">
        <v>5886</v>
      </c>
      <c r="D478" s="696" t="s">
        <v>6005</v>
      </c>
      <c r="E478" s="696" t="s">
        <v>6006</v>
      </c>
      <c r="F478" s="711">
        <v>95</v>
      </c>
      <c r="G478" s="711">
        <v>2090</v>
      </c>
      <c r="H478" s="711">
        <v>1</v>
      </c>
      <c r="I478" s="711">
        <v>22</v>
      </c>
      <c r="J478" s="711">
        <v>27</v>
      </c>
      <c r="K478" s="711">
        <v>594</v>
      </c>
      <c r="L478" s="711">
        <v>0.28421052631578947</v>
      </c>
      <c r="M478" s="711">
        <v>22</v>
      </c>
      <c r="N478" s="711">
        <v>8</v>
      </c>
      <c r="O478" s="711">
        <v>179</v>
      </c>
      <c r="P478" s="701">
        <v>8.5645933014354067E-2</v>
      </c>
      <c r="Q478" s="712">
        <v>22.375</v>
      </c>
    </row>
    <row r="479" spans="1:17" ht="14.4" customHeight="1" x14ac:dyDescent="0.3">
      <c r="A479" s="695" t="s">
        <v>6151</v>
      </c>
      <c r="B479" s="696" t="s">
        <v>5970</v>
      </c>
      <c r="C479" s="696" t="s">
        <v>5886</v>
      </c>
      <c r="D479" s="696" t="s">
        <v>6015</v>
      </c>
      <c r="E479" s="696" t="s">
        <v>6016</v>
      </c>
      <c r="F479" s="711">
        <v>13</v>
      </c>
      <c r="G479" s="711">
        <v>2717</v>
      </c>
      <c r="H479" s="711">
        <v>1</v>
      </c>
      <c r="I479" s="711">
        <v>209</v>
      </c>
      <c r="J479" s="711">
        <v>7</v>
      </c>
      <c r="K479" s="711">
        <v>1463</v>
      </c>
      <c r="L479" s="711">
        <v>0.53846153846153844</v>
      </c>
      <c r="M479" s="711">
        <v>209</v>
      </c>
      <c r="N479" s="711"/>
      <c r="O479" s="711"/>
      <c r="P479" s="701"/>
      <c r="Q479" s="712"/>
    </row>
    <row r="480" spans="1:17" ht="14.4" customHeight="1" x14ac:dyDescent="0.3">
      <c r="A480" s="695" t="s">
        <v>6151</v>
      </c>
      <c r="B480" s="696" t="s">
        <v>5970</v>
      </c>
      <c r="C480" s="696" t="s">
        <v>5886</v>
      </c>
      <c r="D480" s="696" t="s">
        <v>6017</v>
      </c>
      <c r="E480" s="696" t="s">
        <v>6018</v>
      </c>
      <c r="F480" s="711"/>
      <c r="G480" s="711"/>
      <c r="H480" s="711"/>
      <c r="I480" s="711"/>
      <c r="J480" s="711">
        <v>9</v>
      </c>
      <c r="K480" s="711">
        <v>594</v>
      </c>
      <c r="L480" s="711"/>
      <c r="M480" s="711">
        <v>66</v>
      </c>
      <c r="N480" s="711">
        <v>3</v>
      </c>
      <c r="O480" s="711">
        <v>198</v>
      </c>
      <c r="P480" s="701"/>
      <c r="Q480" s="712">
        <v>66</v>
      </c>
    </row>
    <row r="481" spans="1:17" ht="14.4" customHeight="1" x14ac:dyDescent="0.3">
      <c r="A481" s="695" t="s">
        <v>6151</v>
      </c>
      <c r="B481" s="696" t="s">
        <v>5970</v>
      </c>
      <c r="C481" s="696" t="s">
        <v>5886</v>
      </c>
      <c r="D481" s="696" t="s">
        <v>6021</v>
      </c>
      <c r="E481" s="696" t="s">
        <v>6022</v>
      </c>
      <c r="F481" s="711">
        <v>237</v>
      </c>
      <c r="G481" s="711">
        <v>3792</v>
      </c>
      <c r="H481" s="711">
        <v>1</v>
      </c>
      <c r="I481" s="711">
        <v>16</v>
      </c>
      <c r="J481" s="711">
        <v>199</v>
      </c>
      <c r="K481" s="711">
        <v>3184</v>
      </c>
      <c r="L481" s="711">
        <v>0.83966244725738393</v>
      </c>
      <c r="M481" s="711">
        <v>16</v>
      </c>
      <c r="N481" s="711">
        <v>162</v>
      </c>
      <c r="O481" s="711">
        <v>2592</v>
      </c>
      <c r="P481" s="701">
        <v>0.68354430379746833</v>
      </c>
      <c r="Q481" s="712">
        <v>16</v>
      </c>
    </row>
    <row r="482" spans="1:17" ht="14.4" customHeight="1" x14ac:dyDescent="0.3">
      <c r="A482" s="695" t="s">
        <v>6151</v>
      </c>
      <c r="B482" s="696" t="s">
        <v>5970</v>
      </c>
      <c r="C482" s="696" t="s">
        <v>5886</v>
      </c>
      <c r="D482" s="696" t="s">
        <v>6025</v>
      </c>
      <c r="E482" s="696" t="s">
        <v>6026</v>
      </c>
      <c r="F482" s="711">
        <v>10</v>
      </c>
      <c r="G482" s="711">
        <v>3470</v>
      </c>
      <c r="H482" s="711">
        <v>1</v>
      </c>
      <c r="I482" s="711">
        <v>347</v>
      </c>
      <c r="J482" s="711"/>
      <c r="K482" s="711"/>
      <c r="L482" s="711"/>
      <c r="M482" s="711"/>
      <c r="N482" s="711"/>
      <c r="O482" s="711"/>
      <c r="P482" s="701"/>
      <c r="Q482" s="712"/>
    </row>
    <row r="483" spans="1:17" ht="14.4" customHeight="1" x14ac:dyDescent="0.3">
      <c r="A483" s="695" t="s">
        <v>6151</v>
      </c>
      <c r="B483" s="696" t="s">
        <v>5970</v>
      </c>
      <c r="C483" s="696" t="s">
        <v>5886</v>
      </c>
      <c r="D483" s="696" t="s">
        <v>6027</v>
      </c>
      <c r="E483" s="696" t="s">
        <v>6028</v>
      </c>
      <c r="F483" s="711">
        <v>77</v>
      </c>
      <c r="G483" s="711">
        <v>1771</v>
      </c>
      <c r="H483" s="711">
        <v>1</v>
      </c>
      <c r="I483" s="711">
        <v>23</v>
      </c>
      <c r="J483" s="711">
        <v>23</v>
      </c>
      <c r="K483" s="711">
        <v>552</v>
      </c>
      <c r="L483" s="711">
        <v>0.31168831168831168</v>
      </c>
      <c r="M483" s="711">
        <v>24</v>
      </c>
      <c r="N483" s="711">
        <v>4</v>
      </c>
      <c r="O483" s="711">
        <v>96</v>
      </c>
      <c r="P483" s="701">
        <v>5.4206662902315079E-2</v>
      </c>
      <c r="Q483" s="712">
        <v>24</v>
      </c>
    </row>
    <row r="484" spans="1:17" ht="14.4" customHeight="1" x14ac:dyDescent="0.3">
      <c r="A484" s="695" t="s">
        <v>6151</v>
      </c>
      <c r="B484" s="696" t="s">
        <v>5970</v>
      </c>
      <c r="C484" s="696" t="s">
        <v>5886</v>
      </c>
      <c r="D484" s="696" t="s">
        <v>6031</v>
      </c>
      <c r="E484" s="696" t="s">
        <v>6032</v>
      </c>
      <c r="F484" s="711">
        <v>3</v>
      </c>
      <c r="G484" s="711">
        <v>540</v>
      </c>
      <c r="H484" s="711">
        <v>1</v>
      </c>
      <c r="I484" s="711">
        <v>180</v>
      </c>
      <c r="J484" s="711">
        <v>1</v>
      </c>
      <c r="K484" s="711">
        <v>180</v>
      </c>
      <c r="L484" s="711">
        <v>0.33333333333333331</v>
      </c>
      <c r="M484" s="711">
        <v>180</v>
      </c>
      <c r="N484" s="711">
        <v>1</v>
      </c>
      <c r="O484" s="711">
        <v>180</v>
      </c>
      <c r="P484" s="701">
        <v>0.33333333333333331</v>
      </c>
      <c r="Q484" s="712">
        <v>180</v>
      </c>
    </row>
    <row r="485" spans="1:17" ht="14.4" customHeight="1" x14ac:dyDescent="0.3">
      <c r="A485" s="695" t="s">
        <v>6151</v>
      </c>
      <c r="B485" s="696" t="s">
        <v>5970</v>
      </c>
      <c r="C485" s="696" t="s">
        <v>5886</v>
      </c>
      <c r="D485" s="696" t="s">
        <v>6037</v>
      </c>
      <c r="E485" s="696" t="s">
        <v>6038</v>
      </c>
      <c r="F485" s="711">
        <v>1</v>
      </c>
      <c r="G485" s="711">
        <v>253</v>
      </c>
      <c r="H485" s="711">
        <v>1</v>
      </c>
      <c r="I485" s="711">
        <v>253</v>
      </c>
      <c r="J485" s="711"/>
      <c r="K485" s="711"/>
      <c r="L485" s="711"/>
      <c r="M485" s="711"/>
      <c r="N485" s="711">
        <v>10</v>
      </c>
      <c r="O485" s="711">
        <v>2530</v>
      </c>
      <c r="P485" s="701">
        <v>10</v>
      </c>
      <c r="Q485" s="712">
        <v>253</v>
      </c>
    </row>
    <row r="486" spans="1:17" ht="14.4" customHeight="1" x14ac:dyDescent="0.3">
      <c r="A486" s="695" t="s">
        <v>6151</v>
      </c>
      <c r="B486" s="696" t="s">
        <v>5970</v>
      </c>
      <c r="C486" s="696" t="s">
        <v>5886</v>
      </c>
      <c r="D486" s="696" t="s">
        <v>6041</v>
      </c>
      <c r="E486" s="696" t="s">
        <v>6042</v>
      </c>
      <c r="F486" s="711"/>
      <c r="G486" s="711"/>
      <c r="H486" s="711"/>
      <c r="I486" s="711"/>
      <c r="J486" s="711">
        <v>1</v>
      </c>
      <c r="K486" s="711">
        <v>189</v>
      </c>
      <c r="L486" s="711"/>
      <c r="M486" s="711">
        <v>189</v>
      </c>
      <c r="N486" s="711"/>
      <c r="O486" s="711"/>
      <c r="P486" s="701"/>
      <c r="Q486" s="712"/>
    </row>
    <row r="487" spans="1:17" ht="14.4" customHeight="1" x14ac:dyDescent="0.3">
      <c r="A487" s="695" t="s">
        <v>6151</v>
      </c>
      <c r="B487" s="696" t="s">
        <v>5970</v>
      </c>
      <c r="C487" s="696" t="s">
        <v>5886</v>
      </c>
      <c r="D487" s="696" t="s">
        <v>6045</v>
      </c>
      <c r="E487" s="696" t="s">
        <v>6046</v>
      </c>
      <c r="F487" s="711">
        <v>1</v>
      </c>
      <c r="G487" s="711">
        <v>216</v>
      </c>
      <c r="H487" s="711">
        <v>1</v>
      </c>
      <c r="I487" s="711">
        <v>216</v>
      </c>
      <c r="J487" s="711">
        <v>2</v>
      </c>
      <c r="K487" s="711">
        <v>432</v>
      </c>
      <c r="L487" s="711">
        <v>2</v>
      </c>
      <c r="M487" s="711">
        <v>216</v>
      </c>
      <c r="N487" s="711">
        <v>4</v>
      </c>
      <c r="O487" s="711">
        <v>864</v>
      </c>
      <c r="P487" s="701">
        <v>4</v>
      </c>
      <c r="Q487" s="712">
        <v>216</v>
      </c>
    </row>
    <row r="488" spans="1:17" ht="14.4" customHeight="1" x14ac:dyDescent="0.3">
      <c r="A488" s="695" t="s">
        <v>6151</v>
      </c>
      <c r="B488" s="696" t="s">
        <v>5970</v>
      </c>
      <c r="C488" s="696" t="s">
        <v>5886</v>
      </c>
      <c r="D488" s="696" t="s">
        <v>6047</v>
      </c>
      <c r="E488" s="696" t="s">
        <v>6048</v>
      </c>
      <c r="F488" s="711">
        <v>1</v>
      </c>
      <c r="G488" s="711">
        <v>35</v>
      </c>
      <c r="H488" s="711">
        <v>1</v>
      </c>
      <c r="I488" s="711">
        <v>35</v>
      </c>
      <c r="J488" s="711"/>
      <c r="K488" s="711"/>
      <c r="L488" s="711"/>
      <c r="M488" s="711"/>
      <c r="N488" s="711"/>
      <c r="O488" s="711"/>
      <c r="P488" s="701"/>
      <c r="Q488" s="712"/>
    </row>
    <row r="489" spans="1:17" ht="14.4" customHeight="1" x14ac:dyDescent="0.3">
      <c r="A489" s="695" t="s">
        <v>6151</v>
      </c>
      <c r="B489" s="696" t="s">
        <v>5970</v>
      </c>
      <c r="C489" s="696" t="s">
        <v>5886</v>
      </c>
      <c r="D489" s="696" t="s">
        <v>6051</v>
      </c>
      <c r="E489" s="696" t="s">
        <v>6052</v>
      </c>
      <c r="F489" s="711">
        <v>1</v>
      </c>
      <c r="G489" s="711">
        <v>50</v>
      </c>
      <c r="H489" s="711">
        <v>1</v>
      </c>
      <c r="I489" s="711">
        <v>50</v>
      </c>
      <c r="J489" s="711"/>
      <c r="K489" s="711"/>
      <c r="L489" s="711"/>
      <c r="M489" s="711"/>
      <c r="N489" s="711"/>
      <c r="O489" s="711"/>
      <c r="P489" s="701"/>
      <c r="Q489" s="712"/>
    </row>
    <row r="490" spans="1:17" ht="14.4" customHeight="1" x14ac:dyDescent="0.3">
      <c r="A490" s="695" t="s">
        <v>6151</v>
      </c>
      <c r="B490" s="696" t="s">
        <v>5970</v>
      </c>
      <c r="C490" s="696" t="s">
        <v>5886</v>
      </c>
      <c r="D490" s="696" t="s">
        <v>6059</v>
      </c>
      <c r="E490" s="696" t="s">
        <v>6060</v>
      </c>
      <c r="F490" s="711"/>
      <c r="G490" s="711"/>
      <c r="H490" s="711"/>
      <c r="I490" s="711"/>
      <c r="J490" s="711">
        <v>1</v>
      </c>
      <c r="K490" s="711">
        <v>326</v>
      </c>
      <c r="L490" s="711"/>
      <c r="M490" s="711">
        <v>326</v>
      </c>
      <c r="N490" s="711"/>
      <c r="O490" s="711"/>
      <c r="P490" s="701"/>
      <c r="Q490" s="712"/>
    </row>
    <row r="491" spans="1:17" ht="14.4" customHeight="1" x14ac:dyDescent="0.3">
      <c r="A491" s="695" t="s">
        <v>6151</v>
      </c>
      <c r="B491" s="696" t="s">
        <v>5970</v>
      </c>
      <c r="C491" s="696" t="s">
        <v>5886</v>
      </c>
      <c r="D491" s="696" t="s">
        <v>6063</v>
      </c>
      <c r="E491" s="696" t="s">
        <v>6064</v>
      </c>
      <c r="F491" s="711"/>
      <c r="G491" s="711"/>
      <c r="H491" s="711"/>
      <c r="I491" s="711"/>
      <c r="J491" s="711"/>
      <c r="K491" s="711"/>
      <c r="L491" s="711"/>
      <c r="M491" s="711"/>
      <c r="N491" s="711">
        <v>1</v>
      </c>
      <c r="O491" s="711">
        <v>751</v>
      </c>
      <c r="P491" s="701"/>
      <c r="Q491" s="712">
        <v>751</v>
      </c>
    </row>
    <row r="492" spans="1:17" ht="14.4" customHeight="1" x14ac:dyDescent="0.3">
      <c r="A492" s="695" t="s">
        <v>6151</v>
      </c>
      <c r="B492" s="696" t="s">
        <v>5970</v>
      </c>
      <c r="C492" s="696" t="s">
        <v>5886</v>
      </c>
      <c r="D492" s="696" t="s">
        <v>6069</v>
      </c>
      <c r="E492" s="696" t="s">
        <v>6070</v>
      </c>
      <c r="F492" s="711"/>
      <c r="G492" s="711"/>
      <c r="H492" s="711"/>
      <c r="I492" s="711"/>
      <c r="J492" s="711"/>
      <c r="K492" s="711"/>
      <c r="L492" s="711"/>
      <c r="M492" s="711"/>
      <c r="N492" s="711">
        <v>2</v>
      </c>
      <c r="O492" s="711">
        <v>458</v>
      </c>
      <c r="P492" s="701"/>
      <c r="Q492" s="712">
        <v>229</v>
      </c>
    </row>
    <row r="493" spans="1:17" ht="14.4" customHeight="1" x14ac:dyDescent="0.3">
      <c r="A493" s="695" t="s">
        <v>6151</v>
      </c>
      <c r="B493" s="696" t="s">
        <v>5970</v>
      </c>
      <c r="C493" s="696" t="s">
        <v>5886</v>
      </c>
      <c r="D493" s="696" t="s">
        <v>6071</v>
      </c>
      <c r="E493" s="696" t="s">
        <v>6072</v>
      </c>
      <c r="F493" s="711"/>
      <c r="G493" s="711"/>
      <c r="H493" s="711"/>
      <c r="I493" s="711"/>
      <c r="J493" s="711"/>
      <c r="K493" s="711"/>
      <c r="L493" s="711"/>
      <c r="M493" s="711"/>
      <c r="N493" s="711">
        <v>8</v>
      </c>
      <c r="O493" s="711">
        <v>3248</v>
      </c>
      <c r="P493" s="701"/>
      <c r="Q493" s="712">
        <v>406</v>
      </c>
    </row>
    <row r="494" spans="1:17" ht="14.4" customHeight="1" x14ac:dyDescent="0.3">
      <c r="A494" s="695" t="s">
        <v>6151</v>
      </c>
      <c r="B494" s="696" t="s">
        <v>5970</v>
      </c>
      <c r="C494" s="696" t="s">
        <v>5886</v>
      </c>
      <c r="D494" s="696" t="s">
        <v>6075</v>
      </c>
      <c r="E494" s="696" t="s">
        <v>6076</v>
      </c>
      <c r="F494" s="711"/>
      <c r="G494" s="711"/>
      <c r="H494" s="711"/>
      <c r="I494" s="711"/>
      <c r="J494" s="711"/>
      <c r="K494" s="711"/>
      <c r="L494" s="711"/>
      <c r="M494" s="711"/>
      <c r="N494" s="711">
        <v>8</v>
      </c>
      <c r="O494" s="711">
        <v>4688</v>
      </c>
      <c r="P494" s="701"/>
      <c r="Q494" s="712">
        <v>586</v>
      </c>
    </row>
    <row r="495" spans="1:17" ht="14.4" customHeight="1" x14ac:dyDescent="0.3">
      <c r="A495" s="695" t="s">
        <v>6152</v>
      </c>
      <c r="B495" s="696" t="s">
        <v>5749</v>
      </c>
      <c r="C495" s="696" t="s">
        <v>5886</v>
      </c>
      <c r="D495" s="696" t="s">
        <v>5891</v>
      </c>
      <c r="E495" s="696" t="s">
        <v>5892</v>
      </c>
      <c r="F495" s="711">
        <v>1</v>
      </c>
      <c r="G495" s="711">
        <v>34</v>
      </c>
      <c r="H495" s="711">
        <v>1</v>
      </c>
      <c r="I495" s="711">
        <v>34</v>
      </c>
      <c r="J495" s="711"/>
      <c r="K495" s="711"/>
      <c r="L495" s="711"/>
      <c r="M495" s="711"/>
      <c r="N495" s="711">
        <v>1</v>
      </c>
      <c r="O495" s="711">
        <v>35</v>
      </c>
      <c r="P495" s="701">
        <v>1.0294117647058822</v>
      </c>
      <c r="Q495" s="712">
        <v>35</v>
      </c>
    </row>
    <row r="496" spans="1:17" ht="14.4" customHeight="1" x14ac:dyDescent="0.3">
      <c r="A496" s="695" t="s">
        <v>6152</v>
      </c>
      <c r="B496" s="696" t="s">
        <v>5749</v>
      </c>
      <c r="C496" s="696" t="s">
        <v>5886</v>
      </c>
      <c r="D496" s="696" t="s">
        <v>5931</v>
      </c>
      <c r="E496" s="696" t="s">
        <v>5932</v>
      </c>
      <c r="F496" s="711">
        <v>1</v>
      </c>
      <c r="G496" s="711">
        <v>158</v>
      </c>
      <c r="H496" s="711">
        <v>1</v>
      </c>
      <c r="I496" s="711">
        <v>158</v>
      </c>
      <c r="J496" s="711"/>
      <c r="K496" s="711"/>
      <c r="L496" s="711"/>
      <c r="M496" s="711"/>
      <c r="N496" s="711">
        <v>1</v>
      </c>
      <c r="O496" s="711">
        <v>159</v>
      </c>
      <c r="P496" s="701">
        <v>1.0063291139240507</v>
      </c>
      <c r="Q496" s="712">
        <v>159</v>
      </c>
    </row>
    <row r="497" spans="1:17" ht="14.4" customHeight="1" x14ac:dyDescent="0.3">
      <c r="A497" s="695" t="s">
        <v>6152</v>
      </c>
      <c r="B497" s="696" t="s">
        <v>5749</v>
      </c>
      <c r="C497" s="696" t="s">
        <v>5886</v>
      </c>
      <c r="D497" s="696" t="s">
        <v>5937</v>
      </c>
      <c r="E497" s="696" t="s">
        <v>5938</v>
      </c>
      <c r="F497" s="711"/>
      <c r="G497" s="711"/>
      <c r="H497" s="711"/>
      <c r="I497" s="711"/>
      <c r="J497" s="711"/>
      <c r="K497" s="711"/>
      <c r="L497" s="711"/>
      <c r="M497" s="711"/>
      <c r="N497" s="711">
        <v>2</v>
      </c>
      <c r="O497" s="711">
        <v>327</v>
      </c>
      <c r="P497" s="701"/>
      <c r="Q497" s="712">
        <v>163.5</v>
      </c>
    </row>
    <row r="498" spans="1:17" ht="14.4" customHeight="1" x14ac:dyDescent="0.3">
      <c r="A498" s="695" t="s">
        <v>6152</v>
      </c>
      <c r="B498" s="696" t="s">
        <v>5941</v>
      </c>
      <c r="C498" s="696" t="s">
        <v>5886</v>
      </c>
      <c r="D498" s="696" t="s">
        <v>5946</v>
      </c>
      <c r="E498" s="696" t="s">
        <v>5947</v>
      </c>
      <c r="F498" s="711"/>
      <c r="G498" s="711"/>
      <c r="H498" s="711"/>
      <c r="I498" s="711"/>
      <c r="J498" s="711"/>
      <c r="K498" s="711"/>
      <c r="L498" s="711"/>
      <c r="M498" s="711"/>
      <c r="N498" s="711">
        <v>1</v>
      </c>
      <c r="O498" s="711">
        <v>301</v>
      </c>
      <c r="P498" s="701"/>
      <c r="Q498" s="712">
        <v>301</v>
      </c>
    </row>
    <row r="499" spans="1:17" ht="14.4" customHeight="1" x14ac:dyDescent="0.3">
      <c r="A499" s="695" t="s">
        <v>6152</v>
      </c>
      <c r="B499" s="696" t="s">
        <v>5941</v>
      </c>
      <c r="C499" s="696" t="s">
        <v>5886</v>
      </c>
      <c r="D499" s="696" t="s">
        <v>5950</v>
      </c>
      <c r="E499" s="696" t="s">
        <v>5951</v>
      </c>
      <c r="F499" s="711"/>
      <c r="G499" s="711"/>
      <c r="H499" s="711"/>
      <c r="I499" s="711"/>
      <c r="J499" s="711">
        <v>2</v>
      </c>
      <c r="K499" s="711">
        <v>2490</v>
      </c>
      <c r="L499" s="711"/>
      <c r="M499" s="711">
        <v>1245</v>
      </c>
      <c r="N499" s="711"/>
      <c r="O499" s="711"/>
      <c r="P499" s="701"/>
      <c r="Q499" s="712"/>
    </row>
    <row r="500" spans="1:17" ht="14.4" customHeight="1" x14ac:dyDescent="0.3">
      <c r="A500" s="695" t="s">
        <v>6152</v>
      </c>
      <c r="B500" s="696" t="s">
        <v>5941</v>
      </c>
      <c r="C500" s="696" t="s">
        <v>5886</v>
      </c>
      <c r="D500" s="696" t="s">
        <v>5952</v>
      </c>
      <c r="E500" s="696" t="s">
        <v>5953</v>
      </c>
      <c r="F500" s="711">
        <v>6</v>
      </c>
      <c r="G500" s="711">
        <v>55770</v>
      </c>
      <c r="H500" s="711">
        <v>1</v>
      </c>
      <c r="I500" s="711">
        <v>9295</v>
      </c>
      <c r="J500" s="711"/>
      <c r="K500" s="711"/>
      <c r="L500" s="711"/>
      <c r="M500" s="711"/>
      <c r="N500" s="711"/>
      <c r="O500" s="711"/>
      <c r="P500" s="701"/>
      <c r="Q500" s="712"/>
    </row>
    <row r="501" spans="1:17" ht="14.4" customHeight="1" x14ac:dyDescent="0.3">
      <c r="A501" s="695" t="s">
        <v>6152</v>
      </c>
      <c r="B501" s="696" t="s">
        <v>5941</v>
      </c>
      <c r="C501" s="696" t="s">
        <v>5886</v>
      </c>
      <c r="D501" s="696" t="s">
        <v>5954</v>
      </c>
      <c r="E501" s="696" t="s">
        <v>5955</v>
      </c>
      <c r="F501" s="711"/>
      <c r="G501" s="711"/>
      <c r="H501" s="711"/>
      <c r="I501" s="711"/>
      <c r="J501" s="711"/>
      <c r="K501" s="711"/>
      <c r="L501" s="711"/>
      <c r="M501" s="711"/>
      <c r="N501" s="711">
        <v>1</v>
      </c>
      <c r="O501" s="711">
        <v>9828</v>
      </c>
      <c r="P501" s="701"/>
      <c r="Q501" s="712">
        <v>9828</v>
      </c>
    </row>
    <row r="502" spans="1:17" ht="14.4" customHeight="1" x14ac:dyDescent="0.3">
      <c r="A502" s="695" t="s">
        <v>6152</v>
      </c>
      <c r="B502" s="696" t="s">
        <v>5970</v>
      </c>
      <c r="C502" s="696" t="s">
        <v>5886</v>
      </c>
      <c r="D502" s="696" t="s">
        <v>5979</v>
      </c>
      <c r="E502" s="696" t="s">
        <v>5980</v>
      </c>
      <c r="F502" s="711">
        <v>1</v>
      </c>
      <c r="G502" s="711">
        <v>350</v>
      </c>
      <c r="H502" s="711">
        <v>1</v>
      </c>
      <c r="I502" s="711">
        <v>350</v>
      </c>
      <c r="J502" s="711"/>
      <c r="K502" s="711"/>
      <c r="L502" s="711"/>
      <c r="M502" s="711"/>
      <c r="N502" s="711"/>
      <c r="O502" s="711"/>
      <c r="P502" s="701"/>
      <c r="Q502" s="712"/>
    </row>
    <row r="503" spans="1:17" ht="14.4" customHeight="1" x14ac:dyDescent="0.3">
      <c r="A503" s="695" t="s">
        <v>6152</v>
      </c>
      <c r="B503" s="696" t="s">
        <v>5970</v>
      </c>
      <c r="C503" s="696" t="s">
        <v>5886</v>
      </c>
      <c r="D503" s="696" t="s">
        <v>5983</v>
      </c>
      <c r="E503" s="696" t="s">
        <v>5984</v>
      </c>
      <c r="F503" s="711">
        <v>173</v>
      </c>
      <c r="G503" s="711">
        <v>11072</v>
      </c>
      <c r="H503" s="711">
        <v>1</v>
      </c>
      <c r="I503" s="711">
        <v>64</v>
      </c>
      <c r="J503" s="711">
        <v>139</v>
      </c>
      <c r="K503" s="711">
        <v>9035</v>
      </c>
      <c r="L503" s="711">
        <v>0.81602239884393069</v>
      </c>
      <c r="M503" s="711">
        <v>65</v>
      </c>
      <c r="N503" s="711">
        <v>116</v>
      </c>
      <c r="O503" s="711">
        <v>7540</v>
      </c>
      <c r="P503" s="701">
        <v>0.68099710982658956</v>
      </c>
      <c r="Q503" s="712">
        <v>65</v>
      </c>
    </row>
    <row r="504" spans="1:17" ht="14.4" customHeight="1" x14ac:dyDescent="0.3">
      <c r="A504" s="695" t="s">
        <v>6152</v>
      </c>
      <c r="B504" s="696" t="s">
        <v>5970</v>
      </c>
      <c r="C504" s="696" t="s">
        <v>5886</v>
      </c>
      <c r="D504" s="696" t="s">
        <v>5987</v>
      </c>
      <c r="E504" s="696" t="s">
        <v>5988</v>
      </c>
      <c r="F504" s="711">
        <v>1</v>
      </c>
      <c r="G504" s="711">
        <v>589</v>
      </c>
      <c r="H504" s="711">
        <v>1</v>
      </c>
      <c r="I504" s="711">
        <v>589</v>
      </c>
      <c r="J504" s="711"/>
      <c r="K504" s="711"/>
      <c r="L504" s="711"/>
      <c r="M504" s="711"/>
      <c r="N504" s="711"/>
      <c r="O504" s="711"/>
      <c r="P504" s="701"/>
      <c r="Q504" s="712"/>
    </row>
    <row r="505" spans="1:17" ht="14.4" customHeight="1" x14ac:dyDescent="0.3">
      <c r="A505" s="695" t="s">
        <v>6152</v>
      </c>
      <c r="B505" s="696" t="s">
        <v>5970</v>
      </c>
      <c r="C505" s="696" t="s">
        <v>5886</v>
      </c>
      <c r="D505" s="696" t="s">
        <v>5995</v>
      </c>
      <c r="E505" s="696" t="s">
        <v>5996</v>
      </c>
      <c r="F505" s="711">
        <v>2</v>
      </c>
      <c r="G505" s="711">
        <v>46</v>
      </c>
      <c r="H505" s="711">
        <v>1</v>
      </c>
      <c r="I505" s="711">
        <v>23</v>
      </c>
      <c r="J505" s="711">
        <v>1</v>
      </c>
      <c r="K505" s="711">
        <v>23</v>
      </c>
      <c r="L505" s="711">
        <v>0.5</v>
      </c>
      <c r="M505" s="711">
        <v>23</v>
      </c>
      <c r="N505" s="711">
        <v>1</v>
      </c>
      <c r="O505" s="711">
        <v>23</v>
      </c>
      <c r="P505" s="701">
        <v>0.5</v>
      </c>
      <c r="Q505" s="712">
        <v>23</v>
      </c>
    </row>
    <row r="506" spans="1:17" ht="14.4" customHeight="1" x14ac:dyDescent="0.3">
      <c r="A506" s="695" t="s">
        <v>6152</v>
      </c>
      <c r="B506" s="696" t="s">
        <v>5970</v>
      </c>
      <c r="C506" s="696" t="s">
        <v>5886</v>
      </c>
      <c r="D506" s="696" t="s">
        <v>5999</v>
      </c>
      <c r="E506" s="696" t="s">
        <v>6000</v>
      </c>
      <c r="F506" s="711">
        <v>2</v>
      </c>
      <c r="G506" s="711">
        <v>108</v>
      </c>
      <c r="H506" s="711">
        <v>1</v>
      </c>
      <c r="I506" s="711">
        <v>54</v>
      </c>
      <c r="J506" s="711">
        <v>1</v>
      </c>
      <c r="K506" s="711">
        <v>54</v>
      </c>
      <c r="L506" s="711">
        <v>0.5</v>
      </c>
      <c r="M506" s="711">
        <v>54</v>
      </c>
      <c r="N506" s="711">
        <v>1</v>
      </c>
      <c r="O506" s="711">
        <v>54</v>
      </c>
      <c r="P506" s="701">
        <v>0.5</v>
      </c>
      <c r="Q506" s="712">
        <v>54</v>
      </c>
    </row>
    <row r="507" spans="1:17" ht="14.4" customHeight="1" x14ac:dyDescent="0.3">
      <c r="A507" s="695" t="s">
        <v>6152</v>
      </c>
      <c r="B507" s="696" t="s">
        <v>5970</v>
      </c>
      <c r="C507" s="696" t="s">
        <v>5886</v>
      </c>
      <c r="D507" s="696" t="s">
        <v>6001</v>
      </c>
      <c r="E507" s="696" t="s">
        <v>6002</v>
      </c>
      <c r="F507" s="711">
        <v>139</v>
      </c>
      <c r="G507" s="711">
        <v>10703</v>
      </c>
      <c r="H507" s="711">
        <v>1</v>
      </c>
      <c r="I507" s="711">
        <v>77</v>
      </c>
      <c r="J507" s="711">
        <v>114</v>
      </c>
      <c r="K507" s="711">
        <v>8778</v>
      </c>
      <c r="L507" s="711">
        <v>0.82014388489208634</v>
      </c>
      <c r="M507" s="711">
        <v>77</v>
      </c>
      <c r="N507" s="711">
        <v>96</v>
      </c>
      <c r="O507" s="711">
        <v>7392</v>
      </c>
      <c r="P507" s="701">
        <v>0.69064748201438853</v>
      </c>
      <c r="Q507" s="712">
        <v>77</v>
      </c>
    </row>
    <row r="508" spans="1:17" ht="14.4" customHeight="1" x14ac:dyDescent="0.3">
      <c r="A508" s="695" t="s">
        <v>6152</v>
      </c>
      <c r="B508" s="696" t="s">
        <v>5970</v>
      </c>
      <c r="C508" s="696" t="s">
        <v>5886</v>
      </c>
      <c r="D508" s="696" t="s">
        <v>6005</v>
      </c>
      <c r="E508" s="696" t="s">
        <v>6006</v>
      </c>
      <c r="F508" s="711">
        <v>18</v>
      </c>
      <c r="G508" s="711">
        <v>396</v>
      </c>
      <c r="H508" s="711">
        <v>1</v>
      </c>
      <c r="I508" s="711">
        <v>22</v>
      </c>
      <c r="J508" s="711">
        <v>21</v>
      </c>
      <c r="K508" s="711">
        <v>462</v>
      </c>
      <c r="L508" s="711">
        <v>1.1666666666666667</v>
      </c>
      <c r="M508" s="711">
        <v>22</v>
      </c>
      <c r="N508" s="711">
        <v>15</v>
      </c>
      <c r="O508" s="711">
        <v>334</v>
      </c>
      <c r="P508" s="701">
        <v>0.84343434343434343</v>
      </c>
      <c r="Q508" s="712">
        <v>22.266666666666666</v>
      </c>
    </row>
    <row r="509" spans="1:17" ht="14.4" customHeight="1" x14ac:dyDescent="0.3">
      <c r="A509" s="695" t="s">
        <v>6152</v>
      </c>
      <c r="B509" s="696" t="s">
        <v>5970</v>
      </c>
      <c r="C509" s="696" t="s">
        <v>5886</v>
      </c>
      <c r="D509" s="696" t="s">
        <v>6015</v>
      </c>
      <c r="E509" s="696" t="s">
        <v>6016</v>
      </c>
      <c r="F509" s="711">
        <v>2</v>
      </c>
      <c r="G509" s="711">
        <v>418</v>
      </c>
      <c r="H509" s="711">
        <v>1</v>
      </c>
      <c r="I509" s="711">
        <v>209</v>
      </c>
      <c r="J509" s="711">
        <v>9</v>
      </c>
      <c r="K509" s="711">
        <v>1881</v>
      </c>
      <c r="L509" s="711">
        <v>4.5</v>
      </c>
      <c r="M509" s="711">
        <v>209</v>
      </c>
      <c r="N509" s="711"/>
      <c r="O509" s="711"/>
      <c r="P509" s="701"/>
      <c r="Q509" s="712"/>
    </row>
    <row r="510" spans="1:17" ht="14.4" customHeight="1" x14ac:dyDescent="0.3">
      <c r="A510" s="695" t="s">
        <v>6152</v>
      </c>
      <c r="B510" s="696" t="s">
        <v>5970</v>
      </c>
      <c r="C510" s="696" t="s">
        <v>5886</v>
      </c>
      <c r="D510" s="696" t="s">
        <v>6017</v>
      </c>
      <c r="E510" s="696" t="s">
        <v>6018</v>
      </c>
      <c r="F510" s="711"/>
      <c r="G510" s="711"/>
      <c r="H510" s="711"/>
      <c r="I510" s="711"/>
      <c r="J510" s="711"/>
      <c r="K510" s="711"/>
      <c r="L510" s="711"/>
      <c r="M510" s="711"/>
      <c r="N510" s="711">
        <v>4</v>
      </c>
      <c r="O510" s="711">
        <v>264</v>
      </c>
      <c r="P510" s="701"/>
      <c r="Q510" s="712">
        <v>66</v>
      </c>
    </row>
    <row r="511" spans="1:17" ht="14.4" customHeight="1" x14ac:dyDescent="0.3">
      <c r="A511" s="695" t="s">
        <v>6152</v>
      </c>
      <c r="B511" s="696" t="s">
        <v>5970</v>
      </c>
      <c r="C511" s="696" t="s">
        <v>5886</v>
      </c>
      <c r="D511" s="696" t="s">
        <v>6021</v>
      </c>
      <c r="E511" s="696" t="s">
        <v>6022</v>
      </c>
      <c r="F511" s="711">
        <v>144</v>
      </c>
      <c r="G511" s="711">
        <v>2304</v>
      </c>
      <c r="H511" s="711">
        <v>1</v>
      </c>
      <c r="I511" s="711">
        <v>16</v>
      </c>
      <c r="J511" s="711">
        <v>115</v>
      </c>
      <c r="K511" s="711">
        <v>1840</v>
      </c>
      <c r="L511" s="711">
        <v>0.79861111111111116</v>
      </c>
      <c r="M511" s="711">
        <v>16</v>
      </c>
      <c r="N511" s="711">
        <v>94</v>
      </c>
      <c r="O511" s="711">
        <v>1504</v>
      </c>
      <c r="P511" s="701">
        <v>0.65277777777777779</v>
      </c>
      <c r="Q511" s="712">
        <v>16</v>
      </c>
    </row>
    <row r="512" spans="1:17" ht="14.4" customHeight="1" x14ac:dyDescent="0.3">
      <c r="A512" s="695" t="s">
        <v>6152</v>
      </c>
      <c r="B512" s="696" t="s">
        <v>5970</v>
      </c>
      <c r="C512" s="696" t="s">
        <v>5886</v>
      </c>
      <c r="D512" s="696" t="s">
        <v>6027</v>
      </c>
      <c r="E512" s="696" t="s">
        <v>6028</v>
      </c>
      <c r="F512" s="711">
        <v>16</v>
      </c>
      <c r="G512" s="711">
        <v>368</v>
      </c>
      <c r="H512" s="711">
        <v>1</v>
      </c>
      <c r="I512" s="711">
        <v>23</v>
      </c>
      <c r="J512" s="711">
        <v>20</v>
      </c>
      <c r="K512" s="711">
        <v>480</v>
      </c>
      <c r="L512" s="711">
        <v>1.3043478260869565</v>
      </c>
      <c r="M512" s="711">
        <v>24</v>
      </c>
      <c r="N512" s="711">
        <v>14</v>
      </c>
      <c r="O512" s="711">
        <v>336</v>
      </c>
      <c r="P512" s="701">
        <v>0.91304347826086951</v>
      </c>
      <c r="Q512" s="712">
        <v>24</v>
      </c>
    </row>
    <row r="513" spans="1:17" ht="14.4" customHeight="1" x14ac:dyDescent="0.3">
      <c r="A513" s="695" t="s">
        <v>6152</v>
      </c>
      <c r="B513" s="696" t="s">
        <v>5970</v>
      </c>
      <c r="C513" s="696" t="s">
        <v>5886</v>
      </c>
      <c r="D513" s="696" t="s">
        <v>6031</v>
      </c>
      <c r="E513" s="696" t="s">
        <v>6032</v>
      </c>
      <c r="F513" s="711">
        <v>1</v>
      </c>
      <c r="G513" s="711">
        <v>180</v>
      </c>
      <c r="H513" s="711">
        <v>1</v>
      </c>
      <c r="I513" s="711">
        <v>180</v>
      </c>
      <c r="J513" s="711"/>
      <c r="K513" s="711"/>
      <c r="L513" s="711"/>
      <c r="M513" s="711"/>
      <c r="N513" s="711"/>
      <c r="O513" s="711"/>
      <c r="P513" s="701"/>
      <c r="Q513" s="712"/>
    </row>
    <row r="514" spans="1:17" ht="14.4" customHeight="1" x14ac:dyDescent="0.3">
      <c r="A514" s="695" t="s">
        <v>6152</v>
      </c>
      <c r="B514" s="696" t="s">
        <v>5970</v>
      </c>
      <c r="C514" s="696" t="s">
        <v>5886</v>
      </c>
      <c r="D514" s="696" t="s">
        <v>6037</v>
      </c>
      <c r="E514" s="696" t="s">
        <v>6038</v>
      </c>
      <c r="F514" s="711"/>
      <c r="G514" s="711"/>
      <c r="H514" s="711"/>
      <c r="I514" s="711"/>
      <c r="J514" s="711"/>
      <c r="K514" s="711"/>
      <c r="L514" s="711"/>
      <c r="M514" s="711"/>
      <c r="N514" s="711">
        <v>5</v>
      </c>
      <c r="O514" s="711">
        <v>1265</v>
      </c>
      <c r="P514" s="701"/>
      <c r="Q514" s="712">
        <v>253</v>
      </c>
    </row>
    <row r="515" spans="1:17" ht="14.4" customHeight="1" x14ac:dyDescent="0.3">
      <c r="A515" s="695" t="s">
        <v>6152</v>
      </c>
      <c r="B515" s="696" t="s">
        <v>5970</v>
      </c>
      <c r="C515" s="696" t="s">
        <v>5886</v>
      </c>
      <c r="D515" s="696" t="s">
        <v>6041</v>
      </c>
      <c r="E515" s="696" t="s">
        <v>6042</v>
      </c>
      <c r="F515" s="711">
        <v>1</v>
      </c>
      <c r="G515" s="711">
        <v>189</v>
      </c>
      <c r="H515" s="711">
        <v>1</v>
      </c>
      <c r="I515" s="711">
        <v>189</v>
      </c>
      <c r="J515" s="711"/>
      <c r="K515" s="711"/>
      <c r="L515" s="711"/>
      <c r="M515" s="711"/>
      <c r="N515" s="711"/>
      <c r="O515" s="711"/>
      <c r="P515" s="701"/>
      <c r="Q515" s="712"/>
    </row>
    <row r="516" spans="1:17" ht="14.4" customHeight="1" x14ac:dyDescent="0.3">
      <c r="A516" s="695" t="s">
        <v>6152</v>
      </c>
      <c r="B516" s="696" t="s">
        <v>5970</v>
      </c>
      <c r="C516" s="696" t="s">
        <v>5886</v>
      </c>
      <c r="D516" s="696" t="s">
        <v>6045</v>
      </c>
      <c r="E516" s="696" t="s">
        <v>6046</v>
      </c>
      <c r="F516" s="711">
        <v>4</v>
      </c>
      <c r="G516" s="711">
        <v>864</v>
      </c>
      <c r="H516" s="711">
        <v>1</v>
      </c>
      <c r="I516" s="711">
        <v>216</v>
      </c>
      <c r="J516" s="711"/>
      <c r="K516" s="711"/>
      <c r="L516" s="711"/>
      <c r="M516" s="711"/>
      <c r="N516" s="711">
        <v>1</v>
      </c>
      <c r="O516" s="711">
        <v>216</v>
      </c>
      <c r="P516" s="701">
        <v>0.25</v>
      </c>
      <c r="Q516" s="712">
        <v>216</v>
      </c>
    </row>
    <row r="517" spans="1:17" ht="14.4" customHeight="1" x14ac:dyDescent="0.3">
      <c r="A517" s="695" t="s">
        <v>6152</v>
      </c>
      <c r="B517" s="696" t="s">
        <v>5970</v>
      </c>
      <c r="C517" s="696" t="s">
        <v>5886</v>
      </c>
      <c r="D517" s="696" t="s">
        <v>6059</v>
      </c>
      <c r="E517" s="696" t="s">
        <v>6060</v>
      </c>
      <c r="F517" s="711">
        <v>1</v>
      </c>
      <c r="G517" s="711">
        <v>326</v>
      </c>
      <c r="H517" s="711">
        <v>1</v>
      </c>
      <c r="I517" s="711">
        <v>326</v>
      </c>
      <c r="J517" s="711"/>
      <c r="K517" s="711"/>
      <c r="L517" s="711"/>
      <c r="M517" s="711"/>
      <c r="N517" s="711"/>
      <c r="O517" s="711"/>
      <c r="P517" s="701"/>
      <c r="Q517" s="712"/>
    </row>
    <row r="518" spans="1:17" ht="14.4" customHeight="1" x14ac:dyDescent="0.3">
      <c r="A518" s="695" t="s">
        <v>6152</v>
      </c>
      <c r="B518" s="696" t="s">
        <v>5970</v>
      </c>
      <c r="C518" s="696" t="s">
        <v>5886</v>
      </c>
      <c r="D518" s="696" t="s">
        <v>6073</v>
      </c>
      <c r="E518" s="696" t="s">
        <v>6074</v>
      </c>
      <c r="F518" s="711">
        <v>1</v>
      </c>
      <c r="G518" s="711">
        <v>649</v>
      </c>
      <c r="H518" s="711">
        <v>1</v>
      </c>
      <c r="I518" s="711">
        <v>649</v>
      </c>
      <c r="J518" s="711"/>
      <c r="K518" s="711"/>
      <c r="L518" s="711"/>
      <c r="M518" s="711"/>
      <c r="N518" s="711"/>
      <c r="O518" s="711"/>
      <c r="P518" s="701"/>
      <c r="Q518" s="712"/>
    </row>
    <row r="519" spans="1:17" ht="14.4" customHeight="1" x14ac:dyDescent="0.3">
      <c r="A519" s="695" t="s">
        <v>6153</v>
      </c>
      <c r="B519" s="696" t="s">
        <v>5749</v>
      </c>
      <c r="C519" s="696" t="s">
        <v>5886</v>
      </c>
      <c r="D519" s="696" t="s">
        <v>5891</v>
      </c>
      <c r="E519" s="696" t="s">
        <v>5892</v>
      </c>
      <c r="F519" s="711"/>
      <c r="G519" s="711"/>
      <c r="H519" s="711"/>
      <c r="I519" s="711"/>
      <c r="J519" s="711">
        <v>1</v>
      </c>
      <c r="K519" s="711">
        <v>34</v>
      </c>
      <c r="L519" s="711"/>
      <c r="M519" s="711">
        <v>34</v>
      </c>
      <c r="N519" s="711"/>
      <c r="O519" s="711"/>
      <c r="P519" s="701"/>
      <c r="Q519" s="712"/>
    </row>
    <row r="520" spans="1:17" ht="14.4" customHeight="1" x14ac:dyDescent="0.3">
      <c r="A520" s="695" t="s">
        <v>6153</v>
      </c>
      <c r="B520" s="696" t="s">
        <v>5749</v>
      </c>
      <c r="C520" s="696" t="s">
        <v>5886</v>
      </c>
      <c r="D520" s="696" t="s">
        <v>5937</v>
      </c>
      <c r="E520" s="696" t="s">
        <v>5938</v>
      </c>
      <c r="F520" s="711"/>
      <c r="G520" s="711"/>
      <c r="H520" s="711"/>
      <c r="I520" s="711"/>
      <c r="J520" s="711">
        <v>1</v>
      </c>
      <c r="K520" s="711">
        <v>163</v>
      </c>
      <c r="L520" s="711"/>
      <c r="M520" s="711">
        <v>163</v>
      </c>
      <c r="N520" s="711"/>
      <c r="O520" s="711"/>
      <c r="P520" s="701"/>
      <c r="Q520" s="712"/>
    </row>
    <row r="521" spans="1:17" ht="14.4" customHeight="1" x14ac:dyDescent="0.3">
      <c r="A521" s="695" t="s">
        <v>6153</v>
      </c>
      <c r="B521" s="696" t="s">
        <v>5941</v>
      </c>
      <c r="C521" s="696" t="s">
        <v>5886</v>
      </c>
      <c r="D521" s="696" t="s">
        <v>5942</v>
      </c>
      <c r="E521" s="696" t="s">
        <v>5943</v>
      </c>
      <c r="F521" s="711"/>
      <c r="G521" s="711"/>
      <c r="H521" s="711"/>
      <c r="I521" s="711"/>
      <c r="J521" s="711">
        <v>2</v>
      </c>
      <c r="K521" s="711">
        <v>1808</v>
      </c>
      <c r="L521" s="711"/>
      <c r="M521" s="711">
        <v>904</v>
      </c>
      <c r="N521" s="711"/>
      <c r="O521" s="711"/>
      <c r="P521" s="701"/>
      <c r="Q521" s="712"/>
    </row>
    <row r="522" spans="1:17" ht="14.4" customHeight="1" x14ac:dyDescent="0.3">
      <c r="A522" s="695" t="s">
        <v>6153</v>
      </c>
      <c r="B522" s="696" t="s">
        <v>5941</v>
      </c>
      <c r="C522" s="696" t="s">
        <v>5886</v>
      </c>
      <c r="D522" s="696" t="s">
        <v>5950</v>
      </c>
      <c r="E522" s="696" t="s">
        <v>5951</v>
      </c>
      <c r="F522" s="711"/>
      <c r="G522" s="711"/>
      <c r="H522" s="711"/>
      <c r="I522" s="711"/>
      <c r="J522" s="711">
        <v>3</v>
      </c>
      <c r="K522" s="711">
        <v>3735</v>
      </c>
      <c r="L522" s="711"/>
      <c r="M522" s="711">
        <v>1245</v>
      </c>
      <c r="N522" s="711">
        <v>2</v>
      </c>
      <c r="O522" s="711">
        <v>2522</v>
      </c>
      <c r="P522" s="701"/>
      <c r="Q522" s="712">
        <v>1261</v>
      </c>
    </row>
    <row r="523" spans="1:17" ht="14.4" customHeight="1" x14ac:dyDescent="0.3">
      <c r="A523" s="695" t="s">
        <v>6153</v>
      </c>
      <c r="B523" s="696" t="s">
        <v>5941</v>
      </c>
      <c r="C523" s="696" t="s">
        <v>5886</v>
      </c>
      <c r="D523" s="696" t="s">
        <v>5960</v>
      </c>
      <c r="E523" s="696" t="s">
        <v>5961</v>
      </c>
      <c r="F523" s="711"/>
      <c r="G523" s="711"/>
      <c r="H523" s="711"/>
      <c r="I523" s="711"/>
      <c r="J523" s="711">
        <v>2</v>
      </c>
      <c r="K523" s="711">
        <v>2004</v>
      </c>
      <c r="L523" s="711"/>
      <c r="M523" s="711">
        <v>1002</v>
      </c>
      <c r="N523" s="711"/>
      <c r="O523" s="711"/>
      <c r="P523" s="701"/>
      <c r="Q523" s="712"/>
    </row>
    <row r="524" spans="1:17" ht="14.4" customHeight="1" x14ac:dyDescent="0.3">
      <c r="A524" s="695" t="s">
        <v>6153</v>
      </c>
      <c r="B524" s="696" t="s">
        <v>5941</v>
      </c>
      <c r="C524" s="696" t="s">
        <v>5886</v>
      </c>
      <c r="D524" s="696" t="s">
        <v>5962</v>
      </c>
      <c r="E524" s="696" t="s">
        <v>5963</v>
      </c>
      <c r="F524" s="711"/>
      <c r="G524" s="711"/>
      <c r="H524" s="711"/>
      <c r="I524" s="711"/>
      <c r="J524" s="711">
        <v>4</v>
      </c>
      <c r="K524" s="711">
        <v>8932</v>
      </c>
      <c r="L524" s="711"/>
      <c r="M524" s="711">
        <v>2233</v>
      </c>
      <c r="N524" s="711">
        <v>2</v>
      </c>
      <c r="O524" s="711">
        <v>4508</v>
      </c>
      <c r="P524" s="701"/>
      <c r="Q524" s="712">
        <v>2254</v>
      </c>
    </row>
    <row r="525" spans="1:17" ht="14.4" customHeight="1" x14ac:dyDescent="0.3">
      <c r="A525" s="695" t="s">
        <v>6153</v>
      </c>
      <c r="B525" s="696" t="s">
        <v>5941</v>
      </c>
      <c r="C525" s="696" t="s">
        <v>5886</v>
      </c>
      <c r="D525" s="696" t="s">
        <v>5964</v>
      </c>
      <c r="E525" s="696" t="s">
        <v>5965</v>
      </c>
      <c r="F525" s="711"/>
      <c r="G525" s="711"/>
      <c r="H525" s="711"/>
      <c r="I525" s="711"/>
      <c r="J525" s="711">
        <v>2</v>
      </c>
      <c r="K525" s="711">
        <v>732</v>
      </c>
      <c r="L525" s="711"/>
      <c r="M525" s="711">
        <v>366</v>
      </c>
      <c r="N525" s="711">
        <v>1</v>
      </c>
      <c r="O525" s="711">
        <v>370</v>
      </c>
      <c r="P525" s="701"/>
      <c r="Q525" s="712">
        <v>370</v>
      </c>
    </row>
    <row r="526" spans="1:17" ht="14.4" customHeight="1" x14ac:dyDescent="0.3">
      <c r="A526" s="695" t="s">
        <v>6153</v>
      </c>
      <c r="B526" s="696" t="s">
        <v>5970</v>
      </c>
      <c r="C526" s="696" t="s">
        <v>5886</v>
      </c>
      <c r="D526" s="696" t="s">
        <v>5973</v>
      </c>
      <c r="E526" s="696" t="s">
        <v>5974</v>
      </c>
      <c r="F526" s="711"/>
      <c r="G526" s="711"/>
      <c r="H526" s="711"/>
      <c r="I526" s="711"/>
      <c r="J526" s="711">
        <v>1</v>
      </c>
      <c r="K526" s="711">
        <v>217</v>
      </c>
      <c r="L526" s="711"/>
      <c r="M526" s="711">
        <v>217</v>
      </c>
      <c r="N526" s="711"/>
      <c r="O526" s="711"/>
      <c r="P526" s="701"/>
      <c r="Q526" s="712"/>
    </row>
    <row r="527" spans="1:17" ht="14.4" customHeight="1" x14ac:dyDescent="0.3">
      <c r="A527" s="695" t="s">
        <v>6153</v>
      </c>
      <c r="B527" s="696" t="s">
        <v>5970</v>
      </c>
      <c r="C527" s="696" t="s">
        <v>5886</v>
      </c>
      <c r="D527" s="696" t="s">
        <v>5975</v>
      </c>
      <c r="E527" s="696" t="s">
        <v>5976</v>
      </c>
      <c r="F527" s="711"/>
      <c r="G527" s="711"/>
      <c r="H527" s="711"/>
      <c r="I527" s="711"/>
      <c r="J527" s="711">
        <v>1</v>
      </c>
      <c r="K527" s="711">
        <v>497</v>
      </c>
      <c r="L527" s="711"/>
      <c r="M527" s="711">
        <v>497</v>
      </c>
      <c r="N527" s="711"/>
      <c r="O527" s="711"/>
      <c r="P527" s="701"/>
      <c r="Q527" s="712"/>
    </row>
    <row r="528" spans="1:17" ht="14.4" customHeight="1" x14ac:dyDescent="0.3">
      <c r="A528" s="695" t="s">
        <v>6153</v>
      </c>
      <c r="B528" s="696" t="s">
        <v>5970</v>
      </c>
      <c r="C528" s="696" t="s">
        <v>5886</v>
      </c>
      <c r="D528" s="696" t="s">
        <v>5983</v>
      </c>
      <c r="E528" s="696" t="s">
        <v>5984</v>
      </c>
      <c r="F528" s="711">
        <v>49</v>
      </c>
      <c r="G528" s="711">
        <v>3136</v>
      </c>
      <c r="H528" s="711">
        <v>1</v>
      </c>
      <c r="I528" s="711">
        <v>64</v>
      </c>
      <c r="J528" s="711">
        <v>46</v>
      </c>
      <c r="K528" s="711">
        <v>2990</v>
      </c>
      <c r="L528" s="711">
        <v>0.95344387755102045</v>
      </c>
      <c r="M528" s="711">
        <v>65</v>
      </c>
      <c r="N528" s="711">
        <v>45</v>
      </c>
      <c r="O528" s="711">
        <v>2925</v>
      </c>
      <c r="P528" s="701">
        <v>0.93271683673469385</v>
      </c>
      <c r="Q528" s="712">
        <v>65</v>
      </c>
    </row>
    <row r="529" spans="1:17" ht="14.4" customHeight="1" x14ac:dyDescent="0.3">
      <c r="A529" s="695" t="s">
        <v>6153</v>
      </c>
      <c r="B529" s="696" t="s">
        <v>5970</v>
      </c>
      <c r="C529" s="696" t="s">
        <v>5886</v>
      </c>
      <c r="D529" s="696" t="s">
        <v>5987</v>
      </c>
      <c r="E529" s="696" t="s">
        <v>5988</v>
      </c>
      <c r="F529" s="711">
        <v>3</v>
      </c>
      <c r="G529" s="711">
        <v>1767</v>
      </c>
      <c r="H529" s="711">
        <v>1</v>
      </c>
      <c r="I529" s="711">
        <v>589</v>
      </c>
      <c r="J529" s="711"/>
      <c r="K529" s="711"/>
      <c r="L529" s="711"/>
      <c r="M529" s="711"/>
      <c r="N529" s="711">
        <v>1</v>
      </c>
      <c r="O529" s="711">
        <v>590</v>
      </c>
      <c r="P529" s="701">
        <v>0.33389926428975664</v>
      </c>
      <c r="Q529" s="712">
        <v>590</v>
      </c>
    </row>
    <row r="530" spans="1:17" ht="14.4" customHeight="1" x14ac:dyDescent="0.3">
      <c r="A530" s="695" t="s">
        <v>6153</v>
      </c>
      <c r="B530" s="696" t="s">
        <v>5970</v>
      </c>
      <c r="C530" s="696" t="s">
        <v>5886</v>
      </c>
      <c r="D530" s="696" t="s">
        <v>5989</v>
      </c>
      <c r="E530" s="696" t="s">
        <v>5990</v>
      </c>
      <c r="F530" s="711">
        <v>3</v>
      </c>
      <c r="G530" s="711">
        <v>1842</v>
      </c>
      <c r="H530" s="711">
        <v>1</v>
      </c>
      <c r="I530" s="711">
        <v>614</v>
      </c>
      <c r="J530" s="711"/>
      <c r="K530" s="711"/>
      <c r="L530" s="711"/>
      <c r="M530" s="711"/>
      <c r="N530" s="711">
        <v>1</v>
      </c>
      <c r="O530" s="711">
        <v>615</v>
      </c>
      <c r="P530" s="701">
        <v>0.33387622149837132</v>
      </c>
      <c r="Q530" s="712">
        <v>615</v>
      </c>
    </row>
    <row r="531" spans="1:17" ht="14.4" customHeight="1" x14ac:dyDescent="0.3">
      <c r="A531" s="695" t="s">
        <v>6153</v>
      </c>
      <c r="B531" s="696" t="s">
        <v>5970</v>
      </c>
      <c r="C531" s="696" t="s">
        <v>5886</v>
      </c>
      <c r="D531" s="696" t="s">
        <v>5991</v>
      </c>
      <c r="E531" s="696" t="s">
        <v>5992</v>
      </c>
      <c r="F531" s="711">
        <v>3</v>
      </c>
      <c r="G531" s="711">
        <v>447</v>
      </c>
      <c r="H531" s="711">
        <v>1</v>
      </c>
      <c r="I531" s="711">
        <v>149</v>
      </c>
      <c r="J531" s="711"/>
      <c r="K531" s="711"/>
      <c r="L531" s="711"/>
      <c r="M531" s="711"/>
      <c r="N531" s="711">
        <v>1</v>
      </c>
      <c r="O531" s="711">
        <v>149</v>
      </c>
      <c r="P531" s="701">
        <v>0.33333333333333331</v>
      </c>
      <c r="Q531" s="712">
        <v>149</v>
      </c>
    </row>
    <row r="532" spans="1:17" ht="14.4" customHeight="1" x14ac:dyDescent="0.3">
      <c r="A532" s="695" t="s">
        <v>6153</v>
      </c>
      <c r="B532" s="696" t="s">
        <v>5970</v>
      </c>
      <c r="C532" s="696" t="s">
        <v>5886</v>
      </c>
      <c r="D532" s="696" t="s">
        <v>5999</v>
      </c>
      <c r="E532" s="696" t="s">
        <v>6000</v>
      </c>
      <c r="F532" s="711">
        <v>5</v>
      </c>
      <c r="G532" s="711">
        <v>270</v>
      </c>
      <c r="H532" s="711">
        <v>1</v>
      </c>
      <c r="I532" s="711">
        <v>54</v>
      </c>
      <c r="J532" s="711">
        <v>5</v>
      </c>
      <c r="K532" s="711">
        <v>270</v>
      </c>
      <c r="L532" s="711">
        <v>1</v>
      </c>
      <c r="M532" s="711">
        <v>54</v>
      </c>
      <c r="N532" s="711">
        <v>7</v>
      </c>
      <c r="O532" s="711">
        <v>378</v>
      </c>
      <c r="P532" s="701">
        <v>1.4</v>
      </c>
      <c r="Q532" s="712">
        <v>54</v>
      </c>
    </row>
    <row r="533" spans="1:17" ht="14.4" customHeight="1" x14ac:dyDescent="0.3">
      <c r="A533" s="695" t="s">
        <v>6153</v>
      </c>
      <c r="B533" s="696" t="s">
        <v>5970</v>
      </c>
      <c r="C533" s="696" t="s">
        <v>5886</v>
      </c>
      <c r="D533" s="696" t="s">
        <v>6001</v>
      </c>
      <c r="E533" s="696" t="s">
        <v>6002</v>
      </c>
      <c r="F533" s="711">
        <v>101</v>
      </c>
      <c r="G533" s="711">
        <v>7777</v>
      </c>
      <c r="H533" s="711">
        <v>1</v>
      </c>
      <c r="I533" s="711">
        <v>77</v>
      </c>
      <c r="J533" s="711">
        <v>66</v>
      </c>
      <c r="K533" s="711">
        <v>5082</v>
      </c>
      <c r="L533" s="711">
        <v>0.65346534653465349</v>
      </c>
      <c r="M533" s="711">
        <v>77</v>
      </c>
      <c r="N533" s="711">
        <v>64</v>
      </c>
      <c r="O533" s="711">
        <v>4928</v>
      </c>
      <c r="P533" s="701">
        <v>0.63366336633663367</v>
      </c>
      <c r="Q533" s="712">
        <v>77</v>
      </c>
    </row>
    <row r="534" spans="1:17" ht="14.4" customHeight="1" x14ac:dyDescent="0.3">
      <c r="A534" s="695" t="s">
        <v>6153</v>
      </c>
      <c r="B534" s="696" t="s">
        <v>5970</v>
      </c>
      <c r="C534" s="696" t="s">
        <v>5886</v>
      </c>
      <c r="D534" s="696" t="s">
        <v>6005</v>
      </c>
      <c r="E534" s="696" t="s">
        <v>6006</v>
      </c>
      <c r="F534" s="711">
        <v>4</v>
      </c>
      <c r="G534" s="711">
        <v>88</v>
      </c>
      <c r="H534" s="711">
        <v>1</v>
      </c>
      <c r="I534" s="711">
        <v>22</v>
      </c>
      <c r="J534" s="711"/>
      <c r="K534" s="711"/>
      <c r="L534" s="711"/>
      <c r="M534" s="711"/>
      <c r="N534" s="711">
        <v>1</v>
      </c>
      <c r="O534" s="711">
        <v>22</v>
      </c>
      <c r="P534" s="701">
        <v>0.25</v>
      </c>
      <c r="Q534" s="712">
        <v>22</v>
      </c>
    </row>
    <row r="535" spans="1:17" ht="14.4" customHeight="1" x14ac:dyDescent="0.3">
      <c r="A535" s="695" t="s">
        <v>6153</v>
      </c>
      <c r="B535" s="696" t="s">
        <v>5970</v>
      </c>
      <c r="C535" s="696" t="s">
        <v>5886</v>
      </c>
      <c r="D535" s="696" t="s">
        <v>6015</v>
      </c>
      <c r="E535" s="696" t="s">
        <v>6016</v>
      </c>
      <c r="F535" s="711">
        <v>1</v>
      </c>
      <c r="G535" s="711">
        <v>209</v>
      </c>
      <c r="H535" s="711">
        <v>1</v>
      </c>
      <c r="I535" s="711">
        <v>209</v>
      </c>
      <c r="J535" s="711">
        <v>2</v>
      </c>
      <c r="K535" s="711">
        <v>418</v>
      </c>
      <c r="L535" s="711">
        <v>2</v>
      </c>
      <c r="M535" s="711">
        <v>209</v>
      </c>
      <c r="N535" s="711"/>
      <c r="O535" s="711"/>
      <c r="P535" s="701"/>
      <c r="Q535" s="712"/>
    </row>
    <row r="536" spans="1:17" ht="14.4" customHeight="1" x14ac:dyDescent="0.3">
      <c r="A536" s="695" t="s">
        <v>6153</v>
      </c>
      <c r="B536" s="696" t="s">
        <v>5970</v>
      </c>
      <c r="C536" s="696" t="s">
        <v>5886</v>
      </c>
      <c r="D536" s="696" t="s">
        <v>6017</v>
      </c>
      <c r="E536" s="696" t="s">
        <v>6018</v>
      </c>
      <c r="F536" s="711"/>
      <c r="G536" s="711"/>
      <c r="H536" s="711"/>
      <c r="I536" s="711"/>
      <c r="J536" s="711"/>
      <c r="K536" s="711"/>
      <c r="L536" s="711"/>
      <c r="M536" s="711"/>
      <c r="N536" s="711">
        <v>2</v>
      </c>
      <c r="O536" s="711">
        <v>132</v>
      </c>
      <c r="P536" s="701"/>
      <c r="Q536" s="712">
        <v>66</v>
      </c>
    </row>
    <row r="537" spans="1:17" ht="14.4" customHeight="1" x14ac:dyDescent="0.3">
      <c r="A537" s="695" t="s">
        <v>6153</v>
      </c>
      <c r="B537" s="696" t="s">
        <v>5970</v>
      </c>
      <c r="C537" s="696" t="s">
        <v>5886</v>
      </c>
      <c r="D537" s="696" t="s">
        <v>6021</v>
      </c>
      <c r="E537" s="696" t="s">
        <v>6022</v>
      </c>
      <c r="F537" s="711">
        <v>106</v>
      </c>
      <c r="G537" s="711">
        <v>1696</v>
      </c>
      <c r="H537" s="711">
        <v>1</v>
      </c>
      <c r="I537" s="711">
        <v>16</v>
      </c>
      <c r="J537" s="711">
        <v>66</v>
      </c>
      <c r="K537" s="711">
        <v>1056</v>
      </c>
      <c r="L537" s="711">
        <v>0.62264150943396224</v>
      </c>
      <c r="M537" s="711">
        <v>16</v>
      </c>
      <c r="N537" s="711">
        <v>66</v>
      </c>
      <c r="O537" s="711">
        <v>1056</v>
      </c>
      <c r="P537" s="701">
        <v>0.62264150943396224</v>
      </c>
      <c r="Q537" s="712">
        <v>16</v>
      </c>
    </row>
    <row r="538" spans="1:17" ht="14.4" customHeight="1" x14ac:dyDescent="0.3">
      <c r="A538" s="695" t="s">
        <v>6153</v>
      </c>
      <c r="B538" s="696" t="s">
        <v>5970</v>
      </c>
      <c r="C538" s="696" t="s">
        <v>5886</v>
      </c>
      <c r="D538" s="696" t="s">
        <v>6025</v>
      </c>
      <c r="E538" s="696" t="s">
        <v>6026</v>
      </c>
      <c r="F538" s="711"/>
      <c r="G538" s="711"/>
      <c r="H538" s="711"/>
      <c r="I538" s="711"/>
      <c r="J538" s="711">
        <v>11</v>
      </c>
      <c r="K538" s="711">
        <v>3828</v>
      </c>
      <c r="L538" s="711"/>
      <c r="M538" s="711">
        <v>348</v>
      </c>
      <c r="N538" s="711">
        <v>10</v>
      </c>
      <c r="O538" s="711">
        <v>3490</v>
      </c>
      <c r="P538" s="701"/>
      <c r="Q538" s="712">
        <v>349</v>
      </c>
    </row>
    <row r="539" spans="1:17" ht="14.4" customHeight="1" x14ac:dyDescent="0.3">
      <c r="A539" s="695" t="s">
        <v>6153</v>
      </c>
      <c r="B539" s="696" t="s">
        <v>5970</v>
      </c>
      <c r="C539" s="696" t="s">
        <v>5886</v>
      </c>
      <c r="D539" s="696" t="s">
        <v>6027</v>
      </c>
      <c r="E539" s="696" t="s">
        <v>6028</v>
      </c>
      <c r="F539" s="711">
        <v>4</v>
      </c>
      <c r="G539" s="711">
        <v>92</v>
      </c>
      <c r="H539" s="711">
        <v>1</v>
      </c>
      <c r="I539" s="711">
        <v>23</v>
      </c>
      <c r="J539" s="711"/>
      <c r="K539" s="711"/>
      <c r="L539" s="711"/>
      <c r="M539" s="711"/>
      <c r="N539" s="711">
        <v>1</v>
      </c>
      <c r="O539" s="711">
        <v>24</v>
      </c>
      <c r="P539" s="701">
        <v>0.2608695652173913</v>
      </c>
      <c r="Q539" s="712">
        <v>24</v>
      </c>
    </row>
    <row r="540" spans="1:17" ht="14.4" customHeight="1" x14ac:dyDescent="0.3">
      <c r="A540" s="695" t="s">
        <v>6153</v>
      </c>
      <c r="B540" s="696" t="s">
        <v>5970</v>
      </c>
      <c r="C540" s="696" t="s">
        <v>5886</v>
      </c>
      <c r="D540" s="696" t="s">
        <v>6029</v>
      </c>
      <c r="E540" s="696" t="s">
        <v>6030</v>
      </c>
      <c r="F540" s="711">
        <v>3</v>
      </c>
      <c r="G540" s="711">
        <v>2211</v>
      </c>
      <c r="H540" s="711">
        <v>1</v>
      </c>
      <c r="I540" s="711">
        <v>737</v>
      </c>
      <c r="J540" s="711"/>
      <c r="K540" s="711"/>
      <c r="L540" s="711"/>
      <c r="M540" s="711"/>
      <c r="N540" s="711">
        <v>1</v>
      </c>
      <c r="O540" s="711">
        <v>738</v>
      </c>
      <c r="P540" s="701">
        <v>0.3337856173677069</v>
      </c>
      <c r="Q540" s="712">
        <v>738</v>
      </c>
    </row>
    <row r="541" spans="1:17" ht="14.4" customHeight="1" x14ac:dyDescent="0.3">
      <c r="A541" s="695" t="s">
        <v>6153</v>
      </c>
      <c r="B541" s="696" t="s">
        <v>5970</v>
      </c>
      <c r="C541" s="696" t="s">
        <v>5886</v>
      </c>
      <c r="D541" s="696" t="s">
        <v>6031</v>
      </c>
      <c r="E541" s="696" t="s">
        <v>6032</v>
      </c>
      <c r="F541" s="711">
        <v>4</v>
      </c>
      <c r="G541" s="711">
        <v>720</v>
      </c>
      <c r="H541" s="711">
        <v>1</v>
      </c>
      <c r="I541" s="711">
        <v>180</v>
      </c>
      <c r="J541" s="711"/>
      <c r="K541" s="711"/>
      <c r="L541" s="711"/>
      <c r="M541" s="711"/>
      <c r="N541" s="711">
        <v>2</v>
      </c>
      <c r="O541" s="711">
        <v>360</v>
      </c>
      <c r="P541" s="701">
        <v>0.5</v>
      </c>
      <c r="Q541" s="712">
        <v>180</v>
      </c>
    </row>
    <row r="542" spans="1:17" ht="14.4" customHeight="1" x14ac:dyDescent="0.3">
      <c r="A542" s="695" t="s">
        <v>6153</v>
      </c>
      <c r="B542" s="696" t="s">
        <v>5970</v>
      </c>
      <c r="C542" s="696" t="s">
        <v>5886</v>
      </c>
      <c r="D542" s="696" t="s">
        <v>6037</v>
      </c>
      <c r="E542" s="696" t="s">
        <v>6038</v>
      </c>
      <c r="F542" s="711"/>
      <c r="G542" s="711"/>
      <c r="H542" s="711"/>
      <c r="I542" s="711"/>
      <c r="J542" s="711"/>
      <c r="K542" s="711"/>
      <c r="L542" s="711"/>
      <c r="M542" s="711"/>
      <c r="N542" s="711">
        <v>1</v>
      </c>
      <c r="O542" s="711">
        <v>253</v>
      </c>
      <c r="P542" s="701"/>
      <c r="Q542" s="712">
        <v>253</v>
      </c>
    </row>
    <row r="543" spans="1:17" ht="14.4" customHeight="1" x14ac:dyDescent="0.3">
      <c r="A543" s="695" t="s">
        <v>6153</v>
      </c>
      <c r="B543" s="696" t="s">
        <v>5970</v>
      </c>
      <c r="C543" s="696" t="s">
        <v>5886</v>
      </c>
      <c r="D543" s="696" t="s">
        <v>6039</v>
      </c>
      <c r="E543" s="696" t="s">
        <v>6040</v>
      </c>
      <c r="F543" s="711">
        <v>3</v>
      </c>
      <c r="G543" s="711">
        <v>792</v>
      </c>
      <c r="H543" s="711">
        <v>1</v>
      </c>
      <c r="I543" s="711">
        <v>264</v>
      </c>
      <c r="J543" s="711"/>
      <c r="K543" s="711"/>
      <c r="L543" s="711"/>
      <c r="M543" s="711"/>
      <c r="N543" s="711">
        <v>1</v>
      </c>
      <c r="O543" s="711">
        <v>264</v>
      </c>
      <c r="P543" s="701">
        <v>0.33333333333333331</v>
      </c>
      <c r="Q543" s="712">
        <v>264</v>
      </c>
    </row>
    <row r="544" spans="1:17" ht="14.4" customHeight="1" x14ac:dyDescent="0.3">
      <c r="A544" s="695" t="s">
        <v>6153</v>
      </c>
      <c r="B544" s="696" t="s">
        <v>5970</v>
      </c>
      <c r="C544" s="696" t="s">
        <v>5886</v>
      </c>
      <c r="D544" s="696" t="s">
        <v>6041</v>
      </c>
      <c r="E544" s="696" t="s">
        <v>6042</v>
      </c>
      <c r="F544" s="711">
        <v>3</v>
      </c>
      <c r="G544" s="711">
        <v>567</v>
      </c>
      <c r="H544" s="711">
        <v>1</v>
      </c>
      <c r="I544" s="711">
        <v>189</v>
      </c>
      <c r="J544" s="711"/>
      <c r="K544" s="711"/>
      <c r="L544" s="711"/>
      <c r="M544" s="711"/>
      <c r="N544" s="711"/>
      <c r="O544" s="711"/>
      <c r="P544" s="701"/>
      <c r="Q544" s="712"/>
    </row>
    <row r="545" spans="1:17" ht="14.4" customHeight="1" x14ac:dyDescent="0.3">
      <c r="A545" s="695" t="s">
        <v>6153</v>
      </c>
      <c r="B545" s="696" t="s">
        <v>5970</v>
      </c>
      <c r="C545" s="696" t="s">
        <v>5886</v>
      </c>
      <c r="D545" s="696" t="s">
        <v>6045</v>
      </c>
      <c r="E545" s="696" t="s">
        <v>6046</v>
      </c>
      <c r="F545" s="711">
        <v>8</v>
      </c>
      <c r="G545" s="711">
        <v>1728</v>
      </c>
      <c r="H545" s="711">
        <v>1</v>
      </c>
      <c r="I545" s="711">
        <v>216</v>
      </c>
      <c r="J545" s="711">
        <v>3</v>
      </c>
      <c r="K545" s="711">
        <v>648</v>
      </c>
      <c r="L545" s="711">
        <v>0.375</v>
      </c>
      <c r="M545" s="711">
        <v>216</v>
      </c>
      <c r="N545" s="711">
        <v>3</v>
      </c>
      <c r="O545" s="711">
        <v>648</v>
      </c>
      <c r="P545" s="701">
        <v>0.375</v>
      </c>
      <c r="Q545" s="712">
        <v>216</v>
      </c>
    </row>
    <row r="546" spans="1:17" ht="14.4" customHeight="1" x14ac:dyDescent="0.3">
      <c r="A546" s="695" t="s">
        <v>6153</v>
      </c>
      <c r="B546" s="696" t="s">
        <v>5970</v>
      </c>
      <c r="C546" s="696" t="s">
        <v>5886</v>
      </c>
      <c r="D546" s="696" t="s">
        <v>6049</v>
      </c>
      <c r="E546" s="696" t="s">
        <v>6050</v>
      </c>
      <c r="F546" s="711">
        <v>3</v>
      </c>
      <c r="G546" s="711">
        <v>1767</v>
      </c>
      <c r="H546" s="711">
        <v>1</v>
      </c>
      <c r="I546" s="711">
        <v>589</v>
      </c>
      <c r="J546" s="711"/>
      <c r="K546" s="711"/>
      <c r="L546" s="711"/>
      <c r="M546" s="711"/>
      <c r="N546" s="711">
        <v>1</v>
      </c>
      <c r="O546" s="711">
        <v>590</v>
      </c>
      <c r="P546" s="701">
        <v>0.33389926428975664</v>
      </c>
      <c r="Q546" s="712">
        <v>590</v>
      </c>
    </row>
    <row r="547" spans="1:17" ht="14.4" customHeight="1" x14ac:dyDescent="0.3">
      <c r="A547" s="695" t="s">
        <v>6153</v>
      </c>
      <c r="B547" s="696" t="s">
        <v>5970</v>
      </c>
      <c r="C547" s="696" t="s">
        <v>5886</v>
      </c>
      <c r="D547" s="696" t="s">
        <v>6053</v>
      </c>
      <c r="E547" s="696" t="s">
        <v>6054</v>
      </c>
      <c r="F547" s="711">
        <v>3</v>
      </c>
      <c r="G547" s="711">
        <v>1632</v>
      </c>
      <c r="H547" s="711">
        <v>1</v>
      </c>
      <c r="I547" s="711">
        <v>544</v>
      </c>
      <c r="J547" s="711"/>
      <c r="K547" s="711"/>
      <c r="L547" s="711"/>
      <c r="M547" s="711"/>
      <c r="N547" s="711">
        <v>1</v>
      </c>
      <c r="O547" s="711">
        <v>545</v>
      </c>
      <c r="P547" s="701">
        <v>0.33394607843137253</v>
      </c>
      <c r="Q547" s="712">
        <v>545</v>
      </c>
    </row>
    <row r="548" spans="1:17" ht="14.4" customHeight="1" x14ac:dyDescent="0.3">
      <c r="A548" s="695" t="s">
        <v>6153</v>
      </c>
      <c r="B548" s="696" t="s">
        <v>5970</v>
      </c>
      <c r="C548" s="696" t="s">
        <v>5886</v>
      </c>
      <c r="D548" s="696" t="s">
        <v>6057</v>
      </c>
      <c r="E548" s="696" t="s">
        <v>6058</v>
      </c>
      <c r="F548" s="711">
        <v>3</v>
      </c>
      <c r="G548" s="711">
        <v>2202</v>
      </c>
      <c r="H548" s="711">
        <v>1</v>
      </c>
      <c r="I548" s="711">
        <v>734</v>
      </c>
      <c r="J548" s="711"/>
      <c r="K548" s="711"/>
      <c r="L548" s="711"/>
      <c r="M548" s="711"/>
      <c r="N548" s="711">
        <v>1</v>
      </c>
      <c r="O548" s="711">
        <v>734</v>
      </c>
      <c r="P548" s="701">
        <v>0.33333333333333331</v>
      </c>
      <c r="Q548" s="712">
        <v>734</v>
      </c>
    </row>
    <row r="549" spans="1:17" ht="14.4" customHeight="1" x14ac:dyDescent="0.3">
      <c r="A549" s="695" t="s">
        <v>6153</v>
      </c>
      <c r="B549" s="696" t="s">
        <v>5970</v>
      </c>
      <c r="C549" s="696" t="s">
        <v>5886</v>
      </c>
      <c r="D549" s="696" t="s">
        <v>6061</v>
      </c>
      <c r="E549" s="696" t="s">
        <v>6062</v>
      </c>
      <c r="F549" s="711">
        <v>3</v>
      </c>
      <c r="G549" s="711">
        <v>1032</v>
      </c>
      <c r="H549" s="711">
        <v>1</v>
      </c>
      <c r="I549" s="711">
        <v>344</v>
      </c>
      <c r="J549" s="711"/>
      <c r="K549" s="711"/>
      <c r="L549" s="711"/>
      <c r="M549" s="711"/>
      <c r="N549" s="711">
        <v>1</v>
      </c>
      <c r="O549" s="711">
        <v>344</v>
      </c>
      <c r="P549" s="701">
        <v>0.33333333333333331</v>
      </c>
      <c r="Q549" s="712">
        <v>344</v>
      </c>
    </row>
    <row r="550" spans="1:17" ht="14.4" customHeight="1" x14ac:dyDescent="0.3">
      <c r="A550" s="695" t="s">
        <v>6153</v>
      </c>
      <c r="B550" s="696" t="s">
        <v>5970</v>
      </c>
      <c r="C550" s="696" t="s">
        <v>5886</v>
      </c>
      <c r="D550" s="696" t="s">
        <v>6063</v>
      </c>
      <c r="E550" s="696" t="s">
        <v>6064</v>
      </c>
      <c r="F550" s="711"/>
      <c r="G550" s="711"/>
      <c r="H550" s="711"/>
      <c r="I550" s="711"/>
      <c r="J550" s="711">
        <v>1</v>
      </c>
      <c r="K550" s="711">
        <v>751</v>
      </c>
      <c r="L550" s="711"/>
      <c r="M550" s="711">
        <v>751</v>
      </c>
      <c r="N550" s="711"/>
      <c r="O550" s="711"/>
      <c r="P550" s="701"/>
      <c r="Q550" s="712"/>
    </row>
    <row r="551" spans="1:17" ht="14.4" customHeight="1" x14ac:dyDescent="0.3">
      <c r="A551" s="695" t="s">
        <v>6153</v>
      </c>
      <c r="B551" s="696" t="s">
        <v>5970</v>
      </c>
      <c r="C551" s="696" t="s">
        <v>5886</v>
      </c>
      <c r="D551" s="696" t="s">
        <v>6065</v>
      </c>
      <c r="E551" s="696" t="s">
        <v>6066</v>
      </c>
      <c r="F551" s="711"/>
      <c r="G551" s="711"/>
      <c r="H551" s="711"/>
      <c r="I551" s="711"/>
      <c r="J551" s="711"/>
      <c r="K551" s="711"/>
      <c r="L551" s="711"/>
      <c r="M551" s="711"/>
      <c r="N551" s="711">
        <v>1</v>
      </c>
      <c r="O551" s="711">
        <v>230</v>
      </c>
      <c r="P551" s="701"/>
      <c r="Q551" s="712">
        <v>230</v>
      </c>
    </row>
    <row r="552" spans="1:17" ht="14.4" customHeight="1" x14ac:dyDescent="0.3">
      <c r="A552" s="695" t="s">
        <v>6153</v>
      </c>
      <c r="B552" s="696" t="s">
        <v>5970</v>
      </c>
      <c r="C552" s="696" t="s">
        <v>5886</v>
      </c>
      <c r="D552" s="696" t="s">
        <v>6069</v>
      </c>
      <c r="E552" s="696" t="s">
        <v>6070</v>
      </c>
      <c r="F552" s="711">
        <v>2</v>
      </c>
      <c r="G552" s="711">
        <v>458</v>
      </c>
      <c r="H552" s="711">
        <v>1</v>
      </c>
      <c r="I552" s="711">
        <v>229</v>
      </c>
      <c r="J552" s="711"/>
      <c r="K552" s="711"/>
      <c r="L552" s="711"/>
      <c r="M552" s="711"/>
      <c r="N552" s="711">
        <v>1</v>
      </c>
      <c r="O552" s="711">
        <v>229</v>
      </c>
      <c r="P552" s="701">
        <v>0.5</v>
      </c>
      <c r="Q552" s="712">
        <v>229</v>
      </c>
    </row>
    <row r="553" spans="1:17" ht="14.4" customHeight="1" x14ac:dyDescent="0.3">
      <c r="A553" s="695" t="s">
        <v>6153</v>
      </c>
      <c r="B553" s="696" t="s">
        <v>5970</v>
      </c>
      <c r="C553" s="696" t="s">
        <v>5886</v>
      </c>
      <c r="D553" s="696" t="s">
        <v>1129</v>
      </c>
      <c r="E553" s="696" t="s">
        <v>6085</v>
      </c>
      <c r="F553" s="711"/>
      <c r="G553" s="711"/>
      <c r="H553" s="711"/>
      <c r="I553" s="711"/>
      <c r="J553" s="711"/>
      <c r="K553" s="711"/>
      <c r="L553" s="711"/>
      <c r="M553" s="711"/>
      <c r="N553" s="711">
        <v>2</v>
      </c>
      <c r="O553" s="711">
        <v>1570</v>
      </c>
      <c r="P553" s="701"/>
      <c r="Q553" s="712">
        <v>785</v>
      </c>
    </row>
    <row r="554" spans="1:17" ht="14.4" customHeight="1" x14ac:dyDescent="0.3">
      <c r="A554" s="695" t="s">
        <v>6154</v>
      </c>
      <c r="B554" s="696" t="s">
        <v>5749</v>
      </c>
      <c r="C554" s="696" t="s">
        <v>5879</v>
      </c>
      <c r="D554" s="696" t="s">
        <v>5880</v>
      </c>
      <c r="E554" s="696" t="s">
        <v>5881</v>
      </c>
      <c r="F554" s="711">
        <v>1</v>
      </c>
      <c r="G554" s="711">
        <v>565.1</v>
      </c>
      <c r="H554" s="711">
        <v>1</v>
      </c>
      <c r="I554" s="711">
        <v>565.1</v>
      </c>
      <c r="J554" s="711"/>
      <c r="K554" s="711"/>
      <c r="L554" s="711"/>
      <c r="M554" s="711"/>
      <c r="N554" s="711">
        <v>2</v>
      </c>
      <c r="O554" s="711">
        <v>1130.2</v>
      </c>
      <c r="P554" s="701">
        <v>2</v>
      </c>
      <c r="Q554" s="712">
        <v>565.1</v>
      </c>
    </row>
    <row r="555" spans="1:17" ht="14.4" customHeight="1" x14ac:dyDescent="0.3">
      <c r="A555" s="695" t="s">
        <v>6154</v>
      </c>
      <c r="B555" s="696" t="s">
        <v>5749</v>
      </c>
      <c r="C555" s="696" t="s">
        <v>5879</v>
      </c>
      <c r="D555" s="696" t="s">
        <v>5882</v>
      </c>
      <c r="E555" s="696" t="s">
        <v>5883</v>
      </c>
      <c r="F555" s="711">
        <v>1</v>
      </c>
      <c r="G555" s="711">
        <v>1049</v>
      </c>
      <c r="H555" s="711">
        <v>1</v>
      </c>
      <c r="I555" s="711">
        <v>1049</v>
      </c>
      <c r="J555" s="711"/>
      <c r="K555" s="711"/>
      <c r="L555" s="711"/>
      <c r="M555" s="711"/>
      <c r="N555" s="711">
        <v>1</v>
      </c>
      <c r="O555" s="711">
        <v>1049</v>
      </c>
      <c r="P555" s="701">
        <v>1</v>
      </c>
      <c r="Q555" s="712">
        <v>1049</v>
      </c>
    </row>
    <row r="556" spans="1:17" ht="14.4" customHeight="1" x14ac:dyDescent="0.3">
      <c r="A556" s="695" t="s">
        <v>6154</v>
      </c>
      <c r="B556" s="696" t="s">
        <v>5749</v>
      </c>
      <c r="C556" s="696" t="s">
        <v>5886</v>
      </c>
      <c r="D556" s="696" t="s">
        <v>5891</v>
      </c>
      <c r="E556" s="696" t="s">
        <v>5892</v>
      </c>
      <c r="F556" s="711">
        <v>2</v>
      </c>
      <c r="G556" s="711">
        <v>68</v>
      </c>
      <c r="H556" s="711">
        <v>1</v>
      </c>
      <c r="I556" s="711">
        <v>34</v>
      </c>
      <c r="J556" s="711">
        <v>1</v>
      </c>
      <c r="K556" s="711">
        <v>34</v>
      </c>
      <c r="L556" s="711">
        <v>0.5</v>
      </c>
      <c r="M556" s="711">
        <v>34</v>
      </c>
      <c r="N556" s="711">
        <v>4</v>
      </c>
      <c r="O556" s="711">
        <v>136</v>
      </c>
      <c r="P556" s="701">
        <v>2</v>
      </c>
      <c r="Q556" s="712">
        <v>34</v>
      </c>
    </row>
    <row r="557" spans="1:17" ht="14.4" customHeight="1" x14ac:dyDescent="0.3">
      <c r="A557" s="695" t="s">
        <v>6154</v>
      </c>
      <c r="B557" s="696" t="s">
        <v>5749</v>
      </c>
      <c r="C557" s="696" t="s">
        <v>5886</v>
      </c>
      <c r="D557" s="696" t="s">
        <v>5895</v>
      </c>
      <c r="E557" s="696" t="s">
        <v>5896</v>
      </c>
      <c r="F557" s="711">
        <v>1</v>
      </c>
      <c r="G557" s="711">
        <v>162</v>
      </c>
      <c r="H557" s="711">
        <v>1</v>
      </c>
      <c r="I557" s="711">
        <v>162</v>
      </c>
      <c r="J557" s="711"/>
      <c r="K557" s="711"/>
      <c r="L557" s="711"/>
      <c r="M557" s="711"/>
      <c r="N557" s="711">
        <v>2</v>
      </c>
      <c r="O557" s="711">
        <v>326</v>
      </c>
      <c r="P557" s="701">
        <v>2.0123456790123457</v>
      </c>
      <c r="Q557" s="712">
        <v>163</v>
      </c>
    </row>
    <row r="558" spans="1:17" ht="14.4" customHeight="1" x14ac:dyDescent="0.3">
      <c r="A558" s="695" t="s">
        <v>6154</v>
      </c>
      <c r="B558" s="696" t="s">
        <v>5749</v>
      </c>
      <c r="C558" s="696" t="s">
        <v>5886</v>
      </c>
      <c r="D558" s="696" t="s">
        <v>5897</v>
      </c>
      <c r="E558" s="696" t="s">
        <v>5898</v>
      </c>
      <c r="F558" s="711">
        <v>1</v>
      </c>
      <c r="G558" s="711">
        <v>46</v>
      </c>
      <c r="H558" s="711">
        <v>1</v>
      </c>
      <c r="I558" s="711">
        <v>46</v>
      </c>
      <c r="J558" s="711"/>
      <c r="K558" s="711"/>
      <c r="L558" s="711"/>
      <c r="M558" s="711"/>
      <c r="N558" s="711">
        <v>2</v>
      </c>
      <c r="O558" s="711">
        <v>92</v>
      </c>
      <c r="P558" s="701">
        <v>2</v>
      </c>
      <c r="Q558" s="712">
        <v>46</v>
      </c>
    </row>
    <row r="559" spans="1:17" ht="14.4" customHeight="1" x14ac:dyDescent="0.3">
      <c r="A559" s="695" t="s">
        <v>6154</v>
      </c>
      <c r="B559" s="696" t="s">
        <v>5749</v>
      </c>
      <c r="C559" s="696" t="s">
        <v>5886</v>
      </c>
      <c r="D559" s="696" t="s">
        <v>5909</v>
      </c>
      <c r="E559" s="696" t="s">
        <v>5910</v>
      </c>
      <c r="F559" s="711"/>
      <c r="G559" s="711"/>
      <c r="H559" s="711"/>
      <c r="I559" s="711"/>
      <c r="J559" s="711">
        <v>1</v>
      </c>
      <c r="K559" s="711">
        <v>0</v>
      </c>
      <c r="L559" s="711"/>
      <c r="M559" s="711">
        <v>0</v>
      </c>
      <c r="N559" s="711"/>
      <c r="O559" s="711"/>
      <c r="P559" s="701"/>
      <c r="Q559" s="712"/>
    </row>
    <row r="560" spans="1:17" ht="14.4" customHeight="1" x14ac:dyDescent="0.3">
      <c r="A560" s="695" t="s">
        <v>6154</v>
      </c>
      <c r="B560" s="696" t="s">
        <v>5749</v>
      </c>
      <c r="C560" s="696" t="s">
        <v>5886</v>
      </c>
      <c r="D560" s="696" t="s">
        <v>5913</v>
      </c>
      <c r="E560" s="696" t="s">
        <v>5914</v>
      </c>
      <c r="F560" s="711">
        <v>1</v>
      </c>
      <c r="G560" s="711">
        <v>75</v>
      </c>
      <c r="H560" s="711">
        <v>1</v>
      </c>
      <c r="I560" s="711">
        <v>75</v>
      </c>
      <c r="J560" s="711"/>
      <c r="K560" s="711"/>
      <c r="L560" s="711"/>
      <c r="M560" s="711"/>
      <c r="N560" s="711">
        <v>2</v>
      </c>
      <c r="O560" s="711">
        <v>162</v>
      </c>
      <c r="P560" s="701">
        <v>2.16</v>
      </c>
      <c r="Q560" s="712">
        <v>81</v>
      </c>
    </row>
    <row r="561" spans="1:17" ht="14.4" customHeight="1" x14ac:dyDescent="0.3">
      <c r="A561" s="695" t="s">
        <v>6154</v>
      </c>
      <c r="B561" s="696" t="s">
        <v>5749</v>
      </c>
      <c r="C561" s="696" t="s">
        <v>5886</v>
      </c>
      <c r="D561" s="696" t="s">
        <v>5923</v>
      </c>
      <c r="E561" s="696" t="s">
        <v>5924</v>
      </c>
      <c r="F561" s="711">
        <v>1</v>
      </c>
      <c r="G561" s="711">
        <v>357</v>
      </c>
      <c r="H561" s="711">
        <v>1</v>
      </c>
      <c r="I561" s="711">
        <v>357</v>
      </c>
      <c r="J561" s="711"/>
      <c r="K561" s="711"/>
      <c r="L561" s="711"/>
      <c r="M561" s="711"/>
      <c r="N561" s="711">
        <v>1</v>
      </c>
      <c r="O561" s="711">
        <v>327</v>
      </c>
      <c r="P561" s="701">
        <v>0.91596638655462181</v>
      </c>
      <c r="Q561" s="712">
        <v>327</v>
      </c>
    </row>
    <row r="562" spans="1:17" ht="14.4" customHeight="1" x14ac:dyDescent="0.3">
      <c r="A562" s="695" t="s">
        <v>6154</v>
      </c>
      <c r="B562" s="696" t="s">
        <v>5749</v>
      </c>
      <c r="C562" s="696" t="s">
        <v>5886</v>
      </c>
      <c r="D562" s="696" t="s">
        <v>5929</v>
      </c>
      <c r="E562" s="696" t="s">
        <v>5930</v>
      </c>
      <c r="F562" s="711">
        <v>1</v>
      </c>
      <c r="G562" s="711">
        <v>436</v>
      </c>
      <c r="H562" s="711">
        <v>1</v>
      </c>
      <c r="I562" s="711">
        <v>436</v>
      </c>
      <c r="J562" s="711"/>
      <c r="K562" s="711"/>
      <c r="L562" s="711"/>
      <c r="M562" s="711"/>
      <c r="N562" s="711">
        <v>1</v>
      </c>
      <c r="O562" s="711">
        <v>438</v>
      </c>
      <c r="P562" s="701">
        <v>1.0045871559633028</v>
      </c>
      <c r="Q562" s="712">
        <v>438</v>
      </c>
    </row>
    <row r="563" spans="1:17" ht="14.4" customHeight="1" x14ac:dyDescent="0.3">
      <c r="A563" s="695" t="s">
        <v>6154</v>
      </c>
      <c r="B563" s="696" t="s">
        <v>5749</v>
      </c>
      <c r="C563" s="696" t="s">
        <v>5886</v>
      </c>
      <c r="D563" s="696" t="s">
        <v>5931</v>
      </c>
      <c r="E563" s="696" t="s">
        <v>5932</v>
      </c>
      <c r="F563" s="711"/>
      <c r="G563" s="711"/>
      <c r="H563" s="711"/>
      <c r="I563" s="711"/>
      <c r="J563" s="711">
        <v>1</v>
      </c>
      <c r="K563" s="711">
        <v>159</v>
      </c>
      <c r="L563" s="711"/>
      <c r="M563" s="711">
        <v>159</v>
      </c>
      <c r="N563" s="711">
        <v>1</v>
      </c>
      <c r="O563" s="711">
        <v>159</v>
      </c>
      <c r="P563" s="701"/>
      <c r="Q563" s="712">
        <v>159</v>
      </c>
    </row>
    <row r="564" spans="1:17" ht="14.4" customHeight="1" x14ac:dyDescent="0.3">
      <c r="A564" s="695" t="s">
        <v>6154</v>
      </c>
      <c r="B564" s="696" t="s">
        <v>5749</v>
      </c>
      <c r="C564" s="696" t="s">
        <v>5886</v>
      </c>
      <c r="D564" s="696" t="s">
        <v>5937</v>
      </c>
      <c r="E564" s="696" t="s">
        <v>5938</v>
      </c>
      <c r="F564" s="711">
        <v>1</v>
      </c>
      <c r="G564" s="711">
        <v>178</v>
      </c>
      <c r="H564" s="711">
        <v>1</v>
      </c>
      <c r="I564" s="711">
        <v>178</v>
      </c>
      <c r="J564" s="711">
        <v>1</v>
      </c>
      <c r="K564" s="711">
        <v>163</v>
      </c>
      <c r="L564" s="711">
        <v>0.9157303370786517</v>
      </c>
      <c r="M564" s="711">
        <v>163</v>
      </c>
      <c r="N564" s="711"/>
      <c r="O564" s="711"/>
      <c r="P564" s="701"/>
      <c r="Q564" s="712"/>
    </row>
    <row r="565" spans="1:17" ht="14.4" customHeight="1" x14ac:dyDescent="0.3">
      <c r="A565" s="695" t="s">
        <v>6154</v>
      </c>
      <c r="B565" s="696" t="s">
        <v>5749</v>
      </c>
      <c r="C565" s="696" t="s">
        <v>5886</v>
      </c>
      <c r="D565" s="696" t="s">
        <v>5939</v>
      </c>
      <c r="E565" s="696" t="s">
        <v>5940</v>
      </c>
      <c r="F565" s="711">
        <v>1</v>
      </c>
      <c r="G565" s="711">
        <v>673</v>
      </c>
      <c r="H565" s="711">
        <v>1</v>
      </c>
      <c r="I565" s="711">
        <v>673</v>
      </c>
      <c r="J565" s="711"/>
      <c r="K565" s="711"/>
      <c r="L565" s="711"/>
      <c r="M565" s="711"/>
      <c r="N565" s="711">
        <v>2</v>
      </c>
      <c r="O565" s="711">
        <v>1296</v>
      </c>
      <c r="P565" s="701">
        <v>1.9257057949479941</v>
      </c>
      <c r="Q565" s="712">
        <v>648</v>
      </c>
    </row>
    <row r="566" spans="1:17" ht="14.4" customHeight="1" x14ac:dyDescent="0.3">
      <c r="A566" s="695" t="s">
        <v>6154</v>
      </c>
      <c r="B566" s="696" t="s">
        <v>5941</v>
      </c>
      <c r="C566" s="696" t="s">
        <v>5886</v>
      </c>
      <c r="D566" s="696" t="s">
        <v>5942</v>
      </c>
      <c r="E566" s="696" t="s">
        <v>5943</v>
      </c>
      <c r="F566" s="711"/>
      <c r="G566" s="711"/>
      <c r="H566" s="711"/>
      <c r="I566" s="711"/>
      <c r="J566" s="711">
        <v>2</v>
      </c>
      <c r="K566" s="711">
        <v>1808</v>
      </c>
      <c r="L566" s="711"/>
      <c r="M566" s="711">
        <v>904</v>
      </c>
      <c r="N566" s="711"/>
      <c r="O566" s="711"/>
      <c r="P566" s="701"/>
      <c r="Q566" s="712"/>
    </row>
    <row r="567" spans="1:17" ht="14.4" customHeight="1" x14ac:dyDescent="0.3">
      <c r="A567" s="695" t="s">
        <v>6154</v>
      </c>
      <c r="B567" s="696" t="s">
        <v>5941</v>
      </c>
      <c r="C567" s="696" t="s">
        <v>5886</v>
      </c>
      <c r="D567" s="696" t="s">
        <v>5946</v>
      </c>
      <c r="E567" s="696" t="s">
        <v>5947</v>
      </c>
      <c r="F567" s="711">
        <v>1</v>
      </c>
      <c r="G567" s="711">
        <v>295</v>
      </c>
      <c r="H567" s="711">
        <v>1</v>
      </c>
      <c r="I567" s="711">
        <v>295</v>
      </c>
      <c r="J567" s="711"/>
      <c r="K567" s="711"/>
      <c r="L567" s="711"/>
      <c r="M567" s="711"/>
      <c r="N567" s="711">
        <v>3</v>
      </c>
      <c r="O567" s="711">
        <v>891</v>
      </c>
      <c r="P567" s="701">
        <v>3.0203389830508476</v>
      </c>
      <c r="Q567" s="712">
        <v>297</v>
      </c>
    </row>
    <row r="568" spans="1:17" ht="14.4" customHeight="1" x14ac:dyDescent="0.3">
      <c r="A568" s="695" t="s">
        <v>6154</v>
      </c>
      <c r="B568" s="696" t="s">
        <v>5941</v>
      </c>
      <c r="C568" s="696" t="s">
        <v>5886</v>
      </c>
      <c r="D568" s="696" t="s">
        <v>5948</v>
      </c>
      <c r="E568" s="696" t="s">
        <v>5949</v>
      </c>
      <c r="F568" s="711">
        <v>3</v>
      </c>
      <c r="G568" s="711">
        <v>69</v>
      </c>
      <c r="H568" s="711">
        <v>1</v>
      </c>
      <c r="I568" s="711">
        <v>23</v>
      </c>
      <c r="J568" s="711"/>
      <c r="K568" s="711"/>
      <c r="L568" s="711"/>
      <c r="M568" s="711"/>
      <c r="N568" s="711"/>
      <c r="O568" s="711"/>
      <c r="P568" s="701"/>
      <c r="Q568" s="712"/>
    </row>
    <row r="569" spans="1:17" ht="14.4" customHeight="1" x14ac:dyDescent="0.3">
      <c r="A569" s="695" t="s">
        <v>6154</v>
      </c>
      <c r="B569" s="696" t="s">
        <v>5941</v>
      </c>
      <c r="C569" s="696" t="s">
        <v>5886</v>
      </c>
      <c r="D569" s="696" t="s">
        <v>5950</v>
      </c>
      <c r="E569" s="696" t="s">
        <v>5951</v>
      </c>
      <c r="F569" s="711">
        <v>4</v>
      </c>
      <c r="G569" s="711">
        <v>4944</v>
      </c>
      <c r="H569" s="711">
        <v>1</v>
      </c>
      <c r="I569" s="711">
        <v>1236</v>
      </c>
      <c r="J569" s="711">
        <v>1</v>
      </c>
      <c r="K569" s="711">
        <v>1245</v>
      </c>
      <c r="L569" s="711">
        <v>0.25182038834951459</v>
      </c>
      <c r="M569" s="711">
        <v>1245</v>
      </c>
      <c r="N569" s="711">
        <v>8</v>
      </c>
      <c r="O569" s="711">
        <v>9960</v>
      </c>
      <c r="P569" s="701">
        <v>2.0145631067961167</v>
      </c>
      <c r="Q569" s="712">
        <v>1245</v>
      </c>
    </row>
    <row r="570" spans="1:17" ht="14.4" customHeight="1" x14ac:dyDescent="0.3">
      <c r="A570" s="695" t="s">
        <v>6154</v>
      </c>
      <c r="B570" s="696" t="s">
        <v>5941</v>
      </c>
      <c r="C570" s="696" t="s">
        <v>5886</v>
      </c>
      <c r="D570" s="696" t="s">
        <v>5952</v>
      </c>
      <c r="E570" s="696" t="s">
        <v>5953</v>
      </c>
      <c r="F570" s="711">
        <v>12</v>
      </c>
      <c r="G570" s="711">
        <v>111540</v>
      </c>
      <c r="H570" s="711">
        <v>1</v>
      </c>
      <c r="I570" s="711">
        <v>9295</v>
      </c>
      <c r="J570" s="711"/>
      <c r="K570" s="711"/>
      <c r="L570" s="711"/>
      <c r="M570" s="711"/>
      <c r="N570" s="711">
        <v>4</v>
      </c>
      <c r="O570" s="711">
        <v>37348</v>
      </c>
      <c r="P570" s="701">
        <v>0.33483951945490409</v>
      </c>
      <c r="Q570" s="712">
        <v>9337</v>
      </c>
    </row>
    <row r="571" spans="1:17" ht="14.4" customHeight="1" x14ac:dyDescent="0.3">
      <c r="A571" s="695" t="s">
        <v>6154</v>
      </c>
      <c r="B571" s="696" t="s">
        <v>5941</v>
      </c>
      <c r="C571" s="696" t="s">
        <v>5886</v>
      </c>
      <c r="D571" s="696" t="s">
        <v>5954</v>
      </c>
      <c r="E571" s="696" t="s">
        <v>5955</v>
      </c>
      <c r="F571" s="711">
        <v>2</v>
      </c>
      <c r="G571" s="711">
        <v>19404</v>
      </c>
      <c r="H571" s="711">
        <v>1</v>
      </c>
      <c r="I571" s="711">
        <v>9702</v>
      </c>
      <c r="J571" s="711"/>
      <c r="K571" s="711"/>
      <c r="L571" s="711"/>
      <c r="M571" s="711"/>
      <c r="N571" s="711">
        <v>3</v>
      </c>
      <c r="O571" s="711">
        <v>29241</v>
      </c>
      <c r="P571" s="701">
        <v>1.5069573283858999</v>
      </c>
      <c r="Q571" s="712">
        <v>9747</v>
      </c>
    </row>
    <row r="572" spans="1:17" ht="14.4" customHeight="1" x14ac:dyDescent="0.3">
      <c r="A572" s="695" t="s">
        <v>6154</v>
      </c>
      <c r="B572" s="696" t="s">
        <v>5941</v>
      </c>
      <c r="C572" s="696" t="s">
        <v>5886</v>
      </c>
      <c r="D572" s="696" t="s">
        <v>5956</v>
      </c>
      <c r="E572" s="696" t="s">
        <v>5957</v>
      </c>
      <c r="F572" s="711">
        <v>2</v>
      </c>
      <c r="G572" s="711">
        <v>844</v>
      </c>
      <c r="H572" s="711">
        <v>1</v>
      </c>
      <c r="I572" s="711">
        <v>422</v>
      </c>
      <c r="J572" s="711"/>
      <c r="K572" s="711"/>
      <c r="L572" s="711"/>
      <c r="M572" s="711"/>
      <c r="N572" s="711"/>
      <c r="O572" s="711"/>
      <c r="P572" s="701"/>
      <c r="Q572" s="712"/>
    </row>
    <row r="573" spans="1:17" ht="14.4" customHeight="1" x14ac:dyDescent="0.3">
      <c r="A573" s="695" t="s">
        <v>6154</v>
      </c>
      <c r="B573" s="696" t="s">
        <v>5941</v>
      </c>
      <c r="C573" s="696" t="s">
        <v>5886</v>
      </c>
      <c r="D573" s="696" t="s">
        <v>5960</v>
      </c>
      <c r="E573" s="696" t="s">
        <v>5961</v>
      </c>
      <c r="F573" s="711">
        <v>9</v>
      </c>
      <c r="G573" s="711">
        <v>9000</v>
      </c>
      <c r="H573" s="711">
        <v>1</v>
      </c>
      <c r="I573" s="711">
        <v>1000</v>
      </c>
      <c r="J573" s="711">
        <v>2</v>
      </c>
      <c r="K573" s="711">
        <v>2004</v>
      </c>
      <c r="L573" s="711">
        <v>0.22266666666666668</v>
      </c>
      <c r="M573" s="711">
        <v>1002</v>
      </c>
      <c r="N573" s="711">
        <v>8</v>
      </c>
      <c r="O573" s="711">
        <v>8016</v>
      </c>
      <c r="P573" s="701">
        <v>0.89066666666666672</v>
      </c>
      <c r="Q573" s="712">
        <v>1002</v>
      </c>
    </row>
    <row r="574" spans="1:17" ht="14.4" customHeight="1" x14ac:dyDescent="0.3">
      <c r="A574" s="695" t="s">
        <v>6154</v>
      </c>
      <c r="B574" s="696" t="s">
        <v>5941</v>
      </c>
      <c r="C574" s="696" t="s">
        <v>5886</v>
      </c>
      <c r="D574" s="696" t="s">
        <v>5962</v>
      </c>
      <c r="E574" s="696" t="s">
        <v>5963</v>
      </c>
      <c r="F574" s="711">
        <v>10</v>
      </c>
      <c r="G574" s="711">
        <v>22210</v>
      </c>
      <c r="H574" s="711">
        <v>1</v>
      </c>
      <c r="I574" s="711">
        <v>2221</v>
      </c>
      <c r="J574" s="711">
        <v>4</v>
      </c>
      <c r="K574" s="711">
        <v>8932</v>
      </c>
      <c r="L574" s="711">
        <v>0.40216118865375955</v>
      </c>
      <c r="M574" s="711">
        <v>2233</v>
      </c>
      <c r="N574" s="711">
        <v>30</v>
      </c>
      <c r="O574" s="711">
        <v>66990</v>
      </c>
      <c r="P574" s="701">
        <v>3.0162089149031965</v>
      </c>
      <c r="Q574" s="712">
        <v>2233</v>
      </c>
    </row>
    <row r="575" spans="1:17" ht="14.4" customHeight="1" x14ac:dyDescent="0.3">
      <c r="A575" s="695" t="s">
        <v>6154</v>
      </c>
      <c r="B575" s="696" t="s">
        <v>5941</v>
      </c>
      <c r="C575" s="696" t="s">
        <v>5886</v>
      </c>
      <c r="D575" s="696" t="s">
        <v>5964</v>
      </c>
      <c r="E575" s="696" t="s">
        <v>5965</v>
      </c>
      <c r="F575" s="711">
        <v>3</v>
      </c>
      <c r="G575" s="711">
        <v>1095</v>
      </c>
      <c r="H575" s="711">
        <v>1</v>
      </c>
      <c r="I575" s="711">
        <v>365</v>
      </c>
      <c r="J575" s="711">
        <v>2</v>
      </c>
      <c r="K575" s="711">
        <v>732</v>
      </c>
      <c r="L575" s="711">
        <v>0.66849315068493154</v>
      </c>
      <c r="M575" s="711">
        <v>366</v>
      </c>
      <c r="N575" s="711">
        <v>4</v>
      </c>
      <c r="O575" s="711">
        <v>1464</v>
      </c>
      <c r="P575" s="701">
        <v>1.3369863013698631</v>
      </c>
      <c r="Q575" s="712">
        <v>366</v>
      </c>
    </row>
    <row r="576" spans="1:17" ht="14.4" customHeight="1" x14ac:dyDescent="0.3">
      <c r="A576" s="695" t="s">
        <v>6154</v>
      </c>
      <c r="B576" s="696" t="s">
        <v>5970</v>
      </c>
      <c r="C576" s="696" t="s">
        <v>5886</v>
      </c>
      <c r="D576" s="696" t="s">
        <v>5975</v>
      </c>
      <c r="E576" s="696" t="s">
        <v>5976</v>
      </c>
      <c r="F576" s="711"/>
      <c r="G576" s="711"/>
      <c r="H576" s="711"/>
      <c r="I576" s="711"/>
      <c r="J576" s="711"/>
      <c r="K576" s="711"/>
      <c r="L576" s="711"/>
      <c r="M576" s="711"/>
      <c r="N576" s="711">
        <v>3</v>
      </c>
      <c r="O576" s="711">
        <v>1491</v>
      </c>
      <c r="P576" s="701"/>
      <c r="Q576" s="712">
        <v>497</v>
      </c>
    </row>
    <row r="577" spans="1:17" ht="14.4" customHeight="1" x14ac:dyDescent="0.3">
      <c r="A577" s="695" t="s">
        <v>6154</v>
      </c>
      <c r="B577" s="696" t="s">
        <v>5970</v>
      </c>
      <c r="C577" s="696" t="s">
        <v>5886</v>
      </c>
      <c r="D577" s="696" t="s">
        <v>5979</v>
      </c>
      <c r="E577" s="696" t="s">
        <v>5980</v>
      </c>
      <c r="F577" s="711"/>
      <c r="G577" s="711"/>
      <c r="H577" s="711"/>
      <c r="I577" s="711"/>
      <c r="J577" s="711">
        <v>39</v>
      </c>
      <c r="K577" s="711">
        <v>13650</v>
      </c>
      <c r="L577" s="711"/>
      <c r="M577" s="711">
        <v>350</v>
      </c>
      <c r="N577" s="711">
        <v>24</v>
      </c>
      <c r="O577" s="711">
        <v>8409</v>
      </c>
      <c r="P577" s="701"/>
      <c r="Q577" s="712">
        <v>350.375</v>
      </c>
    </row>
    <row r="578" spans="1:17" ht="14.4" customHeight="1" x14ac:dyDescent="0.3">
      <c r="A578" s="695" t="s">
        <v>6154</v>
      </c>
      <c r="B578" s="696" t="s">
        <v>5970</v>
      </c>
      <c r="C578" s="696" t="s">
        <v>5886</v>
      </c>
      <c r="D578" s="696" t="s">
        <v>5983</v>
      </c>
      <c r="E578" s="696" t="s">
        <v>5984</v>
      </c>
      <c r="F578" s="711">
        <v>1004</v>
      </c>
      <c r="G578" s="711">
        <v>64256</v>
      </c>
      <c r="H578" s="711">
        <v>1</v>
      </c>
      <c r="I578" s="711">
        <v>64</v>
      </c>
      <c r="J578" s="711">
        <v>1107</v>
      </c>
      <c r="K578" s="711">
        <v>71955</v>
      </c>
      <c r="L578" s="711">
        <v>1.1198176045816732</v>
      </c>
      <c r="M578" s="711">
        <v>65</v>
      </c>
      <c r="N578" s="711">
        <v>1200</v>
      </c>
      <c r="O578" s="711">
        <v>78000</v>
      </c>
      <c r="P578" s="701">
        <v>1.2138944223107571</v>
      </c>
      <c r="Q578" s="712">
        <v>65</v>
      </c>
    </row>
    <row r="579" spans="1:17" ht="14.4" customHeight="1" x14ac:dyDescent="0.3">
      <c r="A579" s="695" t="s">
        <v>6154</v>
      </c>
      <c r="B579" s="696" t="s">
        <v>5970</v>
      </c>
      <c r="C579" s="696" t="s">
        <v>5886</v>
      </c>
      <c r="D579" s="696" t="s">
        <v>5987</v>
      </c>
      <c r="E579" s="696" t="s">
        <v>5988</v>
      </c>
      <c r="F579" s="711">
        <v>1</v>
      </c>
      <c r="G579" s="711">
        <v>589</v>
      </c>
      <c r="H579" s="711">
        <v>1</v>
      </c>
      <c r="I579" s="711">
        <v>589</v>
      </c>
      <c r="J579" s="711">
        <v>1</v>
      </c>
      <c r="K579" s="711">
        <v>590</v>
      </c>
      <c r="L579" s="711">
        <v>1.0016977928692699</v>
      </c>
      <c r="M579" s="711">
        <v>590</v>
      </c>
      <c r="N579" s="711">
        <v>3</v>
      </c>
      <c r="O579" s="711">
        <v>1771</v>
      </c>
      <c r="P579" s="701">
        <v>3.0067911714770799</v>
      </c>
      <c r="Q579" s="712">
        <v>590.33333333333337</v>
      </c>
    </row>
    <row r="580" spans="1:17" ht="14.4" customHeight="1" x14ac:dyDescent="0.3">
      <c r="A580" s="695" t="s">
        <v>6154</v>
      </c>
      <c r="B580" s="696" t="s">
        <v>5970</v>
      </c>
      <c r="C580" s="696" t="s">
        <v>5886</v>
      </c>
      <c r="D580" s="696" t="s">
        <v>5989</v>
      </c>
      <c r="E580" s="696" t="s">
        <v>5990</v>
      </c>
      <c r="F580" s="711">
        <v>1</v>
      </c>
      <c r="G580" s="711">
        <v>614</v>
      </c>
      <c r="H580" s="711">
        <v>1</v>
      </c>
      <c r="I580" s="711">
        <v>614</v>
      </c>
      <c r="J580" s="711">
        <v>1</v>
      </c>
      <c r="K580" s="711">
        <v>615</v>
      </c>
      <c r="L580" s="711">
        <v>1.001628664495114</v>
      </c>
      <c r="M580" s="711">
        <v>615</v>
      </c>
      <c r="N580" s="711">
        <v>2</v>
      </c>
      <c r="O580" s="711">
        <v>1230</v>
      </c>
      <c r="P580" s="701">
        <v>2.003257328990228</v>
      </c>
      <c r="Q580" s="712">
        <v>615</v>
      </c>
    </row>
    <row r="581" spans="1:17" ht="14.4" customHeight="1" x14ac:dyDescent="0.3">
      <c r="A581" s="695" t="s">
        <v>6154</v>
      </c>
      <c r="B581" s="696" t="s">
        <v>5970</v>
      </c>
      <c r="C581" s="696" t="s">
        <v>5886</v>
      </c>
      <c r="D581" s="696" t="s">
        <v>5991</v>
      </c>
      <c r="E581" s="696" t="s">
        <v>5992</v>
      </c>
      <c r="F581" s="711"/>
      <c r="G581" s="711"/>
      <c r="H581" s="711"/>
      <c r="I581" s="711"/>
      <c r="J581" s="711">
        <v>1</v>
      </c>
      <c r="K581" s="711">
        <v>149</v>
      </c>
      <c r="L581" s="711"/>
      <c r="M581" s="711">
        <v>149</v>
      </c>
      <c r="N581" s="711"/>
      <c r="O581" s="711"/>
      <c r="P581" s="701"/>
      <c r="Q581" s="712"/>
    </row>
    <row r="582" spans="1:17" ht="14.4" customHeight="1" x14ac:dyDescent="0.3">
      <c r="A582" s="695" t="s">
        <v>6154</v>
      </c>
      <c r="B582" s="696" t="s">
        <v>5970</v>
      </c>
      <c r="C582" s="696" t="s">
        <v>5886</v>
      </c>
      <c r="D582" s="696" t="s">
        <v>5995</v>
      </c>
      <c r="E582" s="696" t="s">
        <v>5996</v>
      </c>
      <c r="F582" s="711">
        <v>24</v>
      </c>
      <c r="G582" s="711">
        <v>552</v>
      </c>
      <c r="H582" s="711">
        <v>1</v>
      </c>
      <c r="I582" s="711">
        <v>23</v>
      </c>
      <c r="J582" s="711">
        <v>17</v>
      </c>
      <c r="K582" s="711">
        <v>391</v>
      </c>
      <c r="L582" s="711">
        <v>0.70833333333333337</v>
      </c>
      <c r="M582" s="711">
        <v>23</v>
      </c>
      <c r="N582" s="711">
        <v>21</v>
      </c>
      <c r="O582" s="711">
        <v>491</v>
      </c>
      <c r="P582" s="701">
        <v>0.88949275362318836</v>
      </c>
      <c r="Q582" s="712">
        <v>23.38095238095238</v>
      </c>
    </row>
    <row r="583" spans="1:17" ht="14.4" customHeight="1" x14ac:dyDescent="0.3">
      <c r="A583" s="695" t="s">
        <v>6154</v>
      </c>
      <c r="B583" s="696" t="s">
        <v>5970</v>
      </c>
      <c r="C583" s="696" t="s">
        <v>5886</v>
      </c>
      <c r="D583" s="696" t="s">
        <v>5999</v>
      </c>
      <c r="E583" s="696" t="s">
        <v>6000</v>
      </c>
      <c r="F583" s="711"/>
      <c r="G583" s="711"/>
      <c r="H583" s="711"/>
      <c r="I583" s="711"/>
      <c r="J583" s="711">
        <v>2</v>
      </c>
      <c r="K583" s="711">
        <v>108</v>
      </c>
      <c r="L583" s="711"/>
      <c r="M583" s="711">
        <v>54</v>
      </c>
      <c r="N583" s="711">
        <v>5</v>
      </c>
      <c r="O583" s="711">
        <v>270</v>
      </c>
      <c r="P583" s="701"/>
      <c r="Q583" s="712">
        <v>54</v>
      </c>
    </row>
    <row r="584" spans="1:17" ht="14.4" customHeight="1" x14ac:dyDescent="0.3">
      <c r="A584" s="695" t="s">
        <v>6154</v>
      </c>
      <c r="B584" s="696" t="s">
        <v>5970</v>
      </c>
      <c r="C584" s="696" t="s">
        <v>5886</v>
      </c>
      <c r="D584" s="696" t="s">
        <v>6001</v>
      </c>
      <c r="E584" s="696" t="s">
        <v>6002</v>
      </c>
      <c r="F584" s="711">
        <v>665</v>
      </c>
      <c r="G584" s="711">
        <v>51205</v>
      </c>
      <c r="H584" s="711">
        <v>1</v>
      </c>
      <c r="I584" s="711">
        <v>77</v>
      </c>
      <c r="J584" s="711">
        <v>655</v>
      </c>
      <c r="K584" s="711">
        <v>50435</v>
      </c>
      <c r="L584" s="711">
        <v>0.98496240601503759</v>
      </c>
      <c r="M584" s="711">
        <v>77</v>
      </c>
      <c r="N584" s="711">
        <v>728</v>
      </c>
      <c r="O584" s="711">
        <v>56056</v>
      </c>
      <c r="P584" s="701">
        <v>1.0947368421052632</v>
      </c>
      <c r="Q584" s="712">
        <v>77</v>
      </c>
    </row>
    <row r="585" spans="1:17" ht="14.4" customHeight="1" x14ac:dyDescent="0.3">
      <c r="A585" s="695" t="s">
        <v>6154</v>
      </c>
      <c r="B585" s="696" t="s">
        <v>5970</v>
      </c>
      <c r="C585" s="696" t="s">
        <v>5886</v>
      </c>
      <c r="D585" s="696" t="s">
        <v>6005</v>
      </c>
      <c r="E585" s="696" t="s">
        <v>6006</v>
      </c>
      <c r="F585" s="711">
        <v>224</v>
      </c>
      <c r="G585" s="711">
        <v>4928</v>
      </c>
      <c r="H585" s="711">
        <v>1</v>
      </c>
      <c r="I585" s="711">
        <v>22</v>
      </c>
      <c r="J585" s="711">
        <v>171</v>
      </c>
      <c r="K585" s="711">
        <v>3762</v>
      </c>
      <c r="L585" s="711">
        <v>0.7633928571428571</v>
      </c>
      <c r="M585" s="711">
        <v>22</v>
      </c>
      <c r="N585" s="711">
        <v>227</v>
      </c>
      <c r="O585" s="711">
        <v>5056</v>
      </c>
      <c r="P585" s="701">
        <v>1.025974025974026</v>
      </c>
      <c r="Q585" s="712">
        <v>22.273127753303964</v>
      </c>
    </row>
    <row r="586" spans="1:17" ht="14.4" customHeight="1" x14ac:dyDescent="0.3">
      <c r="A586" s="695" t="s">
        <v>6154</v>
      </c>
      <c r="B586" s="696" t="s">
        <v>5970</v>
      </c>
      <c r="C586" s="696" t="s">
        <v>5886</v>
      </c>
      <c r="D586" s="696" t="s">
        <v>6013</v>
      </c>
      <c r="E586" s="696" t="s">
        <v>6014</v>
      </c>
      <c r="F586" s="711"/>
      <c r="G586" s="711"/>
      <c r="H586" s="711"/>
      <c r="I586" s="711"/>
      <c r="J586" s="711">
        <v>1</v>
      </c>
      <c r="K586" s="711">
        <v>627</v>
      </c>
      <c r="L586" s="711"/>
      <c r="M586" s="711">
        <v>627</v>
      </c>
      <c r="N586" s="711">
        <v>1</v>
      </c>
      <c r="O586" s="711">
        <v>627</v>
      </c>
      <c r="P586" s="701"/>
      <c r="Q586" s="712">
        <v>627</v>
      </c>
    </row>
    <row r="587" spans="1:17" ht="14.4" customHeight="1" x14ac:dyDescent="0.3">
      <c r="A587" s="695" t="s">
        <v>6154</v>
      </c>
      <c r="B587" s="696" t="s">
        <v>5970</v>
      </c>
      <c r="C587" s="696" t="s">
        <v>5886</v>
      </c>
      <c r="D587" s="696" t="s">
        <v>6015</v>
      </c>
      <c r="E587" s="696" t="s">
        <v>6016</v>
      </c>
      <c r="F587" s="711">
        <v>115</v>
      </c>
      <c r="G587" s="711">
        <v>24035</v>
      </c>
      <c r="H587" s="711">
        <v>1</v>
      </c>
      <c r="I587" s="711">
        <v>209</v>
      </c>
      <c r="J587" s="711">
        <v>128</v>
      </c>
      <c r="K587" s="711">
        <v>26752</v>
      </c>
      <c r="L587" s="711">
        <v>1.1130434782608696</v>
      </c>
      <c r="M587" s="711">
        <v>209</v>
      </c>
      <c r="N587" s="711">
        <v>1</v>
      </c>
      <c r="O587" s="711">
        <v>209</v>
      </c>
      <c r="P587" s="701">
        <v>8.6956521739130436E-3</v>
      </c>
      <c r="Q587" s="712">
        <v>209</v>
      </c>
    </row>
    <row r="588" spans="1:17" ht="14.4" customHeight="1" x14ac:dyDescent="0.3">
      <c r="A588" s="695" t="s">
        <v>6154</v>
      </c>
      <c r="B588" s="696" t="s">
        <v>5970</v>
      </c>
      <c r="C588" s="696" t="s">
        <v>5886</v>
      </c>
      <c r="D588" s="696" t="s">
        <v>6017</v>
      </c>
      <c r="E588" s="696" t="s">
        <v>6018</v>
      </c>
      <c r="F588" s="711">
        <v>8</v>
      </c>
      <c r="G588" s="711">
        <v>528</v>
      </c>
      <c r="H588" s="711">
        <v>1</v>
      </c>
      <c r="I588" s="711">
        <v>66</v>
      </c>
      <c r="J588" s="711">
        <v>36</v>
      </c>
      <c r="K588" s="711">
        <v>2376</v>
      </c>
      <c r="L588" s="711">
        <v>4.5</v>
      </c>
      <c r="M588" s="711">
        <v>66</v>
      </c>
      <c r="N588" s="711">
        <v>47</v>
      </c>
      <c r="O588" s="711">
        <v>3102</v>
      </c>
      <c r="P588" s="701">
        <v>5.875</v>
      </c>
      <c r="Q588" s="712">
        <v>66</v>
      </c>
    </row>
    <row r="589" spans="1:17" ht="14.4" customHeight="1" x14ac:dyDescent="0.3">
      <c r="A589" s="695" t="s">
        <v>6154</v>
      </c>
      <c r="B589" s="696" t="s">
        <v>5970</v>
      </c>
      <c r="C589" s="696" t="s">
        <v>5886</v>
      </c>
      <c r="D589" s="696" t="s">
        <v>6019</v>
      </c>
      <c r="E589" s="696" t="s">
        <v>6020</v>
      </c>
      <c r="F589" s="711"/>
      <c r="G589" s="711"/>
      <c r="H589" s="711"/>
      <c r="I589" s="711"/>
      <c r="J589" s="711"/>
      <c r="K589" s="711"/>
      <c r="L589" s="711"/>
      <c r="M589" s="711"/>
      <c r="N589" s="711">
        <v>1</v>
      </c>
      <c r="O589" s="711">
        <v>295</v>
      </c>
      <c r="P589" s="701"/>
      <c r="Q589" s="712">
        <v>295</v>
      </c>
    </row>
    <row r="590" spans="1:17" ht="14.4" customHeight="1" x14ac:dyDescent="0.3">
      <c r="A590" s="695" t="s">
        <v>6154</v>
      </c>
      <c r="B590" s="696" t="s">
        <v>5970</v>
      </c>
      <c r="C590" s="696" t="s">
        <v>5886</v>
      </c>
      <c r="D590" s="696" t="s">
        <v>6021</v>
      </c>
      <c r="E590" s="696" t="s">
        <v>6022</v>
      </c>
      <c r="F590" s="711">
        <v>778</v>
      </c>
      <c r="G590" s="711">
        <v>12448</v>
      </c>
      <c r="H590" s="711">
        <v>1</v>
      </c>
      <c r="I590" s="711">
        <v>16</v>
      </c>
      <c r="J590" s="711">
        <v>803</v>
      </c>
      <c r="K590" s="711">
        <v>12848</v>
      </c>
      <c r="L590" s="711">
        <v>1.032133676092545</v>
      </c>
      <c r="M590" s="711">
        <v>16</v>
      </c>
      <c r="N590" s="711">
        <v>872</v>
      </c>
      <c r="O590" s="711">
        <v>13952</v>
      </c>
      <c r="P590" s="701">
        <v>1.1208226221079691</v>
      </c>
      <c r="Q590" s="712">
        <v>16</v>
      </c>
    </row>
    <row r="591" spans="1:17" ht="14.4" customHeight="1" x14ac:dyDescent="0.3">
      <c r="A591" s="695" t="s">
        <v>6154</v>
      </c>
      <c r="B591" s="696" t="s">
        <v>5970</v>
      </c>
      <c r="C591" s="696" t="s">
        <v>5886</v>
      </c>
      <c r="D591" s="696" t="s">
        <v>6025</v>
      </c>
      <c r="E591" s="696" t="s">
        <v>6026</v>
      </c>
      <c r="F591" s="711"/>
      <c r="G591" s="711"/>
      <c r="H591" s="711"/>
      <c r="I591" s="711"/>
      <c r="J591" s="711"/>
      <c r="K591" s="711"/>
      <c r="L591" s="711"/>
      <c r="M591" s="711"/>
      <c r="N591" s="711">
        <v>85</v>
      </c>
      <c r="O591" s="711">
        <v>29580</v>
      </c>
      <c r="P591" s="701"/>
      <c r="Q591" s="712">
        <v>348</v>
      </c>
    </row>
    <row r="592" spans="1:17" ht="14.4" customHeight="1" x14ac:dyDescent="0.3">
      <c r="A592" s="695" t="s">
        <v>6154</v>
      </c>
      <c r="B592" s="696" t="s">
        <v>5970</v>
      </c>
      <c r="C592" s="696" t="s">
        <v>5886</v>
      </c>
      <c r="D592" s="696" t="s">
        <v>6027</v>
      </c>
      <c r="E592" s="696" t="s">
        <v>6028</v>
      </c>
      <c r="F592" s="711">
        <v>199</v>
      </c>
      <c r="G592" s="711">
        <v>4577</v>
      </c>
      <c r="H592" s="711">
        <v>1</v>
      </c>
      <c r="I592" s="711">
        <v>23</v>
      </c>
      <c r="J592" s="711">
        <v>152</v>
      </c>
      <c r="K592" s="711">
        <v>3648</v>
      </c>
      <c r="L592" s="711">
        <v>0.79702862136770813</v>
      </c>
      <c r="M592" s="711">
        <v>24</v>
      </c>
      <c r="N592" s="711">
        <v>201</v>
      </c>
      <c r="O592" s="711">
        <v>4824</v>
      </c>
      <c r="P592" s="701">
        <v>1.0539654795717719</v>
      </c>
      <c r="Q592" s="712">
        <v>24</v>
      </c>
    </row>
    <row r="593" spans="1:17" ht="14.4" customHeight="1" x14ac:dyDescent="0.3">
      <c r="A593" s="695" t="s">
        <v>6154</v>
      </c>
      <c r="B593" s="696" t="s">
        <v>5970</v>
      </c>
      <c r="C593" s="696" t="s">
        <v>5886</v>
      </c>
      <c r="D593" s="696" t="s">
        <v>6029</v>
      </c>
      <c r="E593" s="696" t="s">
        <v>6030</v>
      </c>
      <c r="F593" s="711">
        <v>1</v>
      </c>
      <c r="G593" s="711">
        <v>737</v>
      </c>
      <c r="H593" s="711">
        <v>1</v>
      </c>
      <c r="I593" s="711">
        <v>737</v>
      </c>
      <c r="J593" s="711">
        <v>1</v>
      </c>
      <c r="K593" s="711">
        <v>738</v>
      </c>
      <c r="L593" s="711">
        <v>1.0013568521031209</v>
      </c>
      <c r="M593" s="711">
        <v>738</v>
      </c>
      <c r="N593" s="711">
        <v>2</v>
      </c>
      <c r="O593" s="711">
        <v>1476</v>
      </c>
      <c r="P593" s="701">
        <v>2.0027137042062417</v>
      </c>
      <c r="Q593" s="712">
        <v>738</v>
      </c>
    </row>
    <row r="594" spans="1:17" ht="14.4" customHeight="1" x14ac:dyDescent="0.3">
      <c r="A594" s="695" t="s">
        <v>6154</v>
      </c>
      <c r="B594" s="696" t="s">
        <v>5970</v>
      </c>
      <c r="C594" s="696" t="s">
        <v>5886</v>
      </c>
      <c r="D594" s="696" t="s">
        <v>6031</v>
      </c>
      <c r="E594" s="696" t="s">
        <v>6032</v>
      </c>
      <c r="F594" s="711">
        <v>3</v>
      </c>
      <c r="G594" s="711">
        <v>540</v>
      </c>
      <c r="H594" s="711">
        <v>1</v>
      </c>
      <c r="I594" s="711">
        <v>180</v>
      </c>
      <c r="J594" s="711">
        <v>4</v>
      </c>
      <c r="K594" s="711">
        <v>720</v>
      </c>
      <c r="L594" s="711">
        <v>1.3333333333333333</v>
      </c>
      <c r="M594" s="711">
        <v>180</v>
      </c>
      <c r="N594" s="711">
        <v>5</v>
      </c>
      <c r="O594" s="711">
        <v>900</v>
      </c>
      <c r="P594" s="701">
        <v>1.6666666666666667</v>
      </c>
      <c r="Q594" s="712">
        <v>180</v>
      </c>
    </row>
    <row r="595" spans="1:17" ht="14.4" customHeight="1" x14ac:dyDescent="0.3">
      <c r="A595" s="695" t="s">
        <v>6154</v>
      </c>
      <c r="B595" s="696" t="s">
        <v>5970</v>
      </c>
      <c r="C595" s="696" t="s">
        <v>5886</v>
      </c>
      <c r="D595" s="696" t="s">
        <v>6037</v>
      </c>
      <c r="E595" s="696" t="s">
        <v>6038</v>
      </c>
      <c r="F595" s="711">
        <v>1</v>
      </c>
      <c r="G595" s="711">
        <v>253</v>
      </c>
      <c r="H595" s="711">
        <v>1</v>
      </c>
      <c r="I595" s="711">
        <v>253</v>
      </c>
      <c r="J595" s="711">
        <v>3</v>
      </c>
      <c r="K595" s="711">
        <v>759</v>
      </c>
      <c r="L595" s="711">
        <v>3</v>
      </c>
      <c r="M595" s="711">
        <v>253</v>
      </c>
      <c r="N595" s="711">
        <v>129</v>
      </c>
      <c r="O595" s="711">
        <v>32637</v>
      </c>
      <c r="P595" s="701">
        <v>129</v>
      </c>
      <c r="Q595" s="712">
        <v>253</v>
      </c>
    </row>
    <row r="596" spans="1:17" ht="14.4" customHeight="1" x14ac:dyDescent="0.3">
      <c r="A596" s="695" t="s">
        <v>6154</v>
      </c>
      <c r="B596" s="696" t="s">
        <v>5970</v>
      </c>
      <c r="C596" s="696" t="s">
        <v>5886</v>
      </c>
      <c r="D596" s="696" t="s">
        <v>6039</v>
      </c>
      <c r="E596" s="696" t="s">
        <v>6040</v>
      </c>
      <c r="F596" s="711">
        <v>1</v>
      </c>
      <c r="G596" s="711">
        <v>264</v>
      </c>
      <c r="H596" s="711">
        <v>1</v>
      </c>
      <c r="I596" s="711">
        <v>264</v>
      </c>
      <c r="J596" s="711">
        <v>1</v>
      </c>
      <c r="K596" s="711">
        <v>264</v>
      </c>
      <c r="L596" s="711">
        <v>1</v>
      </c>
      <c r="M596" s="711">
        <v>264</v>
      </c>
      <c r="N596" s="711">
        <v>2</v>
      </c>
      <c r="O596" s="711">
        <v>528</v>
      </c>
      <c r="P596" s="701">
        <v>2</v>
      </c>
      <c r="Q596" s="712">
        <v>264</v>
      </c>
    </row>
    <row r="597" spans="1:17" ht="14.4" customHeight="1" x14ac:dyDescent="0.3">
      <c r="A597" s="695" t="s">
        <v>6154</v>
      </c>
      <c r="B597" s="696" t="s">
        <v>5970</v>
      </c>
      <c r="C597" s="696" t="s">
        <v>5886</v>
      </c>
      <c r="D597" s="696" t="s">
        <v>6041</v>
      </c>
      <c r="E597" s="696" t="s">
        <v>6042</v>
      </c>
      <c r="F597" s="711">
        <v>3</v>
      </c>
      <c r="G597" s="711">
        <v>567</v>
      </c>
      <c r="H597" s="711">
        <v>1</v>
      </c>
      <c r="I597" s="711">
        <v>189</v>
      </c>
      <c r="J597" s="711">
        <v>2</v>
      </c>
      <c r="K597" s="711">
        <v>378</v>
      </c>
      <c r="L597" s="711">
        <v>0.66666666666666663</v>
      </c>
      <c r="M597" s="711">
        <v>189</v>
      </c>
      <c r="N597" s="711"/>
      <c r="O597" s="711"/>
      <c r="P597" s="701"/>
      <c r="Q597" s="712"/>
    </row>
    <row r="598" spans="1:17" ht="14.4" customHeight="1" x14ac:dyDescent="0.3">
      <c r="A598" s="695" t="s">
        <v>6154</v>
      </c>
      <c r="B598" s="696" t="s">
        <v>5970</v>
      </c>
      <c r="C598" s="696" t="s">
        <v>5886</v>
      </c>
      <c r="D598" s="696" t="s">
        <v>6045</v>
      </c>
      <c r="E598" s="696" t="s">
        <v>6046</v>
      </c>
      <c r="F598" s="711">
        <v>2</v>
      </c>
      <c r="G598" s="711">
        <v>432</v>
      </c>
      <c r="H598" s="711">
        <v>1</v>
      </c>
      <c r="I598" s="711">
        <v>216</v>
      </c>
      <c r="J598" s="711">
        <v>3</v>
      </c>
      <c r="K598" s="711">
        <v>648</v>
      </c>
      <c r="L598" s="711">
        <v>1.5</v>
      </c>
      <c r="M598" s="711">
        <v>216</v>
      </c>
      <c r="N598" s="711">
        <v>6</v>
      </c>
      <c r="O598" s="711">
        <v>1296</v>
      </c>
      <c r="P598" s="701">
        <v>3</v>
      </c>
      <c r="Q598" s="712">
        <v>216</v>
      </c>
    </row>
    <row r="599" spans="1:17" ht="14.4" customHeight="1" x14ac:dyDescent="0.3">
      <c r="A599" s="695" t="s">
        <v>6154</v>
      </c>
      <c r="B599" s="696" t="s">
        <v>5970</v>
      </c>
      <c r="C599" s="696" t="s">
        <v>5886</v>
      </c>
      <c r="D599" s="696" t="s">
        <v>6047</v>
      </c>
      <c r="E599" s="696" t="s">
        <v>6048</v>
      </c>
      <c r="F599" s="711"/>
      <c r="G599" s="711"/>
      <c r="H599" s="711"/>
      <c r="I599" s="711"/>
      <c r="J599" s="711">
        <v>2</v>
      </c>
      <c r="K599" s="711">
        <v>70</v>
      </c>
      <c r="L599" s="711"/>
      <c r="M599" s="711">
        <v>35</v>
      </c>
      <c r="N599" s="711">
        <v>2</v>
      </c>
      <c r="O599" s="711">
        <v>72</v>
      </c>
      <c r="P599" s="701"/>
      <c r="Q599" s="712">
        <v>36</v>
      </c>
    </row>
    <row r="600" spans="1:17" ht="14.4" customHeight="1" x14ac:dyDescent="0.3">
      <c r="A600" s="695" t="s">
        <v>6154</v>
      </c>
      <c r="B600" s="696" t="s">
        <v>5970</v>
      </c>
      <c r="C600" s="696" t="s">
        <v>5886</v>
      </c>
      <c r="D600" s="696" t="s">
        <v>6049</v>
      </c>
      <c r="E600" s="696" t="s">
        <v>6050</v>
      </c>
      <c r="F600" s="711">
        <v>1</v>
      </c>
      <c r="G600" s="711">
        <v>589</v>
      </c>
      <c r="H600" s="711">
        <v>1</v>
      </c>
      <c r="I600" s="711">
        <v>589</v>
      </c>
      <c r="J600" s="711">
        <v>1</v>
      </c>
      <c r="K600" s="711">
        <v>590</v>
      </c>
      <c r="L600" s="711">
        <v>1.0016977928692699</v>
      </c>
      <c r="M600" s="711">
        <v>590</v>
      </c>
      <c r="N600" s="711">
        <v>2</v>
      </c>
      <c r="O600" s="711">
        <v>1180</v>
      </c>
      <c r="P600" s="701">
        <v>2.0033955857385397</v>
      </c>
      <c r="Q600" s="712">
        <v>590</v>
      </c>
    </row>
    <row r="601" spans="1:17" ht="14.4" customHeight="1" x14ac:dyDescent="0.3">
      <c r="A601" s="695" t="s">
        <v>6154</v>
      </c>
      <c r="B601" s="696" t="s">
        <v>5970</v>
      </c>
      <c r="C601" s="696" t="s">
        <v>5886</v>
      </c>
      <c r="D601" s="696" t="s">
        <v>6051</v>
      </c>
      <c r="E601" s="696" t="s">
        <v>6052</v>
      </c>
      <c r="F601" s="711">
        <v>1</v>
      </c>
      <c r="G601" s="711">
        <v>50</v>
      </c>
      <c r="H601" s="711">
        <v>1</v>
      </c>
      <c r="I601" s="711">
        <v>50</v>
      </c>
      <c r="J601" s="711">
        <v>1</v>
      </c>
      <c r="K601" s="711">
        <v>50</v>
      </c>
      <c r="L601" s="711">
        <v>1</v>
      </c>
      <c r="M601" s="711">
        <v>50</v>
      </c>
      <c r="N601" s="711">
        <v>8</v>
      </c>
      <c r="O601" s="711">
        <v>400</v>
      </c>
      <c r="P601" s="701">
        <v>8</v>
      </c>
      <c r="Q601" s="712">
        <v>50</v>
      </c>
    </row>
    <row r="602" spans="1:17" ht="14.4" customHeight="1" x14ac:dyDescent="0.3">
      <c r="A602" s="695" t="s">
        <v>6154</v>
      </c>
      <c r="B602" s="696" t="s">
        <v>5970</v>
      </c>
      <c r="C602" s="696" t="s">
        <v>5886</v>
      </c>
      <c r="D602" s="696" t="s">
        <v>6053</v>
      </c>
      <c r="E602" s="696" t="s">
        <v>6054</v>
      </c>
      <c r="F602" s="711">
        <v>1</v>
      </c>
      <c r="G602" s="711">
        <v>544</v>
      </c>
      <c r="H602" s="711">
        <v>1</v>
      </c>
      <c r="I602" s="711">
        <v>544</v>
      </c>
      <c r="J602" s="711">
        <v>1</v>
      </c>
      <c r="K602" s="711">
        <v>545</v>
      </c>
      <c r="L602" s="711">
        <v>1.0018382352941178</v>
      </c>
      <c r="M602" s="711">
        <v>545</v>
      </c>
      <c r="N602" s="711">
        <v>2</v>
      </c>
      <c r="O602" s="711">
        <v>1090</v>
      </c>
      <c r="P602" s="701">
        <v>2.0036764705882355</v>
      </c>
      <c r="Q602" s="712">
        <v>545</v>
      </c>
    </row>
    <row r="603" spans="1:17" ht="14.4" customHeight="1" x14ac:dyDescent="0.3">
      <c r="A603" s="695" t="s">
        <v>6154</v>
      </c>
      <c r="B603" s="696" t="s">
        <v>5970</v>
      </c>
      <c r="C603" s="696" t="s">
        <v>5886</v>
      </c>
      <c r="D603" s="696" t="s">
        <v>6055</v>
      </c>
      <c r="E603" s="696" t="s">
        <v>6056</v>
      </c>
      <c r="F603" s="711">
        <v>2</v>
      </c>
      <c r="G603" s="711">
        <v>954</v>
      </c>
      <c r="H603" s="711">
        <v>1</v>
      </c>
      <c r="I603" s="711">
        <v>477</v>
      </c>
      <c r="J603" s="711"/>
      <c r="K603" s="711"/>
      <c r="L603" s="711"/>
      <c r="M603" s="711"/>
      <c r="N603" s="711">
        <v>3</v>
      </c>
      <c r="O603" s="711">
        <v>1437</v>
      </c>
      <c r="P603" s="701">
        <v>1.5062893081761006</v>
      </c>
      <c r="Q603" s="712">
        <v>479</v>
      </c>
    </row>
    <row r="604" spans="1:17" ht="14.4" customHeight="1" x14ac:dyDescent="0.3">
      <c r="A604" s="695" t="s">
        <v>6154</v>
      </c>
      <c r="B604" s="696" t="s">
        <v>5970</v>
      </c>
      <c r="C604" s="696" t="s">
        <v>5886</v>
      </c>
      <c r="D604" s="696" t="s">
        <v>6057</v>
      </c>
      <c r="E604" s="696" t="s">
        <v>6058</v>
      </c>
      <c r="F604" s="711">
        <v>1</v>
      </c>
      <c r="G604" s="711">
        <v>734</v>
      </c>
      <c r="H604" s="711">
        <v>1</v>
      </c>
      <c r="I604" s="711">
        <v>734</v>
      </c>
      <c r="J604" s="711">
        <v>1</v>
      </c>
      <c r="K604" s="711">
        <v>734</v>
      </c>
      <c r="L604" s="711">
        <v>1</v>
      </c>
      <c r="M604" s="711">
        <v>734</v>
      </c>
      <c r="N604" s="711">
        <v>2</v>
      </c>
      <c r="O604" s="711">
        <v>1468</v>
      </c>
      <c r="P604" s="701">
        <v>2</v>
      </c>
      <c r="Q604" s="712">
        <v>734</v>
      </c>
    </row>
    <row r="605" spans="1:17" ht="14.4" customHeight="1" x14ac:dyDescent="0.3">
      <c r="A605" s="695" t="s">
        <v>6154</v>
      </c>
      <c r="B605" s="696" t="s">
        <v>5970</v>
      </c>
      <c r="C605" s="696" t="s">
        <v>5886</v>
      </c>
      <c r="D605" s="696" t="s">
        <v>6059</v>
      </c>
      <c r="E605" s="696" t="s">
        <v>6060</v>
      </c>
      <c r="F605" s="711">
        <v>1</v>
      </c>
      <c r="G605" s="711">
        <v>326</v>
      </c>
      <c r="H605" s="711">
        <v>1</v>
      </c>
      <c r="I605" s="711">
        <v>326</v>
      </c>
      <c r="J605" s="711">
        <v>2</v>
      </c>
      <c r="K605" s="711">
        <v>652</v>
      </c>
      <c r="L605" s="711">
        <v>2</v>
      </c>
      <c r="M605" s="711">
        <v>326</v>
      </c>
      <c r="N605" s="711"/>
      <c r="O605" s="711"/>
      <c r="P605" s="701"/>
      <c r="Q605" s="712"/>
    </row>
    <row r="606" spans="1:17" ht="14.4" customHeight="1" x14ac:dyDescent="0.3">
      <c r="A606" s="695" t="s">
        <v>6154</v>
      </c>
      <c r="B606" s="696" t="s">
        <v>5970</v>
      </c>
      <c r="C606" s="696" t="s">
        <v>5886</v>
      </c>
      <c r="D606" s="696" t="s">
        <v>6061</v>
      </c>
      <c r="E606" s="696" t="s">
        <v>6062</v>
      </c>
      <c r="F606" s="711">
        <v>1</v>
      </c>
      <c r="G606" s="711">
        <v>344</v>
      </c>
      <c r="H606" s="711">
        <v>1</v>
      </c>
      <c r="I606" s="711">
        <v>344</v>
      </c>
      <c r="J606" s="711">
        <v>1</v>
      </c>
      <c r="K606" s="711">
        <v>344</v>
      </c>
      <c r="L606" s="711">
        <v>1</v>
      </c>
      <c r="M606" s="711">
        <v>344</v>
      </c>
      <c r="N606" s="711">
        <v>2</v>
      </c>
      <c r="O606" s="711">
        <v>688</v>
      </c>
      <c r="P606" s="701">
        <v>2</v>
      </c>
      <c r="Q606" s="712">
        <v>344</v>
      </c>
    </row>
    <row r="607" spans="1:17" ht="14.4" customHeight="1" x14ac:dyDescent="0.3">
      <c r="A607" s="695" t="s">
        <v>6154</v>
      </c>
      <c r="B607" s="696" t="s">
        <v>5970</v>
      </c>
      <c r="C607" s="696" t="s">
        <v>5886</v>
      </c>
      <c r="D607" s="696" t="s">
        <v>6065</v>
      </c>
      <c r="E607" s="696" t="s">
        <v>6066</v>
      </c>
      <c r="F607" s="711"/>
      <c r="G607" s="711"/>
      <c r="H607" s="711"/>
      <c r="I607" s="711"/>
      <c r="J607" s="711"/>
      <c r="K607" s="711"/>
      <c r="L607" s="711"/>
      <c r="M607" s="711"/>
      <c r="N607" s="711">
        <v>2</v>
      </c>
      <c r="O607" s="711">
        <v>460</v>
      </c>
      <c r="P607" s="701"/>
      <c r="Q607" s="712">
        <v>230</v>
      </c>
    </row>
    <row r="608" spans="1:17" ht="14.4" customHeight="1" x14ac:dyDescent="0.3">
      <c r="A608" s="695" t="s">
        <v>6154</v>
      </c>
      <c r="B608" s="696" t="s">
        <v>5970</v>
      </c>
      <c r="C608" s="696" t="s">
        <v>5886</v>
      </c>
      <c r="D608" s="696" t="s">
        <v>6069</v>
      </c>
      <c r="E608" s="696" t="s">
        <v>6070</v>
      </c>
      <c r="F608" s="711"/>
      <c r="G608" s="711"/>
      <c r="H608" s="711"/>
      <c r="I608" s="711"/>
      <c r="J608" s="711">
        <v>1</v>
      </c>
      <c r="K608" s="711">
        <v>229</v>
      </c>
      <c r="L608" s="711"/>
      <c r="M608" s="711">
        <v>229</v>
      </c>
      <c r="N608" s="711"/>
      <c r="O608" s="711"/>
      <c r="P608" s="701"/>
      <c r="Q608" s="712"/>
    </row>
    <row r="609" spans="1:17" ht="14.4" customHeight="1" x14ac:dyDescent="0.3">
      <c r="A609" s="695" t="s">
        <v>6154</v>
      </c>
      <c r="B609" s="696" t="s">
        <v>5970</v>
      </c>
      <c r="C609" s="696" t="s">
        <v>5886</v>
      </c>
      <c r="D609" s="696" t="s">
        <v>6073</v>
      </c>
      <c r="E609" s="696" t="s">
        <v>6074</v>
      </c>
      <c r="F609" s="711"/>
      <c r="G609" s="711"/>
      <c r="H609" s="711"/>
      <c r="I609" s="711"/>
      <c r="J609" s="711">
        <v>1</v>
      </c>
      <c r="K609" s="711">
        <v>650</v>
      </c>
      <c r="L609" s="711"/>
      <c r="M609" s="711">
        <v>650</v>
      </c>
      <c r="N609" s="711"/>
      <c r="O609" s="711"/>
      <c r="P609" s="701"/>
      <c r="Q609" s="712"/>
    </row>
    <row r="610" spans="1:17" ht="14.4" customHeight="1" x14ac:dyDescent="0.3">
      <c r="A610" s="695" t="s">
        <v>6154</v>
      </c>
      <c r="B610" s="696" t="s">
        <v>5970</v>
      </c>
      <c r="C610" s="696" t="s">
        <v>5886</v>
      </c>
      <c r="D610" s="696" t="s">
        <v>6083</v>
      </c>
      <c r="E610" s="696" t="s">
        <v>6084</v>
      </c>
      <c r="F610" s="711">
        <v>1</v>
      </c>
      <c r="G610" s="711">
        <v>163</v>
      </c>
      <c r="H610" s="711">
        <v>1</v>
      </c>
      <c r="I610" s="711">
        <v>163</v>
      </c>
      <c r="J610" s="711"/>
      <c r="K610" s="711"/>
      <c r="L610" s="711"/>
      <c r="M610" s="711"/>
      <c r="N610" s="711"/>
      <c r="O610" s="711"/>
      <c r="P610" s="701"/>
      <c r="Q610" s="712"/>
    </row>
    <row r="611" spans="1:17" ht="14.4" customHeight="1" x14ac:dyDescent="0.3">
      <c r="A611" s="695" t="s">
        <v>6154</v>
      </c>
      <c r="B611" s="696" t="s">
        <v>5970</v>
      </c>
      <c r="C611" s="696" t="s">
        <v>5886</v>
      </c>
      <c r="D611" s="696" t="s">
        <v>1129</v>
      </c>
      <c r="E611" s="696" t="s">
        <v>6085</v>
      </c>
      <c r="F611" s="711"/>
      <c r="G611" s="711"/>
      <c r="H611" s="711"/>
      <c r="I611" s="711"/>
      <c r="J611" s="711"/>
      <c r="K611" s="711"/>
      <c r="L611" s="711"/>
      <c r="M611" s="711"/>
      <c r="N611" s="711">
        <v>4</v>
      </c>
      <c r="O611" s="711">
        <v>3140</v>
      </c>
      <c r="P611" s="701"/>
      <c r="Q611" s="712">
        <v>785</v>
      </c>
    </row>
    <row r="612" spans="1:17" ht="14.4" customHeight="1" x14ac:dyDescent="0.3">
      <c r="A612" s="695" t="s">
        <v>6154</v>
      </c>
      <c r="B612" s="696" t="s">
        <v>5970</v>
      </c>
      <c r="C612" s="696" t="s">
        <v>5886</v>
      </c>
      <c r="D612" s="696" t="s">
        <v>6090</v>
      </c>
      <c r="E612" s="696" t="s">
        <v>6091</v>
      </c>
      <c r="F612" s="711">
        <v>1</v>
      </c>
      <c r="G612" s="711">
        <v>914</v>
      </c>
      <c r="H612" s="711">
        <v>1</v>
      </c>
      <c r="I612" s="711">
        <v>914</v>
      </c>
      <c r="J612" s="711"/>
      <c r="K612" s="711"/>
      <c r="L612" s="711"/>
      <c r="M612" s="711"/>
      <c r="N612" s="711"/>
      <c r="O612" s="711"/>
      <c r="P612" s="701"/>
      <c r="Q612" s="712"/>
    </row>
    <row r="613" spans="1:17" ht="14.4" customHeight="1" x14ac:dyDescent="0.3">
      <c r="A613" s="695" t="s">
        <v>6154</v>
      </c>
      <c r="B613" s="696" t="s">
        <v>5970</v>
      </c>
      <c r="C613" s="696" t="s">
        <v>5886</v>
      </c>
      <c r="D613" s="696" t="s">
        <v>6092</v>
      </c>
      <c r="E613" s="696" t="s">
        <v>6093</v>
      </c>
      <c r="F613" s="711">
        <v>1</v>
      </c>
      <c r="G613" s="711">
        <v>891</v>
      </c>
      <c r="H613" s="711">
        <v>1</v>
      </c>
      <c r="I613" s="711">
        <v>891</v>
      </c>
      <c r="J613" s="711"/>
      <c r="K613" s="711"/>
      <c r="L613" s="711"/>
      <c r="M613" s="711"/>
      <c r="N613" s="711"/>
      <c r="O613" s="711"/>
      <c r="P613" s="701"/>
      <c r="Q613" s="712"/>
    </row>
    <row r="614" spans="1:17" ht="14.4" customHeight="1" x14ac:dyDescent="0.3">
      <c r="A614" s="695" t="s">
        <v>6155</v>
      </c>
      <c r="B614" s="696" t="s">
        <v>5749</v>
      </c>
      <c r="C614" s="696" t="s">
        <v>5879</v>
      </c>
      <c r="D614" s="696" t="s">
        <v>5880</v>
      </c>
      <c r="E614" s="696" t="s">
        <v>5881</v>
      </c>
      <c r="F614" s="711"/>
      <c r="G614" s="711"/>
      <c r="H614" s="711"/>
      <c r="I614" s="711"/>
      <c r="J614" s="711"/>
      <c r="K614" s="711"/>
      <c r="L614" s="711"/>
      <c r="M614" s="711"/>
      <c r="N614" s="711">
        <v>1</v>
      </c>
      <c r="O614" s="711">
        <v>565.1</v>
      </c>
      <c r="P614" s="701"/>
      <c r="Q614" s="712">
        <v>565.1</v>
      </c>
    </row>
    <row r="615" spans="1:17" ht="14.4" customHeight="1" x14ac:dyDescent="0.3">
      <c r="A615" s="695" t="s">
        <v>6155</v>
      </c>
      <c r="B615" s="696" t="s">
        <v>5749</v>
      </c>
      <c r="C615" s="696" t="s">
        <v>5886</v>
      </c>
      <c r="D615" s="696" t="s">
        <v>5891</v>
      </c>
      <c r="E615" s="696" t="s">
        <v>5892</v>
      </c>
      <c r="F615" s="711">
        <v>1</v>
      </c>
      <c r="G615" s="711">
        <v>34</v>
      </c>
      <c r="H615" s="711">
        <v>1</v>
      </c>
      <c r="I615" s="711">
        <v>34</v>
      </c>
      <c r="J615" s="711">
        <v>4</v>
      </c>
      <c r="K615" s="711">
        <v>136</v>
      </c>
      <c r="L615" s="711">
        <v>4</v>
      </c>
      <c r="M615" s="711">
        <v>34</v>
      </c>
      <c r="N615" s="711">
        <v>1</v>
      </c>
      <c r="O615" s="711">
        <v>35</v>
      </c>
      <c r="P615" s="701">
        <v>1.0294117647058822</v>
      </c>
      <c r="Q615" s="712">
        <v>35</v>
      </c>
    </row>
    <row r="616" spans="1:17" ht="14.4" customHeight="1" x14ac:dyDescent="0.3">
      <c r="A616" s="695" t="s">
        <v>6155</v>
      </c>
      <c r="B616" s="696" t="s">
        <v>5749</v>
      </c>
      <c r="C616" s="696" t="s">
        <v>5886</v>
      </c>
      <c r="D616" s="696" t="s">
        <v>5895</v>
      </c>
      <c r="E616" s="696" t="s">
        <v>5896</v>
      </c>
      <c r="F616" s="711"/>
      <c r="G616" s="711"/>
      <c r="H616" s="711"/>
      <c r="I616" s="711"/>
      <c r="J616" s="711"/>
      <c r="K616" s="711"/>
      <c r="L616" s="711"/>
      <c r="M616" s="711"/>
      <c r="N616" s="711">
        <v>1</v>
      </c>
      <c r="O616" s="711">
        <v>164</v>
      </c>
      <c r="P616" s="701"/>
      <c r="Q616" s="712">
        <v>164</v>
      </c>
    </row>
    <row r="617" spans="1:17" ht="14.4" customHeight="1" x14ac:dyDescent="0.3">
      <c r="A617" s="695" t="s">
        <v>6155</v>
      </c>
      <c r="B617" s="696" t="s">
        <v>5749</v>
      </c>
      <c r="C617" s="696" t="s">
        <v>5886</v>
      </c>
      <c r="D617" s="696" t="s">
        <v>5897</v>
      </c>
      <c r="E617" s="696" t="s">
        <v>5898</v>
      </c>
      <c r="F617" s="711"/>
      <c r="G617" s="711"/>
      <c r="H617" s="711"/>
      <c r="I617" s="711"/>
      <c r="J617" s="711"/>
      <c r="K617" s="711"/>
      <c r="L617" s="711"/>
      <c r="M617" s="711"/>
      <c r="N617" s="711">
        <v>1</v>
      </c>
      <c r="O617" s="711">
        <v>47</v>
      </c>
      <c r="P617" s="701"/>
      <c r="Q617" s="712">
        <v>47</v>
      </c>
    </row>
    <row r="618" spans="1:17" ht="14.4" customHeight="1" x14ac:dyDescent="0.3">
      <c r="A618" s="695" t="s">
        <v>6155</v>
      </c>
      <c r="B618" s="696" t="s">
        <v>5749</v>
      </c>
      <c r="C618" s="696" t="s">
        <v>5886</v>
      </c>
      <c r="D618" s="696" t="s">
        <v>5913</v>
      </c>
      <c r="E618" s="696" t="s">
        <v>5914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82</v>
      </c>
      <c r="P618" s="701"/>
      <c r="Q618" s="712">
        <v>82</v>
      </c>
    </row>
    <row r="619" spans="1:17" ht="14.4" customHeight="1" x14ac:dyDescent="0.3">
      <c r="A619" s="695" t="s">
        <v>6155</v>
      </c>
      <c r="B619" s="696" t="s">
        <v>5749</v>
      </c>
      <c r="C619" s="696" t="s">
        <v>5886</v>
      </c>
      <c r="D619" s="696" t="s">
        <v>5923</v>
      </c>
      <c r="E619" s="696" t="s">
        <v>5924</v>
      </c>
      <c r="F619" s="711">
        <v>2</v>
      </c>
      <c r="G619" s="711">
        <v>714</v>
      </c>
      <c r="H619" s="711">
        <v>1</v>
      </c>
      <c r="I619" s="711">
        <v>357</v>
      </c>
      <c r="J619" s="711"/>
      <c r="K619" s="711"/>
      <c r="L619" s="711"/>
      <c r="M619" s="711"/>
      <c r="N619" s="711"/>
      <c r="O619" s="711"/>
      <c r="P619" s="701"/>
      <c r="Q619" s="712"/>
    </row>
    <row r="620" spans="1:17" ht="14.4" customHeight="1" x14ac:dyDescent="0.3">
      <c r="A620" s="695" t="s">
        <v>6155</v>
      </c>
      <c r="B620" s="696" t="s">
        <v>5749</v>
      </c>
      <c r="C620" s="696" t="s">
        <v>5886</v>
      </c>
      <c r="D620" s="696" t="s">
        <v>5931</v>
      </c>
      <c r="E620" s="696" t="s">
        <v>5932</v>
      </c>
      <c r="F620" s="711"/>
      <c r="G620" s="711"/>
      <c r="H620" s="711"/>
      <c r="I620" s="711"/>
      <c r="J620" s="711">
        <v>1</v>
      </c>
      <c r="K620" s="711">
        <v>159</v>
      </c>
      <c r="L620" s="711"/>
      <c r="M620" s="711">
        <v>159</v>
      </c>
      <c r="N620" s="711">
        <v>1</v>
      </c>
      <c r="O620" s="711">
        <v>159</v>
      </c>
      <c r="P620" s="701"/>
      <c r="Q620" s="712">
        <v>159</v>
      </c>
    </row>
    <row r="621" spans="1:17" ht="14.4" customHeight="1" x14ac:dyDescent="0.3">
      <c r="A621" s="695" t="s">
        <v>6155</v>
      </c>
      <c r="B621" s="696" t="s">
        <v>5749</v>
      </c>
      <c r="C621" s="696" t="s">
        <v>5886</v>
      </c>
      <c r="D621" s="696" t="s">
        <v>5939</v>
      </c>
      <c r="E621" s="696" t="s">
        <v>5940</v>
      </c>
      <c r="F621" s="711">
        <v>0</v>
      </c>
      <c r="G621" s="711">
        <v>0</v>
      </c>
      <c r="H621" s="711"/>
      <c r="I621" s="711"/>
      <c r="J621" s="711">
        <v>9</v>
      </c>
      <c r="K621" s="711">
        <v>5805</v>
      </c>
      <c r="L621" s="711"/>
      <c r="M621" s="711">
        <v>645</v>
      </c>
      <c r="N621" s="711">
        <v>2</v>
      </c>
      <c r="O621" s="711">
        <v>1290</v>
      </c>
      <c r="P621" s="701"/>
      <c r="Q621" s="712">
        <v>645</v>
      </c>
    </row>
    <row r="622" spans="1:17" ht="14.4" customHeight="1" x14ac:dyDescent="0.3">
      <c r="A622" s="695" t="s">
        <v>6155</v>
      </c>
      <c r="B622" s="696" t="s">
        <v>5941</v>
      </c>
      <c r="C622" s="696" t="s">
        <v>5886</v>
      </c>
      <c r="D622" s="696" t="s">
        <v>5942</v>
      </c>
      <c r="E622" s="696" t="s">
        <v>5943</v>
      </c>
      <c r="F622" s="711"/>
      <c r="G622" s="711"/>
      <c r="H622" s="711"/>
      <c r="I622" s="711"/>
      <c r="J622" s="711">
        <v>2</v>
      </c>
      <c r="K622" s="711">
        <v>1808</v>
      </c>
      <c r="L622" s="711"/>
      <c r="M622" s="711">
        <v>904</v>
      </c>
      <c r="N622" s="711"/>
      <c r="O622" s="711"/>
      <c r="P622" s="701"/>
      <c r="Q622" s="712"/>
    </row>
    <row r="623" spans="1:17" ht="14.4" customHeight="1" x14ac:dyDescent="0.3">
      <c r="A623" s="695" t="s">
        <v>6155</v>
      </c>
      <c r="B623" s="696" t="s">
        <v>5941</v>
      </c>
      <c r="C623" s="696" t="s">
        <v>5886</v>
      </c>
      <c r="D623" s="696" t="s">
        <v>5948</v>
      </c>
      <c r="E623" s="696" t="s">
        <v>5949</v>
      </c>
      <c r="F623" s="711">
        <v>195</v>
      </c>
      <c r="G623" s="711">
        <v>4485</v>
      </c>
      <c r="H623" s="711">
        <v>1</v>
      </c>
      <c r="I623" s="711">
        <v>23</v>
      </c>
      <c r="J623" s="711">
        <v>187</v>
      </c>
      <c r="K623" s="711">
        <v>4301</v>
      </c>
      <c r="L623" s="711">
        <v>0.95897435897435901</v>
      </c>
      <c r="M623" s="711">
        <v>23</v>
      </c>
      <c r="N623" s="711">
        <v>265</v>
      </c>
      <c r="O623" s="711">
        <v>6095</v>
      </c>
      <c r="P623" s="701">
        <v>1.358974358974359</v>
      </c>
      <c r="Q623" s="712">
        <v>23</v>
      </c>
    </row>
    <row r="624" spans="1:17" ht="14.4" customHeight="1" x14ac:dyDescent="0.3">
      <c r="A624" s="695" t="s">
        <v>6155</v>
      </c>
      <c r="B624" s="696" t="s">
        <v>5941</v>
      </c>
      <c r="C624" s="696" t="s">
        <v>5886</v>
      </c>
      <c r="D624" s="696" t="s">
        <v>5950</v>
      </c>
      <c r="E624" s="696" t="s">
        <v>5951</v>
      </c>
      <c r="F624" s="711">
        <v>98</v>
      </c>
      <c r="G624" s="711">
        <v>121128</v>
      </c>
      <c r="H624" s="711">
        <v>1</v>
      </c>
      <c r="I624" s="711">
        <v>1236</v>
      </c>
      <c r="J624" s="711">
        <v>96</v>
      </c>
      <c r="K624" s="711">
        <v>119520</v>
      </c>
      <c r="L624" s="711">
        <v>0.98672478700217947</v>
      </c>
      <c r="M624" s="711">
        <v>1245</v>
      </c>
      <c r="N624" s="711">
        <v>131</v>
      </c>
      <c r="O624" s="711">
        <v>163831</v>
      </c>
      <c r="P624" s="701">
        <v>1.3525444158245823</v>
      </c>
      <c r="Q624" s="712">
        <v>1250.6183206106871</v>
      </c>
    </row>
    <row r="625" spans="1:17" ht="14.4" customHeight="1" x14ac:dyDescent="0.3">
      <c r="A625" s="695" t="s">
        <v>6155</v>
      </c>
      <c r="B625" s="696" t="s">
        <v>5941</v>
      </c>
      <c r="C625" s="696" t="s">
        <v>5886</v>
      </c>
      <c r="D625" s="696" t="s">
        <v>5952</v>
      </c>
      <c r="E625" s="696" t="s">
        <v>5953</v>
      </c>
      <c r="F625" s="711"/>
      <c r="G625" s="711"/>
      <c r="H625" s="711"/>
      <c r="I625" s="711"/>
      <c r="J625" s="711"/>
      <c r="K625" s="711"/>
      <c r="L625" s="711"/>
      <c r="M625" s="711"/>
      <c r="N625" s="711">
        <v>5</v>
      </c>
      <c r="O625" s="711">
        <v>46685</v>
      </c>
      <c r="P625" s="701"/>
      <c r="Q625" s="712">
        <v>9337</v>
      </c>
    </row>
    <row r="626" spans="1:17" ht="14.4" customHeight="1" x14ac:dyDescent="0.3">
      <c r="A626" s="695" t="s">
        <v>6155</v>
      </c>
      <c r="B626" s="696" t="s">
        <v>5941</v>
      </c>
      <c r="C626" s="696" t="s">
        <v>5886</v>
      </c>
      <c r="D626" s="696" t="s">
        <v>5956</v>
      </c>
      <c r="E626" s="696" t="s">
        <v>5957</v>
      </c>
      <c r="F626" s="711">
        <v>136</v>
      </c>
      <c r="G626" s="711">
        <v>57392</v>
      </c>
      <c r="H626" s="711">
        <v>1</v>
      </c>
      <c r="I626" s="711">
        <v>422</v>
      </c>
      <c r="J626" s="711">
        <v>135</v>
      </c>
      <c r="K626" s="711">
        <v>57240</v>
      </c>
      <c r="L626" s="711">
        <v>0.99735154725397268</v>
      </c>
      <c r="M626" s="711">
        <v>424</v>
      </c>
      <c r="N626" s="711">
        <v>194</v>
      </c>
      <c r="O626" s="711">
        <v>82670</v>
      </c>
      <c r="P626" s="701">
        <v>1.4404446612768329</v>
      </c>
      <c r="Q626" s="712">
        <v>426.13402061855669</v>
      </c>
    </row>
    <row r="627" spans="1:17" ht="14.4" customHeight="1" x14ac:dyDescent="0.3">
      <c r="A627" s="695" t="s">
        <v>6155</v>
      </c>
      <c r="B627" s="696" t="s">
        <v>5941</v>
      </c>
      <c r="C627" s="696" t="s">
        <v>5886</v>
      </c>
      <c r="D627" s="696" t="s">
        <v>5960</v>
      </c>
      <c r="E627" s="696" t="s">
        <v>5961</v>
      </c>
      <c r="F627" s="711">
        <v>147</v>
      </c>
      <c r="G627" s="711">
        <v>147000</v>
      </c>
      <c r="H627" s="711">
        <v>1</v>
      </c>
      <c r="I627" s="711">
        <v>1000</v>
      </c>
      <c r="J627" s="711">
        <v>143</v>
      </c>
      <c r="K627" s="711">
        <v>143286</v>
      </c>
      <c r="L627" s="711">
        <v>0.97473469387755107</v>
      </c>
      <c r="M627" s="711">
        <v>1002</v>
      </c>
      <c r="N627" s="711">
        <v>201</v>
      </c>
      <c r="O627" s="711">
        <v>201678</v>
      </c>
      <c r="P627" s="701">
        <v>1.3719591836734695</v>
      </c>
      <c r="Q627" s="712">
        <v>1003.3731343283582</v>
      </c>
    </row>
    <row r="628" spans="1:17" ht="14.4" customHeight="1" x14ac:dyDescent="0.3">
      <c r="A628" s="695" t="s">
        <v>6155</v>
      </c>
      <c r="B628" s="696" t="s">
        <v>5941</v>
      </c>
      <c r="C628" s="696" t="s">
        <v>5886</v>
      </c>
      <c r="D628" s="696" t="s">
        <v>5962</v>
      </c>
      <c r="E628" s="696" t="s">
        <v>5963</v>
      </c>
      <c r="F628" s="711">
        <v>49</v>
      </c>
      <c r="G628" s="711">
        <v>108829</v>
      </c>
      <c r="H628" s="711">
        <v>1</v>
      </c>
      <c r="I628" s="711">
        <v>2221</v>
      </c>
      <c r="J628" s="711">
        <v>50</v>
      </c>
      <c r="K628" s="711">
        <v>111650</v>
      </c>
      <c r="L628" s="711">
        <v>1.0259213996269376</v>
      </c>
      <c r="M628" s="711">
        <v>2233</v>
      </c>
      <c r="N628" s="711">
        <v>64</v>
      </c>
      <c r="O628" s="711">
        <v>143395</v>
      </c>
      <c r="P628" s="701">
        <v>1.3176175467935936</v>
      </c>
      <c r="Q628" s="712">
        <v>2240.546875</v>
      </c>
    </row>
    <row r="629" spans="1:17" ht="14.4" customHeight="1" x14ac:dyDescent="0.3">
      <c r="A629" s="695" t="s">
        <v>6155</v>
      </c>
      <c r="B629" s="696" t="s">
        <v>5970</v>
      </c>
      <c r="C629" s="696" t="s">
        <v>5886</v>
      </c>
      <c r="D629" s="696" t="s">
        <v>5973</v>
      </c>
      <c r="E629" s="696" t="s">
        <v>5974</v>
      </c>
      <c r="F629" s="711"/>
      <c r="G629" s="711"/>
      <c r="H629" s="711"/>
      <c r="I629" s="711"/>
      <c r="J629" s="711"/>
      <c r="K629" s="711"/>
      <c r="L629" s="711"/>
      <c r="M629" s="711"/>
      <c r="N629" s="711">
        <v>1</v>
      </c>
      <c r="O629" s="711">
        <v>217</v>
      </c>
      <c r="P629" s="701"/>
      <c r="Q629" s="712">
        <v>217</v>
      </c>
    </row>
    <row r="630" spans="1:17" ht="14.4" customHeight="1" x14ac:dyDescent="0.3">
      <c r="A630" s="695" t="s">
        <v>6155</v>
      </c>
      <c r="B630" s="696" t="s">
        <v>5970</v>
      </c>
      <c r="C630" s="696" t="s">
        <v>5886</v>
      </c>
      <c r="D630" s="696" t="s">
        <v>5975</v>
      </c>
      <c r="E630" s="696" t="s">
        <v>5976</v>
      </c>
      <c r="F630" s="711"/>
      <c r="G630" s="711"/>
      <c r="H630" s="711"/>
      <c r="I630" s="711"/>
      <c r="J630" s="711"/>
      <c r="K630" s="711"/>
      <c r="L630" s="711"/>
      <c r="M630" s="711"/>
      <c r="N630" s="711">
        <v>1</v>
      </c>
      <c r="O630" s="711">
        <v>497</v>
      </c>
      <c r="P630" s="701"/>
      <c r="Q630" s="712">
        <v>497</v>
      </c>
    </row>
    <row r="631" spans="1:17" ht="14.4" customHeight="1" x14ac:dyDescent="0.3">
      <c r="A631" s="695" t="s">
        <v>6155</v>
      </c>
      <c r="B631" s="696" t="s">
        <v>5970</v>
      </c>
      <c r="C631" s="696" t="s">
        <v>5886</v>
      </c>
      <c r="D631" s="696" t="s">
        <v>6156</v>
      </c>
      <c r="E631" s="696" t="s">
        <v>6157</v>
      </c>
      <c r="F631" s="711">
        <v>46</v>
      </c>
      <c r="G631" s="711">
        <v>13524</v>
      </c>
      <c r="H631" s="711">
        <v>1</v>
      </c>
      <c r="I631" s="711">
        <v>294</v>
      </c>
      <c r="J631" s="711">
        <v>43</v>
      </c>
      <c r="K631" s="711">
        <v>12642</v>
      </c>
      <c r="L631" s="711">
        <v>0.93478260869565222</v>
      </c>
      <c r="M631" s="711">
        <v>294</v>
      </c>
      <c r="N631" s="711">
        <v>64</v>
      </c>
      <c r="O631" s="711">
        <v>18839</v>
      </c>
      <c r="P631" s="701">
        <v>1.3930050280981958</v>
      </c>
      <c r="Q631" s="712">
        <v>294.359375</v>
      </c>
    </row>
    <row r="632" spans="1:17" ht="14.4" customHeight="1" x14ac:dyDescent="0.3">
      <c r="A632" s="695" t="s">
        <v>6155</v>
      </c>
      <c r="B632" s="696" t="s">
        <v>5970</v>
      </c>
      <c r="C632" s="696" t="s">
        <v>5886</v>
      </c>
      <c r="D632" s="696" t="s">
        <v>5979</v>
      </c>
      <c r="E632" s="696" t="s">
        <v>5980</v>
      </c>
      <c r="F632" s="711">
        <v>33</v>
      </c>
      <c r="G632" s="711">
        <v>11550</v>
      </c>
      <c r="H632" s="711">
        <v>1</v>
      </c>
      <c r="I632" s="711">
        <v>350</v>
      </c>
      <c r="J632" s="711">
        <v>17</v>
      </c>
      <c r="K632" s="711">
        <v>5950</v>
      </c>
      <c r="L632" s="711">
        <v>0.51515151515151514</v>
      </c>
      <c r="M632" s="711">
        <v>350</v>
      </c>
      <c r="N632" s="711">
        <v>27</v>
      </c>
      <c r="O632" s="711">
        <v>9452</v>
      </c>
      <c r="P632" s="701">
        <v>0.81835497835497839</v>
      </c>
      <c r="Q632" s="712">
        <v>350.07407407407408</v>
      </c>
    </row>
    <row r="633" spans="1:17" ht="14.4" customHeight="1" x14ac:dyDescent="0.3">
      <c r="A633" s="695" t="s">
        <v>6155</v>
      </c>
      <c r="B633" s="696" t="s">
        <v>5970</v>
      </c>
      <c r="C633" s="696" t="s">
        <v>5886</v>
      </c>
      <c r="D633" s="696" t="s">
        <v>5983</v>
      </c>
      <c r="E633" s="696" t="s">
        <v>5984</v>
      </c>
      <c r="F633" s="711">
        <v>1112</v>
      </c>
      <c r="G633" s="711">
        <v>71168</v>
      </c>
      <c r="H633" s="711">
        <v>1</v>
      </c>
      <c r="I633" s="711">
        <v>64</v>
      </c>
      <c r="J633" s="711">
        <v>1079</v>
      </c>
      <c r="K633" s="711">
        <v>70135</v>
      </c>
      <c r="L633" s="711">
        <v>0.98548504946043169</v>
      </c>
      <c r="M633" s="711">
        <v>65</v>
      </c>
      <c r="N633" s="711">
        <v>1288</v>
      </c>
      <c r="O633" s="711">
        <v>83720</v>
      </c>
      <c r="P633" s="701">
        <v>1.1763714028776979</v>
      </c>
      <c r="Q633" s="712">
        <v>65</v>
      </c>
    </row>
    <row r="634" spans="1:17" ht="14.4" customHeight="1" x14ac:dyDescent="0.3">
      <c r="A634" s="695" t="s">
        <v>6155</v>
      </c>
      <c r="B634" s="696" t="s">
        <v>5970</v>
      </c>
      <c r="C634" s="696" t="s">
        <v>5886</v>
      </c>
      <c r="D634" s="696" t="s">
        <v>5987</v>
      </c>
      <c r="E634" s="696" t="s">
        <v>5988</v>
      </c>
      <c r="F634" s="711">
        <v>55</v>
      </c>
      <c r="G634" s="711">
        <v>32395</v>
      </c>
      <c r="H634" s="711">
        <v>1</v>
      </c>
      <c r="I634" s="711">
        <v>589</v>
      </c>
      <c r="J634" s="711">
        <v>53</v>
      </c>
      <c r="K634" s="711">
        <v>31270</v>
      </c>
      <c r="L634" s="711">
        <v>0.96527241858311463</v>
      </c>
      <c r="M634" s="711">
        <v>590</v>
      </c>
      <c r="N634" s="711">
        <v>66</v>
      </c>
      <c r="O634" s="711">
        <v>38964</v>
      </c>
      <c r="P634" s="701">
        <v>1.2027782065133508</v>
      </c>
      <c r="Q634" s="712">
        <v>590.36363636363637</v>
      </c>
    </row>
    <row r="635" spans="1:17" ht="14.4" customHeight="1" x14ac:dyDescent="0.3">
      <c r="A635" s="695" t="s">
        <v>6155</v>
      </c>
      <c r="B635" s="696" t="s">
        <v>5970</v>
      </c>
      <c r="C635" s="696" t="s">
        <v>5886</v>
      </c>
      <c r="D635" s="696" t="s">
        <v>5989</v>
      </c>
      <c r="E635" s="696" t="s">
        <v>5990</v>
      </c>
      <c r="F635" s="711">
        <v>55</v>
      </c>
      <c r="G635" s="711">
        <v>33770</v>
      </c>
      <c r="H635" s="711">
        <v>1</v>
      </c>
      <c r="I635" s="711">
        <v>614</v>
      </c>
      <c r="J635" s="711">
        <v>53</v>
      </c>
      <c r="K635" s="711">
        <v>32595</v>
      </c>
      <c r="L635" s="711">
        <v>0.96520580396801892</v>
      </c>
      <c r="M635" s="711">
        <v>615</v>
      </c>
      <c r="N635" s="711">
        <v>66</v>
      </c>
      <c r="O635" s="711">
        <v>40614</v>
      </c>
      <c r="P635" s="701">
        <v>1.202665087355641</v>
      </c>
      <c r="Q635" s="712">
        <v>615.36363636363637</v>
      </c>
    </row>
    <row r="636" spans="1:17" ht="14.4" customHeight="1" x14ac:dyDescent="0.3">
      <c r="A636" s="695" t="s">
        <v>6155</v>
      </c>
      <c r="B636" s="696" t="s">
        <v>5970</v>
      </c>
      <c r="C636" s="696" t="s">
        <v>5886</v>
      </c>
      <c r="D636" s="696" t="s">
        <v>5991</v>
      </c>
      <c r="E636" s="696" t="s">
        <v>5992</v>
      </c>
      <c r="F636" s="711"/>
      <c r="G636" s="711"/>
      <c r="H636" s="711"/>
      <c r="I636" s="711"/>
      <c r="J636" s="711">
        <v>3</v>
      </c>
      <c r="K636" s="711">
        <v>447</v>
      </c>
      <c r="L636" s="711"/>
      <c r="M636" s="711">
        <v>149</v>
      </c>
      <c r="N636" s="711">
        <v>1</v>
      </c>
      <c r="O636" s="711">
        <v>150</v>
      </c>
      <c r="P636" s="701"/>
      <c r="Q636" s="712">
        <v>150</v>
      </c>
    </row>
    <row r="637" spans="1:17" ht="14.4" customHeight="1" x14ac:dyDescent="0.3">
      <c r="A637" s="695" t="s">
        <v>6155</v>
      </c>
      <c r="B637" s="696" t="s">
        <v>5970</v>
      </c>
      <c r="C637" s="696" t="s">
        <v>5886</v>
      </c>
      <c r="D637" s="696" t="s">
        <v>5993</v>
      </c>
      <c r="E637" s="696" t="s">
        <v>5994</v>
      </c>
      <c r="F637" s="711"/>
      <c r="G637" s="711"/>
      <c r="H637" s="711"/>
      <c r="I637" s="711"/>
      <c r="J637" s="711">
        <v>1</v>
      </c>
      <c r="K637" s="711">
        <v>675</v>
      </c>
      <c r="L637" s="711"/>
      <c r="M637" s="711">
        <v>675</v>
      </c>
      <c r="N637" s="711"/>
      <c r="O637" s="711"/>
      <c r="P637" s="701"/>
      <c r="Q637" s="712"/>
    </row>
    <row r="638" spans="1:17" ht="14.4" customHeight="1" x14ac:dyDescent="0.3">
      <c r="A638" s="695" t="s">
        <v>6155</v>
      </c>
      <c r="B638" s="696" t="s">
        <v>5970</v>
      </c>
      <c r="C638" s="696" t="s">
        <v>5886</v>
      </c>
      <c r="D638" s="696" t="s">
        <v>5995</v>
      </c>
      <c r="E638" s="696" t="s">
        <v>5996</v>
      </c>
      <c r="F638" s="711">
        <v>11</v>
      </c>
      <c r="G638" s="711">
        <v>253</v>
      </c>
      <c r="H638" s="711">
        <v>1</v>
      </c>
      <c r="I638" s="711">
        <v>23</v>
      </c>
      <c r="J638" s="711">
        <v>12</v>
      </c>
      <c r="K638" s="711">
        <v>276</v>
      </c>
      <c r="L638" s="711">
        <v>1.0909090909090908</v>
      </c>
      <c r="M638" s="711">
        <v>23</v>
      </c>
      <c r="N638" s="711">
        <v>5</v>
      </c>
      <c r="O638" s="711">
        <v>115</v>
      </c>
      <c r="P638" s="701">
        <v>0.45454545454545453</v>
      </c>
      <c r="Q638" s="712">
        <v>23</v>
      </c>
    </row>
    <row r="639" spans="1:17" ht="14.4" customHeight="1" x14ac:dyDescent="0.3">
      <c r="A639" s="695" t="s">
        <v>6155</v>
      </c>
      <c r="B639" s="696" t="s">
        <v>5970</v>
      </c>
      <c r="C639" s="696" t="s">
        <v>5886</v>
      </c>
      <c r="D639" s="696" t="s">
        <v>5999</v>
      </c>
      <c r="E639" s="696" t="s">
        <v>6000</v>
      </c>
      <c r="F639" s="711">
        <v>200</v>
      </c>
      <c r="G639" s="711">
        <v>10800</v>
      </c>
      <c r="H639" s="711">
        <v>1</v>
      </c>
      <c r="I639" s="711">
        <v>54</v>
      </c>
      <c r="J639" s="711">
        <v>176</v>
      </c>
      <c r="K639" s="711">
        <v>9504</v>
      </c>
      <c r="L639" s="711">
        <v>0.88</v>
      </c>
      <c r="M639" s="711">
        <v>54</v>
      </c>
      <c r="N639" s="711">
        <v>252</v>
      </c>
      <c r="O639" s="711">
        <v>13608</v>
      </c>
      <c r="P639" s="701">
        <v>1.26</v>
      </c>
      <c r="Q639" s="712">
        <v>54</v>
      </c>
    </row>
    <row r="640" spans="1:17" ht="14.4" customHeight="1" x14ac:dyDescent="0.3">
      <c r="A640" s="695" t="s">
        <v>6155</v>
      </c>
      <c r="B640" s="696" t="s">
        <v>5970</v>
      </c>
      <c r="C640" s="696" t="s">
        <v>5886</v>
      </c>
      <c r="D640" s="696" t="s">
        <v>6001</v>
      </c>
      <c r="E640" s="696" t="s">
        <v>6002</v>
      </c>
      <c r="F640" s="711">
        <v>810</v>
      </c>
      <c r="G640" s="711">
        <v>62370</v>
      </c>
      <c r="H640" s="711">
        <v>1</v>
      </c>
      <c r="I640" s="711">
        <v>77</v>
      </c>
      <c r="J640" s="711">
        <v>788</v>
      </c>
      <c r="K640" s="711">
        <v>60676</v>
      </c>
      <c r="L640" s="711">
        <v>0.97283950617283954</v>
      </c>
      <c r="M640" s="711">
        <v>77</v>
      </c>
      <c r="N640" s="711">
        <v>786</v>
      </c>
      <c r="O640" s="711">
        <v>60522</v>
      </c>
      <c r="P640" s="701">
        <v>0.97037037037037033</v>
      </c>
      <c r="Q640" s="712">
        <v>77</v>
      </c>
    </row>
    <row r="641" spans="1:17" ht="14.4" customHeight="1" x14ac:dyDescent="0.3">
      <c r="A641" s="695" t="s">
        <v>6155</v>
      </c>
      <c r="B641" s="696" t="s">
        <v>5970</v>
      </c>
      <c r="C641" s="696" t="s">
        <v>5886</v>
      </c>
      <c r="D641" s="696" t="s">
        <v>6005</v>
      </c>
      <c r="E641" s="696" t="s">
        <v>6006</v>
      </c>
      <c r="F641" s="711">
        <v>87</v>
      </c>
      <c r="G641" s="711">
        <v>1914</v>
      </c>
      <c r="H641" s="711">
        <v>1</v>
      </c>
      <c r="I641" s="711">
        <v>22</v>
      </c>
      <c r="J641" s="711">
        <v>88</v>
      </c>
      <c r="K641" s="711">
        <v>1936</v>
      </c>
      <c r="L641" s="711">
        <v>1.0114942528735633</v>
      </c>
      <c r="M641" s="711">
        <v>22</v>
      </c>
      <c r="N641" s="711">
        <v>102</v>
      </c>
      <c r="O641" s="711">
        <v>2260</v>
      </c>
      <c r="P641" s="701">
        <v>1.1807732497387671</v>
      </c>
      <c r="Q641" s="712">
        <v>22.156862745098039</v>
      </c>
    </row>
    <row r="642" spans="1:17" ht="14.4" customHeight="1" x14ac:dyDescent="0.3">
      <c r="A642" s="695" t="s">
        <v>6155</v>
      </c>
      <c r="B642" s="696" t="s">
        <v>5970</v>
      </c>
      <c r="C642" s="696" t="s">
        <v>5886</v>
      </c>
      <c r="D642" s="696" t="s">
        <v>6013</v>
      </c>
      <c r="E642" s="696" t="s">
        <v>6014</v>
      </c>
      <c r="F642" s="711"/>
      <c r="G642" s="711"/>
      <c r="H642" s="711"/>
      <c r="I642" s="711"/>
      <c r="J642" s="711">
        <v>1</v>
      </c>
      <c r="K642" s="711">
        <v>627</v>
      </c>
      <c r="L642" s="711"/>
      <c r="M642" s="711">
        <v>627</v>
      </c>
      <c r="N642" s="711"/>
      <c r="O642" s="711"/>
      <c r="P642" s="701"/>
      <c r="Q642" s="712"/>
    </row>
    <row r="643" spans="1:17" ht="14.4" customHeight="1" x14ac:dyDescent="0.3">
      <c r="A643" s="695" t="s">
        <v>6155</v>
      </c>
      <c r="B643" s="696" t="s">
        <v>5970</v>
      </c>
      <c r="C643" s="696" t="s">
        <v>5886</v>
      </c>
      <c r="D643" s="696" t="s">
        <v>6015</v>
      </c>
      <c r="E643" s="696" t="s">
        <v>6016</v>
      </c>
      <c r="F643" s="711">
        <v>171</v>
      </c>
      <c r="G643" s="711">
        <v>35739</v>
      </c>
      <c r="H643" s="711">
        <v>1</v>
      </c>
      <c r="I643" s="711">
        <v>209</v>
      </c>
      <c r="J643" s="711">
        <v>192</v>
      </c>
      <c r="K643" s="711">
        <v>40128</v>
      </c>
      <c r="L643" s="711">
        <v>1.1228070175438596</v>
      </c>
      <c r="M643" s="711">
        <v>209</v>
      </c>
      <c r="N643" s="711">
        <v>2</v>
      </c>
      <c r="O643" s="711">
        <v>418</v>
      </c>
      <c r="P643" s="701">
        <v>1.1695906432748537E-2</v>
      </c>
      <c r="Q643" s="712">
        <v>209</v>
      </c>
    </row>
    <row r="644" spans="1:17" ht="14.4" customHeight="1" x14ac:dyDescent="0.3">
      <c r="A644" s="695" t="s">
        <v>6155</v>
      </c>
      <c r="B644" s="696" t="s">
        <v>5970</v>
      </c>
      <c r="C644" s="696" t="s">
        <v>5886</v>
      </c>
      <c r="D644" s="696" t="s">
        <v>6017</v>
      </c>
      <c r="E644" s="696" t="s">
        <v>6018</v>
      </c>
      <c r="F644" s="711">
        <v>4</v>
      </c>
      <c r="G644" s="711">
        <v>264</v>
      </c>
      <c r="H644" s="711">
        <v>1</v>
      </c>
      <c r="I644" s="711">
        <v>66</v>
      </c>
      <c r="J644" s="711">
        <v>35</v>
      </c>
      <c r="K644" s="711">
        <v>2310</v>
      </c>
      <c r="L644" s="711">
        <v>8.75</v>
      </c>
      <c r="M644" s="711">
        <v>66</v>
      </c>
      <c r="N644" s="711">
        <v>8</v>
      </c>
      <c r="O644" s="711">
        <v>528</v>
      </c>
      <c r="P644" s="701">
        <v>2</v>
      </c>
      <c r="Q644" s="712">
        <v>66</v>
      </c>
    </row>
    <row r="645" spans="1:17" ht="14.4" customHeight="1" x14ac:dyDescent="0.3">
      <c r="A645" s="695" t="s">
        <v>6155</v>
      </c>
      <c r="B645" s="696" t="s">
        <v>5970</v>
      </c>
      <c r="C645" s="696" t="s">
        <v>5886</v>
      </c>
      <c r="D645" s="696" t="s">
        <v>6019</v>
      </c>
      <c r="E645" s="696" t="s">
        <v>6020</v>
      </c>
      <c r="F645" s="711"/>
      <c r="G645" s="711"/>
      <c r="H645" s="711"/>
      <c r="I645" s="711"/>
      <c r="J645" s="711"/>
      <c r="K645" s="711"/>
      <c r="L645" s="711"/>
      <c r="M645" s="711"/>
      <c r="N645" s="711">
        <v>1</v>
      </c>
      <c r="O645" s="711">
        <v>294</v>
      </c>
      <c r="P645" s="701"/>
      <c r="Q645" s="712">
        <v>294</v>
      </c>
    </row>
    <row r="646" spans="1:17" ht="14.4" customHeight="1" x14ac:dyDescent="0.3">
      <c r="A646" s="695" t="s">
        <v>6155</v>
      </c>
      <c r="B646" s="696" t="s">
        <v>5970</v>
      </c>
      <c r="C646" s="696" t="s">
        <v>5886</v>
      </c>
      <c r="D646" s="696" t="s">
        <v>6021</v>
      </c>
      <c r="E646" s="696" t="s">
        <v>6022</v>
      </c>
      <c r="F646" s="711">
        <v>931</v>
      </c>
      <c r="G646" s="711">
        <v>14896</v>
      </c>
      <c r="H646" s="711">
        <v>1</v>
      </c>
      <c r="I646" s="711">
        <v>16</v>
      </c>
      <c r="J646" s="711">
        <v>924</v>
      </c>
      <c r="K646" s="711">
        <v>14784</v>
      </c>
      <c r="L646" s="711">
        <v>0.99248120300751874</v>
      </c>
      <c r="M646" s="711">
        <v>16</v>
      </c>
      <c r="N646" s="711">
        <v>918</v>
      </c>
      <c r="O646" s="711">
        <v>14688</v>
      </c>
      <c r="P646" s="701">
        <v>0.9860365198711063</v>
      </c>
      <c r="Q646" s="712">
        <v>16</v>
      </c>
    </row>
    <row r="647" spans="1:17" ht="14.4" customHeight="1" x14ac:dyDescent="0.3">
      <c r="A647" s="695" t="s">
        <v>6155</v>
      </c>
      <c r="B647" s="696" t="s">
        <v>5970</v>
      </c>
      <c r="C647" s="696" t="s">
        <v>5886</v>
      </c>
      <c r="D647" s="696" t="s">
        <v>6025</v>
      </c>
      <c r="E647" s="696" t="s">
        <v>6026</v>
      </c>
      <c r="F647" s="711">
        <v>6</v>
      </c>
      <c r="G647" s="711">
        <v>2082</v>
      </c>
      <c r="H647" s="711">
        <v>1</v>
      </c>
      <c r="I647" s="711">
        <v>347</v>
      </c>
      <c r="J647" s="711">
        <v>44</v>
      </c>
      <c r="K647" s="711">
        <v>15312</v>
      </c>
      <c r="L647" s="711">
        <v>7.3544668587896256</v>
      </c>
      <c r="M647" s="711">
        <v>348</v>
      </c>
      <c r="N647" s="711">
        <v>46</v>
      </c>
      <c r="O647" s="711">
        <v>16039</v>
      </c>
      <c r="P647" s="701">
        <v>7.703650336215178</v>
      </c>
      <c r="Q647" s="712">
        <v>348.67391304347825</v>
      </c>
    </row>
    <row r="648" spans="1:17" ht="14.4" customHeight="1" x14ac:dyDescent="0.3">
      <c r="A648" s="695" t="s">
        <v>6155</v>
      </c>
      <c r="B648" s="696" t="s">
        <v>5970</v>
      </c>
      <c r="C648" s="696" t="s">
        <v>5886</v>
      </c>
      <c r="D648" s="696" t="s">
        <v>6027</v>
      </c>
      <c r="E648" s="696" t="s">
        <v>6028</v>
      </c>
      <c r="F648" s="711">
        <v>75</v>
      </c>
      <c r="G648" s="711">
        <v>1725</v>
      </c>
      <c r="H648" s="711">
        <v>1</v>
      </c>
      <c r="I648" s="711">
        <v>23</v>
      </c>
      <c r="J648" s="711">
        <v>73</v>
      </c>
      <c r="K648" s="711">
        <v>1752</v>
      </c>
      <c r="L648" s="711">
        <v>1.0156521739130435</v>
      </c>
      <c r="M648" s="711">
        <v>24</v>
      </c>
      <c r="N648" s="711">
        <v>94</v>
      </c>
      <c r="O648" s="711">
        <v>2256</v>
      </c>
      <c r="P648" s="701">
        <v>1.3078260869565217</v>
      </c>
      <c r="Q648" s="712">
        <v>24</v>
      </c>
    </row>
    <row r="649" spans="1:17" ht="14.4" customHeight="1" x14ac:dyDescent="0.3">
      <c r="A649" s="695" t="s">
        <v>6155</v>
      </c>
      <c r="B649" s="696" t="s">
        <v>5970</v>
      </c>
      <c r="C649" s="696" t="s">
        <v>5886</v>
      </c>
      <c r="D649" s="696" t="s">
        <v>6029</v>
      </c>
      <c r="E649" s="696" t="s">
        <v>6030</v>
      </c>
      <c r="F649" s="711">
        <v>55</v>
      </c>
      <c r="G649" s="711">
        <v>40535</v>
      </c>
      <c r="H649" s="711">
        <v>1</v>
      </c>
      <c r="I649" s="711">
        <v>737</v>
      </c>
      <c r="J649" s="711">
        <v>52</v>
      </c>
      <c r="K649" s="711">
        <v>38376</v>
      </c>
      <c r="L649" s="711">
        <v>0.94673738744295055</v>
      </c>
      <c r="M649" s="711">
        <v>738</v>
      </c>
      <c r="N649" s="711">
        <v>66</v>
      </c>
      <c r="O649" s="711">
        <v>48732</v>
      </c>
      <c r="P649" s="701">
        <v>1.2022203034414702</v>
      </c>
      <c r="Q649" s="712">
        <v>738.36363636363637</v>
      </c>
    </row>
    <row r="650" spans="1:17" ht="14.4" customHeight="1" x14ac:dyDescent="0.3">
      <c r="A650" s="695" t="s">
        <v>6155</v>
      </c>
      <c r="B650" s="696" t="s">
        <v>5970</v>
      </c>
      <c r="C650" s="696" t="s">
        <v>5886</v>
      </c>
      <c r="D650" s="696" t="s">
        <v>6031</v>
      </c>
      <c r="E650" s="696" t="s">
        <v>6032</v>
      </c>
      <c r="F650" s="711">
        <v>67</v>
      </c>
      <c r="G650" s="711">
        <v>12060</v>
      </c>
      <c r="H650" s="711">
        <v>1</v>
      </c>
      <c r="I650" s="711">
        <v>180</v>
      </c>
      <c r="J650" s="711">
        <v>64</v>
      </c>
      <c r="K650" s="711">
        <v>11520</v>
      </c>
      <c r="L650" s="711">
        <v>0.95522388059701491</v>
      </c>
      <c r="M650" s="711">
        <v>180</v>
      </c>
      <c r="N650" s="711">
        <v>103</v>
      </c>
      <c r="O650" s="711">
        <v>18540</v>
      </c>
      <c r="P650" s="701">
        <v>1.5373134328358209</v>
      </c>
      <c r="Q650" s="712">
        <v>180</v>
      </c>
    </row>
    <row r="651" spans="1:17" ht="14.4" customHeight="1" x14ac:dyDescent="0.3">
      <c r="A651" s="695" t="s">
        <v>6155</v>
      </c>
      <c r="B651" s="696" t="s">
        <v>5970</v>
      </c>
      <c r="C651" s="696" t="s">
        <v>5886</v>
      </c>
      <c r="D651" s="696" t="s">
        <v>6037</v>
      </c>
      <c r="E651" s="696" t="s">
        <v>6038</v>
      </c>
      <c r="F651" s="711">
        <v>1</v>
      </c>
      <c r="G651" s="711">
        <v>253</v>
      </c>
      <c r="H651" s="711">
        <v>1</v>
      </c>
      <c r="I651" s="711">
        <v>253</v>
      </c>
      <c r="J651" s="711">
        <v>3</v>
      </c>
      <c r="K651" s="711">
        <v>759</v>
      </c>
      <c r="L651" s="711">
        <v>3</v>
      </c>
      <c r="M651" s="711">
        <v>253</v>
      </c>
      <c r="N651" s="711">
        <v>290</v>
      </c>
      <c r="O651" s="711">
        <v>73370</v>
      </c>
      <c r="P651" s="701">
        <v>290</v>
      </c>
      <c r="Q651" s="712">
        <v>253</v>
      </c>
    </row>
    <row r="652" spans="1:17" ht="14.4" customHeight="1" x14ac:dyDescent="0.3">
      <c r="A652" s="695" t="s">
        <v>6155</v>
      </c>
      <c r="B652" s="696" t="s">
        <v>5970</v>
      </c>
      <c r="C652" s="696" t="s">
        <v>5886</v>
      </c>
      <c r="D652" s="696" t="s">
        <v>6039</v>
      </c>
      <c r="E652" s="696" t="s">
        <v>6040</v>
      </c>
      <c r="F652" s="711">
        <v>55</v>
      </c>
      <c r="G652" s="711">
        <v>14520</v>
      </c>
      <c r="H652" s="711">
        <v>1</v>
      </c>
      <c r="I652" s="711">
        <v>264</v>
      </c>
      <c r="J652" s="711">
        <v>53</v>
      </c>
      <c r="K652" s="711">
        <v>13992</v>
      </c>
      <c r="L652" s="711">
        <v>0.96363636363636362</v>
      </c>
      <c r="M652" s="711">
        <v>264</v>
      </c>
      <c r="N652" s="711">
        <v>66</v>
      </c>
      <c r="O652" s="711">
        <v>17448</v>
      </c>
      <c r="P652" s="701">
        <v>1.2016528925619834</v>
      </c>
      <c r="Q652" s="712">
        <v>264.36363636363637</v>
      </c>
    </row>
    <row r="653" spans="1:17" ht="14.4" customHeight="1" x14ac:dyDescent="0.3">
      <c r="A653" s="695" t="s">
        <v>6155</v>
      </c>
      <c r="B653" s="696" t="s">
        <v>5970</v>
      </c>
      <c r="C653" s="696" t="s">
        <v>5886</v>
      </c>
      <c r="D653" s="696" t="s">
        <v>6041</v>
      </c>
      <c r="E653" s="696" t="s">
        <v>6042</v>
      </c>
      <c r="F653" s="711">
        <v>101</v>
      </c>
      <c r="G653" s="711">
        <v>19089</v>
      </c>
      <c r="H653" s="711">
        <v>1</v>
      </c>
      <c r="I653" s="711">
        <v>189</v>
      </c>
      <c r="J653" s="711">
        <v>101</v>
      </c>
      <c r="K653" s="711">
        <v>19089</v>
      </c>
      <c r="L653" s="711">
        <v>1</v>
      </c>
      <c r="M653" s="711">
        <v>189</v>
      </c>
      <c r="N653" s="711"/>
      <c r="O653" s="711"/>
      <c r="P653" s="701"/>
      <c r="Q653" s="712"/>
    </row>
    <row r="654" spans="1:17" ht="14.4" customHeight="1" x14ac:dyDescent="0.3">
      <c r="A654" s="695" t="s">
        <v>6155</v>
      </c>
      <c r="B654" s="696" t="s">
        <v>5970</v>
      </c>
      <c r="C654" s="696" t="s">
        <v>5886</v>
      </c>
      <c r="D654" s="696" t="s">
        <v>6045</v>
      </c>
      <c r="E654" s="696" t="s">
        <v>6046</v>
      </c>
      <c r="F654" s="711">
        <v>257</v>
      </c>
      <c r="G654" s="711">
        <v>55512</v>
      </c>
      <c r="H654" s="711">
        <v>1</v>
      </c>
      <c r="I654" s="711">
        <v>216</v>
      </c>
      <c r="J654" s="711">
        <v>231</v>
      </c>
      <c r="K654" s="711">
        <v>49896</v>
      </c>
      <c r="L654" s="711">
        <v>0.89883268482490275</v>
      </c>
      <c r="M654" s="711">
        <v>216</v>
      </c>
      <c r="N654" s="711">
        <v>272</v>
      </c>
      <c r="O654" s="711">
        <v>58752</v>
      </c>
      <c r="P654" s="701">
        <v>1.0583657587548638</v>
      </c>
      <c r="Q654" s="712">
        <v>216</v>
      </c>
    </row>
    <row r="655" spans="1:17" ht="14.4" customHeight="1" x14ac:dyDescent="0.3">
      <c r="A655" s="695" t="s">
        <v>6155</v>
      </c>
      <c r="B655" s="696" t="s">
        <v>5970</v>
      </c>
      <c r="C655" s="696" t="s">
        <v>5886</v>
      </c>
      <c r="D655" s="696" t="s">
        <v>6047</v>
      </c>
      <c r="E655" s="696" t="s">
        <v>6048</v>
      </c>
      <c r="F655" s="711">
        <v>1</v>
      </c>
      <c r="G655" s="711">
        <v>35</v>
      </c>
      <c r="H655" s="711">
        <v>1</v>
      </c>
      <c r="I655" s="711">
        <v>35</v>
      </c>
      <c r="J655" s="711">
        <v>1</v>
      </c>
      <c r="K655" s="711">
        <v>35</v>
      </c>
      <c r="L655" s="711">
        <v>1</v>
      </c>
      <c r="M655" s="711">
        <v>35</v>
      </c>
      <c r="N655" s="711">
        <v>3</v>
      </c>
      <c r="O655" s="711">
        <v>105</v>
      </c>
      <c r="P655" s="701">
        <v>3</v>
      </c>
      <c r="Q655" s="712">
        <v>35</v>
      </c>
    </row>
    <row r="656" spans="1:17" ht="14.4" customHeight="1" x14ac:dyDescent="0.3">
      <c r="A656" s="695" t="s">
        <v>6155</v>
      </c>
      <c r="B656" s="696" t="s">
        <v>5970</v>
      </c>
      <c r="C656" s="696" t="s">
        <v>5886</v>
      </c>
      <c r="D656" s="696" t="s">
        <v>6049</v>
      </c>
      <c r="E656" s="696" t="s">
        <v>6050</v>
      </c>
      <c r="F656" s="711">
        <v>55</v>
      </c>
      <c r="G656" s="711">
        <v>32395</v>
      </c>
      <c r="H656" s="711">
        <v>1</v>
      </c>
      <c r="I656" s="711">
        <v>589</v>
      </c>
      <c r="J656" s="711">
        <v>53</v>
      </c>
      <c r="K656" s="711">
        <v>31270</v>
      </c>
      <c r="L656" s="711">
        <v>0.96527241858311463</v>
      </c>
      <c r="M656" s="711">
        <v>590</v>
      </c>
      <c r="N656" s="711">
        <v>66</v>
      </c>
      <c r="O656" s="711">
        <v>38964</v>
      </c>
      <c r="P656" s="701">
        <v>1.2027782065133508</v>
      </c>
      <c r="Q656" s="712">
        <v>590.36363636363637</v>
      </c>
    </row>
    <row r="657" spans="1:17" ht="14.4" customHeight="1" x14ac:dyDescent="0.3">
      <c r="A657" s="695" t="s">
        <v>6155</v>
      </c>
      <c r="B657" s="696" t="s">
        <v>5970</v>
      </c>
      <c r="C657" s="696" t="s">
        <v>5886</v>
      </c>
      <c r="D657" s="696" t="s">
        <v>6051</v>
      </c>
      <c r="E657" s="696" t="s">
        <v>6052</v>
      </c>
      <c r="F657" s="711"/>
      <c r="G657" s="711"/>
      <c r="H657" s="711"/>
      <c r="I657" s="711"/>
      <c r="J657" s="711"/>
      <c r="K657" s="711"/>
      <c r="L657" s="711"/>
      <c r="M657" s="711"/>
      <c r="N657" s="711">
        <v>1</v>
      </c>
      <c r="O657" s="711">
        <v>50</v>
      </c>
      <c r="P657" s="701"/>
      <c r="Q657" s="712">
        <v>50</v>
      </c>
    </row>
    <row r="658" spans="1:17" ht="14.4" customHeight="1" x14ac:dyDescent="0.3">
      <c r="A658" s="695" t="s">
        <v>6155</v>
      </c>
      <c r="B658" s="696" t="s">
        <v>5970</v>
      </c>
      <c r="C658" s="696" t="s">
        <v>5886</v>
      </c>
      <c r="D658" s="696" t="s">
        <v>6053</v>
      </c>
      <c r="E658" s="696" t="s">
        <v>6054</v>
      </c>
      <c r="F658" s="711">
        <v>55</v>
      </c>
      <c r="G658" s="711">
        <v>29920</v>
      </c>
      <c r="H658" s="711">
        <v>1</v>
      </c>
      <c r="I658" s="711">
        <v>544</v>
      </c>
      <c r="J658" s="711">
        <v>54</v>
      </c>
      <c r="K658" s="711">
        <v>29430</v>
      </c>
      <c r="L658" s="711">
        <v>0.98362299465240643</v>
      </c>
      <c r="M658" s="711">
        <v>545</v>
      </c>
      <c r="N658" s="711">
        <v>69</v>
      </c>
      <c r="O658" s="711">
        <v>37629</v>
      </c>
      <c r="P658" s="701">
        <v>1.2576537433155079</v>
      </c>
      <c r="Q658" s="712">
        <v>545.3478260869565</v>
      </c>
    </row>
    <row r="659" spans="1:17" ht="14.4" customHeight="1" x14ac:dyDescent="0.3">
      <c r="A659" s="695" t="s">
        <v>6155</v>
      </c>
      <c r="B659" s="696" t="s">
        <v>5970</v>
      </c>
      <c r="C659" s="696" t="s">
        <v>5886</v>
      </c>
      <c r="D659" s="696" t="s">
        <v>6055</v>
      </c>
      <c r="E659" s="696" t="s">
        <v>6056</v>
      </c>
      <c r="F659" s="711"/>
      <c r="G659" s="711"/>
      <c r="H659" s="711"/>
      <c r="I659" s="711"/>
      <c r="J659" s="711"/>
      <c r="K659" s="711"/>
      <c r="L659" s="711"/>
      <c r="M659" s="711"/>
      <c r="N659" s="711">
        <v>1</v>
      </c>
      <c r="O659" s="711">
        <v>483</v>
      </c>
      <c r="P659" s="701"/>
      <c r="Q659" s="712">
        <v>483</v>
      </c>
    </row>
    <row r="660" spans="1:17" ht="14.4" customHeight="1" x14ac:dyDescent="0.3">
      <c r="A660" s="695" t="s">
        <v>6155</v>
      </c>
      <c r="B660" s="696" t="s">
        <v>5970</v>
      </c>
      <c r="C660" s="696" t="s">
        <v>5886</v>
      </c>
      <c r="D660" s="696" t="s">
        <v>6057</v>
      </c>
      <c r="E660" s="696" t="s">
        <v>6058</v>
      </c>
      <c r="F660" s="711">
        <v>55</v>
      </c>
      <c r="G660" s="711">
        <v>40370</v>
      </c>
      <c r="H660" s="711">
        <v>1</v>
      </c>
      <c r="I660" s="711">
        <v>734</v>
      </c>
      <c r="J660" s="711">
        <v>53</v>
      </c>
      <c r="K660" s="711">
        <v>38902</v>
      </c>
      <c r="L660" s="711">
        <v>0.96363636363636362</v>
      </c>
      <c r="M660" s="711">
        <v>734</v>
      </c>
      <c r="N660" s="711">
        <v>66</v>
      </c>
      <c r="O660" s="711">
        <v>48468</v>
      </c>
      <c r="P660" s="701">
        <v>1.2005945008669805</v>
      </c>
      <c r="Q660" s="712">
        <v>734.36363636363637</v>
      </c>
    </row>
    <row r="661" spans="1:17" ht="14.4" customHeight="1" x14ac:dyDescent="0.3">
      <c r="A661" s="695" t="s">
        <v>6155</v>
      </c>
      <c r="B661" s="696" t="s">
        <v>5970</v>
      </c>
      <c r="C661" s="696" t="s">
        <v>5886</v>
      </c>
      <c r="D661" s="696" t="s">
        <v>6059</v>
      </c>
      <c r="E661" s="696" t="s">
        <v>6060</v>
      </c>
      <c r="F661" s="711">
        <v>13</v>
      </c>
      <c r="G661" s="711">
        <v>4238</v>
      </c>
      <c r="H661" s="711">
        <v>1</v>
      </c>
      <c r="I661" s="711">
        <v>326</v>
      </c>
      <c r="J661" s="711">
        <v>5</v>
      </c>
      <c r="K661" s="711">
        <v>1630</v>
      </c>
      <c r="L661" s="711">
        <v>0.38461538461538464</v>
      </c>
      <c r="M661" s="711">
        <v>326</v>
      </c>
      <c r="N661" s="711">
        <v>7</v>
      </c>
      <c r="O661" s="711">
        <v>2282</v>
      </c>
      <c r="P661" s="701">
        <v>0.53846153846153844</v>
      </c>
      <c r="Q661" s="712">
        <v>326</v>
      </c>
    </row>
    <row r="662" spans="1:17" ht="14.4" customHeight="1" x14ac:dyDescent="0.3">
      <c r="A662" s="695" t="s">
        <v>6155</v>
      </c>
      <c r="B662" s="696" t="s">
        <v>5970</v>
      </c>
      <c r="C662" s="696" t="s">
        <v>5886</v>
      </c>
      <c r="D662" s="696" t="s">
        <v>6061</v>
      </c>
      <c r="E662" s="696" t="s">
        <v>6062</v>
      </c>
      <c r="F662" s="711">
        <v>55</v>
      </c>
      <c r="G662" s="711">
        <v>18920</v>
      </c>
      <c r="H662" s="711">
        <v>1</v>
      </c>
      <c r="I662" s="711">
        <v>344</v>
      </c>
      <c r="J662" s="711">
        <v>53</v>
      </c>
      <c r="K662" s="711">
        <v>18232</v>
      </c>
      <c r="L662" s="711">
        <v>0.96363636363636362</v>
      </c>
      <c r="M662" s="711">
        <v>344</v>
      </c>
      <c r="N662" s="711">
        <v>66</v>
      </c>
      <c r="O662" s="711">
        <v>22728</v>
      </c>
      <c r="P662" s="701">
        <v>1.2012684989429177</v>
      </c>
      <c r="Q662" s="712">
        <v>344.36363636363637</v>
      </c>
    </row>
    <row r="663" spans="1:17" ht="14.4" customHeight="1" x14ac:dyDescent="0.3">
      <c r="A663" s="695" t="s">
        <v>6155</v>
      </c>
      <c r="B663" s="696" t="s">
        <v>5970</v>
      </c>
      <c r="C663" s="696" t="s">
        <v>5886</v>
      </c>
      <c r="D663" s="696" t="s">
        <v>6065</v>
      </c>
      <c r="E663" s="696" t="s">
        <v>6066</v>
      </c>
      <c r="F663" s="711"/>
      <c r="G663" s="711"/>
      <c r="H663" s="711"/>
      <c r="I663" s="711"/>
      <c r="J663" s="711"/>
      <c r="K663" s="711"/>
      <c r="L663" s="711"/>
      <c r="M663" s="711"/>
      <c r="N663" s="711">
        <v>128</v>
      </c>
      <c r="O663" s="711">
        <v>29479</v>
      </c>
      <c r="P663" s="701"/>
      <c r="Q663" s="712">
        <v>230.3046875</v>
      </c>
    </row>
    <row r="664" spans="1:17" ht="14.4" customHeight="1" x14ac:dyDescent="0.3">
      <c r="A664" s="695" t="s">
        <v>6155</v>
      </c>
      <c r="B664" s="696" t="s">
        <v>5970</v>
      </c>
      <c r="C664" s="696" t="s">
        <v>5886</v>
      </c>
      <c r="D664" s="696" t="s">
        <v>6071</v>
      </c>
      <c r="E664" s="696" t="s">
        <v>6072</v>
      </c>
      <c r="F664" s="711">
        <v>55</v>
      </c>
      <c r="G664" s="711">
        <v>22330</v>
      </c>
      <c r="H664" s="711">
        <v>1</v>
      </c>
      <c r="I664" s="711">
        <v>406</v>
      </c>
      <c r="J664" s="711">
        <v>51</v>
      </c>
      <c r="K664" s="711">
        <v>20706</v>
      </c>
      <c r="L664" s="711">
        <v>0.92727272727272725</v>
      </c>
      <c r="M664" s="711">
        <v>406</v>
      </c>
      <c r="N664" s="711">
        <v>67</v>
      </c>
      <c r="O664" s="711">
        <v>27226</v>
      </c>
      <c r="P664" s="701">
        <v>1.2192566054635021</v>
      </c>
      <c r="Q664" s="712">
        <v>406.35820895522386</v>
      </c>
    </row>
    <row r="665" spans="1:17" ht="14.4" customHeight="1" x14ac:dyDescent="0.3">
      <c r="A665" s="695" t="s">
        <v>6155</v>
      </c>
      <c r="B665" s="696" t="s">
        <v>5970</v>
      </c>
      <c r="C665" s="696" t="s">
        <v>5886</v>
      </c>
      <c r="D665" s="696" t="s">
        <v>6075</v>
      </c>
      <c r="E665" s="696" t="s">
        <v>6076</v>
      </c>
      <c r="F665" s="711">
        <v>54</v>
      </c>
      <c r="G665" s="711">
        <v>31590</v>
      </c>
      <c r="H665" s="711">
        <v>1</v>
      </c>
      <c r="I665" s="711">
        <v>585</v>
      </c>
      <c r="J665" s="711">
        <v>51</v>
      </c>
      <c r="K665" s="711">
        <v>29886</v>
      </c>
      <c r="L665" s="711">
        <v>0.94605887939221267</v>
      </c>
      <c r="M665" s="711">
        <v>586</v>
      </c>
      <c r="N665" s="711">
        <v>67</v>
      </c>
      <c r="O665" s="711">
        <v>39286</v>
      </c>
      <c r="P665" s="701">
        <v>1.2436213991769547</v>
      </c>
      <c r="Q665" s="712">
        <v>586.35820895522386</v>
      </c>
    </row>
    <row r="666" spans="1:17" ht="14.4" customHeight="1" x14ac:dyDescent="0.3">
      <c r="A666" s="695" t="s">
        <v>6155</v>
      </c>
      <c r="B666" s="696" t="s">
        <v>5970</v>
      </c>
      <c r="C666" s="696" t="s">
        <v>5886</v>
      </c>
      <c r="D666" s="696" t="s">
        <v>6077</v>
      </c>
      <c r="E666" s="696" t="s">
        <v>6078</v>
      </c>
      <c r="F666" s="711"/>
      <c r="G666" s="711"/>
      <c r="H666" s="711"/>
      <c r="I666" s="711"/>
      <c r="J666" s="711">
        <v>1</v>
      </c>
      <c r="K666" s="711">
        <v>385</v>
      </c>
      <c r="L666" s="711"/>
      <c r="M666" s="711">
        <v>385</v>
      </c>
      <c r="N666" s="711">
        <v>2</v>
      </c>
      <c r="O666" s="711">
        <v>770</v>
      </c>
      <c r="P666" s="701"/>
      <c r="Q666" s="712">
        <v>385</v>
      </c>
    </row>
    <row r="667" spans="1:17" ht="14.4" customHeight="1" x14ac:dyDescent="0.3">
      <c r="A667" s="695" t="s">
        <v>6155</v>
      </c>
      <c r="B667" s="696" t="s">
        <v>5970</v>
      </c>
      <c r="C667" s="696" t="s">
        <v>5886</v>
      </c>
      <c r="D667" s="696" t="s">
        <v>6079</v>
      </c>
      <c r="E667" s="696" t="s">
        <v>6080</v>
      </c>
      <c r="F667" s="711">
        <v>1</v>
      </c>
      <c r="G667" s="711">
        <v>88</v>
      </c>
      <c r="H667" s="711">
        <v>1</v>
      </c>
      <c r="I667" s="711">
        <v>88</v>
      </c>
      <c r="J667" s="711">
        <v>3</v>
      </c>
      <c r="K667" s="711">
        <v>264</v>
      </c>
      <c r="L667" s="711">
        <v>3</v>
      </c>
      <c r="M667" s="711">
        <v>88</v>
      </c>
      <c r="N667" s="711"/>
      <c r="O667" s="711"/>
      <c r="P667" s="701"/>
      <c r="Q667" s="712"/>
    </row>
    <row r="668" spans="1:17" ht="14.4" customHeight="1" x14ac:dyDescent="0.3">
      <c r="A668" s="695" t="s">
        <v>6155</v>
      </c>
      <c r="B668" s="696" t="s">
        <v>5970</v>
      </c>
      <c r="C668" s="696" t="s">
        <v>5886</v>
      </c>
      <c r="D668" s="696" t="s">
        <v>1129</v>
      </c>
      <c r="E668" s="696" t="s">
        <v>6085</v>
      </c>
      <c r="F668" s="711"/>
      <c r="G668" s="711"/>
      <c r="H668" s="711"/>
      <c r="I668" s="711"/>
      <c r="J668" s="711"/>
      <c r="K668" s="711"/>
      <c r="L668" s="711"/>
      <c r="M668" s="711"/>
      <c r="N668" s="711">
        <v>124</v>
      </c>
      <c r="O668" s="711">
        <v>97372</v>
      </c>
      <c r="P668" s="701"/>
      <c r="Q668" s="712">
        <v>785.25806451612902</v>
      </c>
    </row>
    <row r="669" spans="1:17" ht="14.4" customHeight="1" x14ac:dyDescent="0.3">
      <c r="A669" s="695" t="s">
        <v>6155</v>
      </c>
      <c r="B669" s="696" t="s">
        <v>5970</v>
      </c>
      <c r="C669" s="696" t="s">
        <v>5886</v>
      </c>
      <c r="D669" s="696" t="s">
        <v>6086</v>
      </c>
      <c r="E669" s="696" t="s">
        <v>6087</v>
      </c>
      <c r="F669" s="711"/>
      <c r="G669" s="711"/>
      <c r="H669" s="711"/>
      <c r="I669" s="711"/>
      <c r="J669" s="711"/>
      <c r="K669" s="711"/>
      <c r="L669" s="711"/>
      <c r="M669" s="711"/>
      <c r="N669" s="711">
        <v>8</v>
      </c>
      <c r="O669" s="711">
        <v>1768</v>
      </c>
      <c r="P669" s="701"/>
      <c r="Q669" s="712">
        <v>221</v>
      </c>
    </row>
    <row r="670" spans="1:17" ht="14.4" customHeight="1" x14ac:dyDescent="0.3">
      <c r="A670" s="695" t="s">
        <v>6155</v>
      </c>
      <c r="B670" s="696" t="s">
        <v>5970</v>
      </c>
      <c r="C670" s="696" t="s">
        <v>5886</v>
      </c>
      <c r="D670" s="696" t="s">
        <v>6090</v>
      </c>
      <c r="E670" s="696" t="s">
        <v>6091</v>
      </c>
      <c r="F670" s="711">
        <v>50</v>
      </c>
      <c r="G670" s="711">
        <v>45700</v>
      </c>
      <c r="H670" s="711">
        <v>1</v>
      </c>
      <c r="I670" s="711">
        <v>914</v>
      </c>
      <c r="J670" s="711">
        <v>46</v>
      </c>
      <c r="K670" s="711">
        <v>42090</v>
      </c>
      <c r="L670" s="711">
        <v>0.92100656455142227</v>
      </c>
      <c r="M670" s="711">
        <v>915</v>
      </c>
      <c r="N670" s="711">
        <v>64</v>
      </c>
      <c r="O670" s="711">
        <v>58583</v>
      </c>
      <c r="P670" s="701">
        <v>1.2819037199124725</v>
      </c>
      <c r="Q670" s="712">
        <v>915.359375</v>
      </c>
    </row>
    <row r="671" spans="1:17" ht="14.4" customHeight="1" x14ac:dyDescent="0.3">
      <c r="A671" s="695" t="s">
        <v>6155</v>
      </c>
      <c r="B671" s="696" t="s">
        <v>5970</v>
      </c>
      <c r="C671" s="696" t="s">
        <v>5886</v>
      </c>
      <c r="D671" s="696" t="s">
        <v>6092</v>
      </c>
      <c r="E671" s="696" t="s">
        <v>6093</v>
      </c>
      <c r="F671" s="711">
        <v>50</v>
      </c>
      <c r="G671" s="711">
        <v>44550</v>
      </c>
      <c r="H671" s="711">
        <v>1</v>
      </c>
      <c r="I671" s="711">
        <v>891</v>
      </c>
      <c r="J671" s="711">
        <v>46</v>
      </c>
      <c r="K671" s="711">
        <v>41032</v>
      </c>
      <c r="L671" s="711">
        <v>0.92103254769921439</v>
      </c>
      <c r="M671" s="711">
        <v>892</v>
      </c>
      <c r="N671" s="711">
        <v>64</v>
      </c>
      <c r="O671" s="711">
        <v>57111</v>
      </c>
      <c r="P671" s="701">
        <v>1.281952861952862</v>
      </c>
      <c r="Q671" s="712">
        <v>892.359375</v>
      </c>
    </row>
    <row r="672" spans="1:17" ht="14.4" customHeight="1" x14ac:dyDescent="0.3">
      <c r="A672" s="695" t="s">
        <v>6158</v>
      </c>
      <c r="B672" s="696" t="s">
        <v>5749</v>
      </c>
      <c r="C672" s="696" t="s">
        <v>5886</v>
      </c>
      <c r="D672" s="696" t="s">
        <v>5891</v>
      </c>
      <c r="E672" s="696" t="s">
        <v>5892</v>
      </c>
      <c r="F672" s="711"/>
      <c r="G672" s="711"/>
      <c r="H672" s="711"/>
      <c r="I672" s="711"/>
      <c r="J672" s="711">
        <v>2</v>
      </c>
      <c r="K672" s="711">
        <v>68</v>
      </c>
      <c r="L672" s="711"/>
      <c r="M672" s="711">
        <v>34</v>
      </c>
      <c r="N672" s="711">
        <v>1</v>
      </c>
      <c r="O672" s="711">
        <v>34</v>
      </c>
      <c r="P672" s="701"/>
      <c r="Q672" s="712">
        <v>34</v>
      </c>
    </row>
    <row r="673" spans="1:17" ht="14.4" customHeight="1" x14ac:dyDescent="0.3">
      <c r="A673" s="695" t="s">
        <v>6158</v>
      </c>
      <c r="B673" s="696" t="s">
        <v>5749</v>
      </c>
      <c r="C673" s="696" t="s">
        <v>5886</v>
      </c>
      <c r="D673" s="696" t="s">
        <v>5923</v>
      </c>
      <c r="E673" s="696" t="s">
        <v>5924</v>
      </c>
      <c r="F673" s="711">
        <v>1</v>
      </c>
      <c r="G673" s="711">
        <v>357</v>
      </c>
      <c r="H673" s="711">
        <v>1</v>
      </c>
      <c r="I673" s="711">
        <v>357</v>
      </c>
      <c r="J673" s="711"/>
      <c r="K673" s="711"/>
      <c r="L673" s="711"/>
      <c r="M673" s="711"/>
      <c r="N673" s="711"/>
      <c r="O673" s="711"/>
      <c r="P673" s="701"/>
      <c r="Q673" s="712"/>
    </row>
    <row r="674" spans="1:17" ht="14.4" customHeight="1" x14ac:dyDescent="0.3">
      <c r="A674" s="695" t="s">
        <v>6158</v>
      </c>
      <c r="B674" s="696" t="s">
        <v>5749</v>
      </c>
      <c r="C674" s="696" t="s">
        <v>5886</v>
      </c>
      <c r="D674" s="696" t="s">
        <v>5931</v>
      </c>
      <c r="E674" s="696" t="s">
        <v>5932</v>
      </c>
      <c r="F674" s="711"/>
      <c r="G674" s="711"/>
      <c r="H674" s="711"/>
      <c r="I674" s="711"/>
      <c r="J674" s="711">
        <v>2</v>
      </c>
      <c r="K674" s="711">
        <v>318</v>
      </c>
      <c r="L674" s="711"/>
      <c r="M674" s="711">
        <v>159</v>
      </c>
      <c r="N674" s="711">
        <v>2</v>
      </c>
      <c r="O674" s="711">
        <v>318</v>
      </c>
      <c r="P674" s="701"/>
      <c r="Q674" s="712">
        <v>159</v>
      </c>
    </row>
    <row r="675" spans="1:17" ht="14.4" customHeight="1" x14ac:dyDescent="0.3">
      <c r="A675" s="695" t="s">
        <v>6158</v>
      </c>
      <c r="B675" s="696" t="s">
        <v>5970</v>
      </c>
      <c r="C675" s="696" t="s">
        <v>5886</v>
      </c>
      <c r="D675" s="696" t="s">
        <v>5983</v>
      </c>
      <c r="E675" s="696" t="s">
        <v>5984</v>
      </c>
      <c r="F675" s="711">
        <v>292</v>
      </c>
      <c r="G675" s="711">
        <v>18688</v>
      </c>
      <c r="H675" s="711">
        <v>1</v>
      </c>
      <c r="I675" s="711">
        <v>64</v>
      </c>
      <c r="J675" s="711">
        <v>195</v>
      </c>
      <c r="K675" s="711">
        <v>12675</v>
      </c>
      <c r="L675" s="711">
        <v>0.67824272260273977</v>
      </c>
      <c r="M675" s="711">
        <v>65</v>
      </c>
      <c r="N675" s="711">
        <v>223</v>
      </c>
      <c r="O675" s="711">
        <v>14495</v>
      </c>
      <c r="P675" s="701">
        <v>0.77563142123287676</v>
      </c>
      <c r="Q675" s="712">
        <v>65</v>
      </c>
    </row>
    <row r="676" spans="1:17" ht="14.4" customHeight="1" x14ac:dyDescent="0.3">
      <c r="A676" s="695" t="s">
        <v>6158</v>
      </c>
      <c r="B676" s="696" t="s">
        <v>5970</v>
      </c>
      <c r="C676" s="696" t="s">
        <v>5886</v>
      </c>
      <c r="D676" s="696" t="s">
        <v>5991</v>
      </c>
      <c r="E676" s="696" t="s">
        <v>5992</v>
      </c>
      <c r="F676" s="711"/>
      <c r="G676" s="711"/>
      <c r="H676" s="711"/>
      <c r="I676" s="711"/>
      <c r="J676" s="711"/>
      <c r="K676" s="711"/>
      <c r="L676" s="711"/>
      <c r="M676" s="711"/>
      <c r="N676" s="711">
        <v>1</v>
      </c>
      <c r="O676" s="711">
        <v>150</v>
      </c>
      <c r="P676" s="701"/>
      <c r="Q676" s="712">
        <v>150</v>
      </c>
    </row>
    <row r="677" spans="1:17" ht="14.4" customHeight="1" x14ac:dyDescent="0.3">
      <c r="A677" s="695" t="s">
        <v>6158</v>
      </c>
      <c r="B677" s="696" t="s">
        <v>5970</v>
      </c>
      <c r="C677" s="696" t="s">
        <v>5886</v>
      </c>
      <c r="D677" s="696" t="s">
        <v>5995</v>
      </c>
      <c r="E677" s="696" t="s">
        <v>5996</v>
      </c>
      <c r="F677" s="711">
        <v>4</v>
      </c>
      <c r="G677" s="711">
        <v>92</v>
      </c>
      <c r="H677" s="711">
        <v>1</v>
      </c>
      <c r="I677" s="711">
        <v>23</v>
      </c>
      <c r="J677" s="711">
        <v>1</v>
      </c>
      <c r="K677" s="711">
        <v>23</v>
      </c>
      <c r="L677" s="711">
        <v>0.25</v>
      </c>
      <c r="M677" s="711">
        <v>23</v>
      </c>
      <c r="N677" s="711">
        <v>5</v>
      </c>
      <c r="O677" s="711">
        <v>115</v>
      </c>
      <c r="P677" s="701">
        <v>1.25</v>
      </c>
      <c r="Q677" s="712">
        <v>23</v>
      </c>
    </row>
    <row r="678" spans="1:17" ht="14.4" customHeight="1" x14ac:dyDescent="0.3">
      <c r="A678" s="695" t="s">
        <v>6158</v>
      </c>
      <c r="B678" s="696" t="s">
        <v>5970</v>
      </c>
      <c r="C678" s="696" t="s">
        <v>5886</v>
      </c>
      <c r="D678" s="696" t="s">
        <v>5999</v>
      </c>
      <c r="E678" s="696" t="s">
        <v>6000</v>
      </c>
      <c r="F678" s="711"/>
      <c r="G678" s="711"/>
      <c r="H678" s="711"/>
      <c r="I678" s="711"/>
      <c r="J678" s="711">
        <v>2</v>
      </c>
      <c r="K678" s="711">
        <v>108</v>
      </c>
      <c r="L678" s="711"/>
      <c r="M678" s="711">
        <v>54</v>
      </c>
      <c r="N678" s="711">
        <v>3</v>
      </c>
      <c r="O678" s="711">
        <v>162</v>
      </c>
      <c r="P678" s="701"/>
      <c r="Q678" s="712">
        <v>54</v>
      </c>
    </row>
    <row r="679" spans="1:17" ht="14.4" customHeight="1" x14ac:dyDescent="0.3">
      <c r="A679" s="695" t="s">
        <v>6158</v>
      </c>
      <c r="B679" s="696" t="s">
        <v>5970</v>
      </c>
      <c r="C679" s="696" t="s">
        <v>5886</v>
      </c>
      <c r="D679" s="696" t="s">
        <v>6001</v>
      </c>
      <c r="E679" s="696" t="s">
        <v>6002</v>
      </c>
      <c r="F679" s="711">
        <v>28</v>
      </c>
      <c r="G679" s="711">
        <v>2156</v>
      </c>
      <c r="H679" s="711">
        <v>1</v>
      </c>
      <c r="I679" s="711">
        <v>77</v>
      </c>
      <c r="J679" s="711">
        <v>28</v>
      </c>
      <c r="K679" s="711">
        <v>2156</v>
      </c>
      <c r="L679" s="711">
        <v>1</v>
      </c>
      <c r="M679" s="711">
        <v>77</v>
      </c>
      <c r="N679" s="711">
        <v>55</v>
      </c>
      <c r="O679" s="711">
        <v>4235</v>
      </c>
      <c r="P679" s="701">
        <v>1.9642857142857142</v>
      </c>
      <c r="Q679" s="712">
        <v>77</v>
      </c>
    </row>
    <row r="680" spans="1:17" ht="14.4" customHeight="1" x14ac:dyDescent="0.3">
      <c r="A680" s="695" t="s">
        <v>6158</v>
      </c>
      <c r="B680" s="696" t="s">
        <v>5970</v>
      </c>
      <c r="C680" s="696" t="s">
        <v>5886</v>
      </c>
      <c r="D680" s="696" t="s">
        <v>6005</v>
      </c>
      <c r="E680" s="696" t="s">
        <v>6006</v>
      </c>
      <c r="F680" s="711">
        <v>22</v>
      </c>
      <c r="G680" s="711">
        <v>484</v>
      </c>
      <c r="H680" s="711">
        <v>1</v>
      </c>
      <c r="I680" s="711">
        <v>22</v>
      </c>
      <c r="J680" s="711">
        <v>12</v>
      </c>
      <c r="K680" s="711">
        <v>264</v>
      </c>
      <c r="L680" s="711">
        <v>0.54545454545454541</v>
      </c>
      <c r="M680" s="711">
        <v>22</v>
      </c>
      <c r="N680" s="711">
        <v>20</v>
      </c>
      <c r="O680" s="711">
        <v>445</v>
      </c>
      <c r="P680" s="701">
        <v>0.91942148760330578</v>
      </c>
      <c r="Q680" s="712">
        <v>22.25</v>
      </c>
    </row>
    <row r="681" spans="1:17" ht="14.4" customHeight="1" x14ac:dyDescent="0.3">
      <c r="A681" s="695" t="s">
        <v>6158</v>
      </c>
      <c r="B681" s="696" t="s">
        <v>5970</v>
      </c>
      <c r="C681" s="696" t="s">
        <v>5886</v>
      </c>
      <c r="D681" s="696" t="s">
        <v>6015</v>
      </c>
      <c r="E681" s="696" t="s">
        <v>6016</v>
      </c>
      <c r="F681" s="711">
        <v>7</v>
      </c>
      <c r="G681" s="711">
        <v>1463</v>
      </c>
      <c r="H681" s="711">
        <v>1</v>
      </c>
      <c r="I681" s="711">
        <v>209</v>
      </c>
      <c r="J681" s="711">
        <v>10</v>
      </c>
      <c r="K681" s="711">
        <v>2090</v>
      </c>
      <c r="L681" s="711">
        <v>1.4285714285714286</v>
      </c>
      <c r="M681" s="711">
        <v>209</v>
      </c>
      <c r="N681" s="711"/>
      <c r="O681" s="711"/>
      <c r="P681" s="701"/>
      <c r="Q681" s="712"/>
    </row>
    <row r="682" spans="1:17" ht="14.4" customHeight="1" x14ac:dyDescent="0.3">
      <c r="A682" s="695" t="s">
        <v>6158</v>
      </c>
      <c r="B682" s="696" t="s">
        <v>5970</v>
      </c>
      <c r="C682" s="696" t="s">
        <v>5886</v>
      </c>
      <c r="D682" s="696" t="s">
        <v>6017</v>
      </c>
      <c r="E682" s="696" t="s">
        <v>6018</v>
      </c>
      <c r="F682" s="711">
        <v>1</v>
      </c>
      <c r="G682" s="711">
        <v>66</v>
      </c>
      <c r="H682" s="711">
        <v>1</v>
      </c>
      <c r="I682" s="711">
        <v>66</v>
      </c>
      <c r="J682" s="711">
        <v>1</v>
      </c>
      <c r="K682" s="711">
        <v>66</v>
      </c>
      <c r="L682" s="711">
        <v>1</v>
      </c>
      <c r="M682" s="711">
        <v>66</v>
      </c>
      <c r="N682" s="711">
        <v>3</v>
      </c>
      <c r="O682" s="711">
        <v>198</v>
      </c>
      <c r="P682" s="701">
        <v>3</v>
      </c>
      <c r="Q682" s="712">
        <v>66</v>
      </c>
    </row>
    <row r="683" spans="1:17" ht="14.4" customHeight="1" x14ac:dyDescent="0.3">
      <c r="A683" s="695" t="s">
        <v>6158</v>
      </c>
      <c r="B683" s="696" t="s">
        <v>5970</v>
      </c>
      <c r="C683" s="696" t="s">
        <v>5886</v>
      </c>
      <c r="D683" s="696" t="s">
        <v>6021</v>
      </c>
      <c r="E683" s="696" t="s">
        <v>6022</v>
      </c>
      <c r="F683" s="711">
        <v>30</v>
      </c>
      <c r="G683" s="711">
        <v>480</v>
      </c>
      <c r="H683" s="711">
        <v>1</v>
      </c>
      <c r="I683" s="711">
        <v>16</v>
      </c>
      <c r="J683" s="711">
        <v>31</v>
      </c>
      <c r="K683" s="711">
        <v>496</v>
      </c>
      <c r="L683" s="711">
        <v>1.0333333333333334</v>
      </c>
      <c r="M683" s="711">
        <v>16</v>
      </c>
      <c r="N683" s="711">
        <v>59</v>
      </c>
      <c r="O683" s="711">
        <v>944</v>
      </c>
      <c r="P683" s="701">
        <v>1.9666666666666666</v>
      </c>
      <c r="Q683" s="712">
        <v>16</v>
      </c>
    </row>
    <row r="684" spans="1:17" ht="14.4" customHeight="1" x14ac:dyDescent="0.3">
      <c r="A684" s="695" t="s">
        <v>6158</v>
      </c>
      <c r="B684" s="696" t="s">
        <v>5970</v>
      </c>
      <c r="C684" s="696" t="s">
        <v>5886</v>
      </c>
      <c r="D684" s="696" t="s">
        <v>6027</v>
      </c>
      <c r="E684" s="696" t="s">
        <v>6028</v>
      </c>
      <c r="F684" s="711">
        <v>18</v>
      </c>
      <c r="G684" s="711">
        <v>414</v>
      </c>
      <c r="H684" s="711">
        <v>1</v>
      </c>
      <c r="I684" s="711">
        <v>23</v>
      </c>
      <c r="J684" s="711">
        <v>11</v>
      </c>
      <c r="K684" s="711">
        <v>264</v>
      </c>
      <c r="L684" s="711">
        <v>0.6376811594202898</v>
      </c>
      <c r="M684" s="711">
        <v>24</v>
      </c>
      <c r="N684" s="711">
        <v>15</v>
      </c>
      <c r="O684" s="711">
        <v>360</v>
      </c>
      <c r="P684" s="701">
        <v>0.86956521739130432</v>
      </c>
      <c r="Q684" s="712">
        <v>24</v>
      </c>
    </row>
    <row r="685" spans="1:17" ht="14.4" customHeight="1" x14ac:dyDescent="0.3">
      <c r="A685" s="695" t="s">
        <v>6158</v>
      </c>
      <c r="B685" s="696" t="s">
        <v>5970</v>
      </c>
      <c r="C685" s="696" t="s">
        <v>5886</v>
      </c>
      <c r="D685" s="696" t="s">
        <v>6031</v>
      </c>
      <c r="E685" s="696" t="s">
        <v>6032</v>
      </c>
      <c r="F685" s="711"/>
      <c r="G685" s="711"/>
      <c r="H685" s="711"/>
      <c r="I685" s="711"/>
      <c r="J685" s="711">
        <v>2</v>
      </c>
      <c r="K685" s="711">
        <v>360</v>
      </c>
      <c r="L685" s="711"/>
      <c r="M685" s="711">
        <v>180</v>
      </c>
      <c r="N685" s="711">
        <v>1</v>
      </c>
      <c r="O685" s="711">
        <v>180</v>
      </c>
      <c r="P685" s="701"/>
      <c r="Q685" s="712">
        <v>180</v>
      </c>
    </row>
    <row r="686" spans="1:17" ht="14.4" customHeight="1" x14ac:dyDescent="0.3">
      <c r="A686" s="695" t="s">
        <v>6158</v>
      </c>
      <c r="B686" s="696" t="s">
        <v>5970</v>
      </c>
      <c r="C686" s="696" t="s">
        <v>5886</v>
      </c>
      <c r="D686" s="696" t="s">
        <v>6037</v>
      </c>
      <c r="E686" s="696" t="s">
        <v>6038</v>
      </c>
      <c r="F686" s="711"/>
      <c r="G686" s="711"/>
      <c r="H686" s="711"/>
      <c r="I686" s="711"/>
      <c r="J686" s="711"/>
      <c r="K686" s="711"/>
      <c r="L686" s="711"/>
      <c r="M686" s="711"/>
      <c r="N686" s="711">
        <v>20</v>
      </c>
      <c r="O686" s="711">
        <v>5060</v>
      </c>
      <c r="P686" s="701"/>
      <c r="Q686" s="712">
        <v>253</v>
      </c>
    </row>
    <row r="687" spans="1:17" ht="14.4" customHeight="1" x14ac:dyDescent="0.3">
      <c r="A687" s="695" t="s">
        <v>6158</v>
      </c>
      <c r="B687" s="696" t="s">
        <v>5970</v>
      </c>
      <c r="C687" s="696" t="s">
        <v>5886</v>
      </c>
      <c r="D687" s="696" t="s">
        <v>6045</v>
      </c>
      <c r="E687" s="696" t="s">
        <v>6046</v>
      </c>
      <c r="F687" s="711">
        <v>2</v>
      </c>
      <c r="G687" s="711">
        <v>432</v>
      </c>
      <c r="H687" s="711">
        <v>1</v>
      </c>
      <c r="I687" s="711">
        <v>216</v>
      </c>
      <c r="J687" s="711">
        <v>2</v>
      </c>
      <c r="K687" s="711">
        <v>432</v>
      </c>
      <c r="L687" s="711">
        <v>1</v>
      </c>
      <c r="M687" s="711">
        <v>216</v>
      </c>
      <c r="N687" s="711">
        <v>4</v>
      </c>
      <c r="O687" s="711">
        <v>864</v>
      </c>
      <c r="P687" s="701">
        <v>2</v>
      </c>
      <c r="Q687" s="712">
        <v>216</v>
      </c>
    </row>
    <row r="688" spans="1:17" ht="14.4" customHeight="1" x14ac:dyDescent="0.3">
      <c r="A688" s="695" t="s">
        <v>6158</v>
      </c>
      <c r="B688" s="696" t="s">
        <v>5970</v>
      </c>
      <c r="C688" s="696" t="s">
        <v>5886</v>
      </c>
      <c r="D688" s="696" t="s">
        <v>6069</v>
      </c>
      <c r="E688" s="696" t="s">
        <v>6070</v>
      </c>
      <c r="F688" s="711"/>
      <c r="G688" s="711"/>
      <c r="H688" s="711"/>
      <c r="I688" s="711"/>
      <c r="J688" s="711"/>
      <c r="K688" s="711"/>
      <c r="L688" s="711"/>
      <c r="M688" s="711"/>
      <c r="N688" s="711">
        <v>1</v>
      </c>
      <c r="O688" s="711">
        <v>230</v>
      </c>
      <c r="P688" s="701"/>
      <c r="Q688" s="712">
        <v>230</v>
      </c>
    </row>
    <row r="689" spans="1:17" ht="14.4" customHeight="1" x14ac:dyDescent="0.3">
      <c r="A689" s="695" t="s">
        <v>6159</v>
      </c>
      <c r="B689" s="696" t="s">
        <v>5970</v>
      </c>
      <c r="C689" s="696" t="s">
        <v>5886</v>
      </c>
      <c r="D689" s="696" t="s">
        <v>5983</v>
      </c>
      <c r="E689" s="696" t="s">
        <v>5984</v>
      </c>
      <c r="F689" s="711">
        <v>93</v>
      </c>
      <c r="G689" s="711">
        <v>5952</v>
      </c>
      <c r="H689" s="711">
        <v>1</v>
      </c>
      <c r="I689" s="711">
        <v>64</v>
      </c>
      <c r="J689" s="711"/>
      <c r="K689" s="711"/>
      <c r="L689" s="711"/>
      <c r="M689" s="711"/>
      <c r="N689" s="711"/>
      <c r="O689" s="711"/>
      <c r="P689" s="701"/>
      <c r="Q689" s="712"/>
    </row>
    <row r="690" spans="1:17" ht="14.4" customHeight="1" x14ac:dyDescent="0.3">
      <c r="A690" s="695" t="s">
        <v>6159</v>
      </c>
      <c r="B690" s="696" t="s">
        <v>5970</v>
      </c>
      <c r="C690" s="696" t="s">
        <v>5886</v>
      </c>
      <c r="D690" s="696" t="s">
        <v>6001</v>
      </c>
      <c r="E690" s="696" t="s">
        <v>6002</v>
      </c>
      <c r="F690" s="711">
        <v>2</v>
      </c>
      <c r="G690" s="711">
        <v>154</v>
      </c>
      <c r="H690" s="711">
        <v>1</v>
      </c>
      <c r="I690" s="711">
        <v>77</v>
      </c>
      <c r="J690" s="711"/>
      <c r="K690" s="711"/>
      <c r="L690" s="711"/>
      <c r="M690" s="711"/>
      <c r="N690" s="711"/>
      <c r="O690" s="711"/>
      <c r="P690" s="701"/>
      <c r="Q690" s="712"/>
    </row>
    <row r="691" spans="1:17" ht="14.4" customHeight="1" x14ac:dyDescent="0.3">
      <c r="A691" s="695" t="s">
        <v>6159</v>
      </c>
      <c r="B691" s="696" t="s">
        <v>5970</v>
      </c>
      <c r="C691" s="696" t="s">
        <v>5886</v>
      </c>
      <c r="D691" s="696" t="s">
        <v>6005</v>
      </c>
      <c r="E691" s="696" t="s">
        <v>6006</v>
      </c>
      <c r="F691" s="711">
        <v>3</v>
      </c>
      <c r="G691" s="711">
        <v>66</v>
      </c>
      <c r="H691" s="711">
        <v>1</v>
      </c>
      <c r="I691" s="711">
        <v>22</v>
      </c>
      <c r="J691" s="711"/>
      <c r="K691" s="711"/>
      <c r="L691" s="711"/>
      <c r="M691" s="711"/>
      <c r="N691" s="711"/>
      <c r="O691" s="711"/>
      <c r="P691" s="701"/>
      <c r="Q691" s="712"/>
    </row>
    <row r="692" spans="1:17" ht="14.4" customHeight="1" x14ac:dyDescent="0.3">
      <c r="A692" s="695" t="s">
        <v>6159</v>
      </c>
      <c r="B692" s="696" t="s">
        <v>5970</v>
      </c>
      <c r="C692" s="696" t="s">
        <v>5886</v>
      </c>
      <c r="D692" s="696" t="s">
        <v>6015</v>
      </c>
      <c r="E692" s="696" t="s">
        <v>6016</v>
      </c>
      <c r="F692" s="711">
        <v>1</v>
      </c>
      <c r="G692" s="711">
        <v>209</v>
      </c>
      <c r="H692" s="711">
        <v>1</v>
      </c>
      <c r="I692" s="711">
        <v>209</v>
      </c>
      <c r="J692" s="711"/>
      <c r="K692" s="711"/>
      <c r="L692" s="711"/>
      <c r="M692" s="711"/>
      <c r="N692" s="711"/>
      <c r="O692" s="711"/>
      <c r="P692" s="701"/>
      <c r="Q692" s="712"/>
    </row>
    <row r="693" spans="1:17" ht="14.4" customHeight="1" x14ac:dyDescent="0.3">
      <c r="A693" s="695" t="s">
        <v>6159</v>
      </c>
      <c r="B693" s="696" t="s">
        <v>5970</v>
      </c>
      <c r="C693" s="696" t="s">
        <v>5886</v>
      </c>
      <c r="D693" s="696" t="s">
        <v>6021</v>
      </c>
      <c r="E693" s="696" t="s">
        <v>6022</v>
      </c>
      <c r="F693" s="711">
        <v>4</v>
      </c>
      <c r="G693" s="711">
        <v>64</v>
      </c>
      <c r="H693" s="711">
        <v>1</v>
      </c>
      <c r="I693" s="711">
        <v>16</v>
      </c>
      <c r="J693" s="711"/>
      <c r="K693" s="711"/>
      <c r="L693" s="711"/>
      <c r="M693" s="711"/>
      <c r="N693" s="711"/>
      <c r="O693" s="711"/>
      <c r="P693" s="701"/>
      <c r="Q693" s="712"/>
    </row>
    <row r="694" spans="1:17" ht="14.4" customHeight="1" x14ac:dyDescent="0.3">
      <c r="A694" s="695" t="s">
        <v>6159</v>
      </c>
      <c r="B694" s="696" t="s">
        <v>5970</v>
      </c>
      <c r="C694" s="696" t="s">
        <v>5886</v>
      </c>
      <c r="D694" s="696" t="s">
        <v>6027</v>
      </c>
      <c r="E694" s="696" t="s">
        <v>6028</v>
      </c>
      <c r="F694" s="711">
        <v>3</v>
      </c>
      <c r="G694" s="711">
        <v>69</v>
      </c>
      <c r="H694" s="711">
        <v>1</v>
      </c>
      <c r="I694" s="711">
        <v>23</v>
      </c>
      <c r="J694" s="711"/>
      <c r="K694" s="711"/>
      <c r="L694" s="711"/>
      <c r="M694" s="711"/>
      <c r="N694" s="711"/>
      <c r="O694" s="711"/>
      <c r="P694" s="701"/>
      <c r="Q694" s="712"/>
    </row>
    <row r="695" spans="1:17" ht="14.4" customHeight="1" x14ac:dyDescent="0.3">
      <c r="A695" s="695" t="s">
        <v>6159</v>
      </c>
      <c r="B695" s="696" t="s">
        <v>5970</v>
      </c>
      <c r="C695" s="696" t="s">
        <v>5886</v>
      </c>
      <c r="D695" s="696" t="s">
        <v>6045</v>
      </c>
      <c r="E695" s="696" t="s">
        <v>6046</v>
      </c>
      <c r="F695" s="711">
        <v>1</v>
      </c>
      <c r="G695" s="711">
        <v>216</v>
      </c>
      <c r="H695" s="711">
        <v>1</v>
      </c>
      <c r="I695" s="711">
        <v>216</v>
      </c>
      <c r="J695" s="711"/>
      <c r="K695" s="711"/>
      <c r="L695" s="711"/>
      <c r="M695" s="711"/>
      <c r="N695" s="711"/>
      <c r="O695" s="711"/>
      <c r="P695" s="701"/>
      <c r="Q695" s="712"/>
    </row>
    <row r="696" spans="1:17" ht="14.4" customHeight="1" x14ac:dyDescent="0.3">
      <c r="A696" s="695" t="s">
        <v>6160</v>
      </c>
      <c r="B696" s="696" t="s">
        <v>5749</v>
      </c>
      <c r="C696" s="696" t="s">
        <v>5886</v>
      </c>
      <c r="D696" s="696" t="s">
        <v>5891</v>
      </c>
      <c r="E696" s="696" t="s">
        <v>5892</v>
      </c>
      <c r="F696" s="711">
        <v>1</v>
      </c>
      <c r="G696" s="711">
        <v>34</v>
      </c>
      <c r="H696" s="711">
        <v>1</v>
      </c>
      <c r="I696" s="711">
        <v>34</v>
      </c>
      <c r="J696" s="711"/>
      <c r="K696" s="711"/>
      <c r="L696" s="711"/>
      <c r="M696" s="711"/>
      <c r="N696" s="711"/>
      <c r="O696" s="711"/>
      <c r="P696" s="701"/>
      <c r="Q696" s="712"/>
    </row>
    <row r="697" spans="1:17" ht="14.4" customHeight="1" x14ac:dyDescent="0.3">
      <c r="A697" s="695" t="s">
        <v>6160</v>
      </c>
      <c r="B697" s="696" t="s">
        <v>5749</v>
      </c>
      <c r="C697" s="696" t="s">
        <v>5886</v>
      </c>
      <c r="D697" s="696" t="s">
        <v>5937</v>
      </c>
      <c r="E697" s="696" t="s">
        <v>5938</v>
      </c>
      <c r="F697" s="711">
        <v>2</v>
      </c>
      <c r="G697" s="711">
        <v>356</v>
      </c>
      <c r="H697" s="711">
        <v>1</v>
      </c>
      <c r="I697" s="711">
        <v>178</v>
      </c>
      <c r="J697" s="711">
        <v>1</v>
      </c>
      <c r="K697" s="711">
        <v>163</v>
      </c>
      <c r="L697" s="711">
        <v>0.45786516853932585</v>
      </c>
      <c r="M697" s="711">
        <v>163</v>
      </c>
      <c r="N697" s="711">
        <v>1</v>
      </c>
      <c r="O697" s="711">
        <v>163</v>
      </c>
      <c r="P697" s="701">
        <v>0.45786516853932585</v>
      </c>
      <c r="Q697" s="712">
        <v>163</v>
      </c>
    </row>
    <row r="698" spans="1:17" ht="14.4" customHeight="1" x14ac:dyDescent="0.3">
      <c r="A698" s="695" t="s">
        <v>6160</v>
      </c>
      <c r="B698" s="696" t="s">
        <v>5941</v>
      </c>
      <c r="C698" s="696" t="s">
        <v>5886</v>
      </c>
      <c r="D698" s="696" t="s">
        <v>5948</v>
      </c>
      <c r="E698" s="696" t="s">
        <v>5949</v>
      </c>
      <c r="F698" s="711"/>
      <c r="G698" s="711"/>
      <c r="H698" s="711"/>
      <c r="I698" s="711"/>
      <c r="J698" s="711">
        <v>1</v>
      </c>
      <c r="K698" s="711">
        <v>23</v>
      </c>
      <c r="L698" s="711"/>
      <c r="M698" s="711">
        <v>23</v>
      </c>
      <c r="N698" s="711"/>
      <c r="O698" s="711"/>
      <c r="P698" s="701"/>
      <c r="Q698" s="712"/>
    </row>
    <row r="699" spans="1:17" ht="14.4" customHeight="1" x14ac:dyDescent="0.3">
      <c r="A699" s="695" t="s">
        <v>6160</v>
      </c>
      <c r="B699" s="696" t="s">
        <v>5941</v>
      </c>
      <c r="C699" s="696" t="s">
        <v>5886</v>
      </c>
      <c r="D699" s="696" t="s">
        <v>5950</v>
      </c>
      <c r="E699" s="696" t="s">
        <v>5951</v>
      </c>
      <c r="F699" s="711"/>
      <c r="G699" s="711"/>
      <c r="H699" s="711"/>
      <c r="I699" s="711"/>
      <c r="J699" s="711">
        <v>1</v>
      </c>
      <c r="K699" s="711">
        <v>1245</v>
      </c>
      <c r="L699" s="711"/>
      <c r="M699" s="711">
        <v>1245</v>
      </c>
      <c r="N699" s="711"/>
      <c r="O699" s="711"/>
      <c r="P699" s="701"/>
      <c r="Q699" s="712"/>
    </row>
    <row r="700" spans="1:17" ht="14.4" customHeight="1" x14ac:dyDescent="0.3">
      <c r="A700" s="695" t="s">
        <v>6160</v>
      </c>
      <c r="B700" s="696" t="s">
        <v>5941</v>
      </c>
      <c r="C700" s="696" t="s">
        <v>5886</v>
      </c>
      <c r="D700" s="696" t="s">
        <v>5962</v>
      </c>
      <c r="E700" s="696" t="s">
        <v>5963</v>
      </c>
      <c r="F700" s="711"/>
      <c r="G700" s="711"/>
      <c r="H700" s="711"/>
      <c r="I700" s="711"/>
      <c r="J700" s="711">
        <v>1</v>
      </c>
      <c r="K700" s="711">
        <v>2233</v>
      </c>
      <c r="L700" s="711"/>
      <c r="M700" s="711">
        <v>2233</v>
      </c>
      <c r="N700" s="711"/>
      <c r="O700" s="711"/>
      <c r="P700" s="701"/>
      <c r="Q700" s="712"/>
    </row>
    <row r="701" spans="1:17" ht="14.4" customHeight="1" x14ac:dyDescent="0.3">
      <c r="A701" s="695" t="s">
        <v>6160</v>
      </c>
      <c r="B701" s="696" t="s">
        <v>5970</v>
      </c>
      <c r="C701" s="696" t="s">
        <v>5886</v>
      </c>
      <c r="D701" s="696" t="s">
        <v>5979</v>
      </c>
      <c r="E701" s="696" t="s">
        <v>5980</v>
      </c>
      <c r="F701" s="711"/>
      <c r="G701" s="711"/>
      <c r="H701" s="711"/>
      <c r="I701" s="711"/>
      <c r="J701" s="711"/>
      <c r="K701" s="711"/>
      <c r="L701" s="711"/>
      <c r="M701" s="711"/>
      <c r="N701" s="711">
        <v>1</v>
      </c>
      <c r="O701" s="711">
        <v>350</v>
      </c>
      <c r="P701" s="701"/>
      <c r="Q701" s="712">
        <v>350</v>
      </c>
    </row>
    <row r="702" spans="1:17" ht="14.4" customHeight="1" x14ac:dyDescent="0.3">
      <c r="A702" s="695" t="s">
        <v>6160</v>
      </c>
      <c r="B702" s="696" t="s">
        <v>5970</v>
      </c>
      <c r="C702" s="696" t="s">
        <v>5886</v>
      </c>
      <c r="D702" s="696" t="s">
        <v>5983</v>
      </c>
      <c r="E702" s="696" t="s">
        <v>5984</v>
      </c>
      <c r="F702" s="711">
        <v>285</v>
      </c>
      <c r="G702" s="711">
        <v>18240</v>
      </c>
      <c r="H702" s="711">
        <v>1</v>
      </c>
      <c r="I702" s="711">
        <v>64</v>
      </c>
      <c r="J702" s="711">
        <v>304</v>
      </c>
      <c r="K702" s="711">
        <v>19760</v>
      </c>
      <c r="L702" s="711">
        <v>1.0833333333333333</v>
      </c>
      <c r="M702" s="711">
        <v>65</v>
      </c>
      <c r="N702" s="711">
        <v>317</v>
      </c>
      <c r="O702" s="711">
        <v>20605</v>
      </c>
      <c r="P702" s="701">
        <v>1.1296600877192982</v>
      </c>
      <c r="Q702" s="712">
        <v>65</v>
      </c>
    </row>
    <row r="703" spans="1:17" ht="14.4" customHeight="1" x14ac:dyDescent="0.3">
      <c r="A703" s="695" t="s">
        <v>6160</v>
      </c>
      <c r="B703" s="696" t="s">
        <v>5970</v>
      </c>
      <c r="C703" s="696" t="s">
        <v>5886</v>
      </c>
      <c r="D703" s="696" t="s">
        <v>5987</v>
      </c>
      <c r="E703" s="696" t="s">
        <v>5988</v>
      </c>
      <c r="F703" s="711"/>
      <c r="G703" s="711"/>
      <c r="H703" s="711"/>
      <c r="I703" s="711"/>
      <c r="J703" s="711">
        <v>3</v>
      </c>
      <c r="K703" s="711">
        <v>1770</v>
      </c>
      <c r="L703" s="711"/>
      <c r="M703" s="711">
        <v>590</v>
      </c>
      <c r="N703" s="711"/>
      <c r="O703" s="711"/>
      <c r="P703" s="701"/>
      <c r="Q703" s="712"/>
    </row>
    <row r="704" spans="1:17" ht="14.4" customHeight="1" x14ac:dyDescent="0.3">
      <c r="A704" s="695" t="s">
        <v>6160</v>
      </c>
      <c r="B704" s="696" t="s">
        <v>5970</v>
      </c>
      <c r="C704" s="696" t="s">
        <v>5886</v>
      </c>
      <c r="D704" s="696" t="s">
        <v>5989</v>
      </c>
      <c r="E704" s="696" t="s">
        <v>5990</v>
      </c>
      <c r="F704" s="711"/>
      <c r="G704" s="711"/>
      <c r="H704" s="711"/>
      <c r="I704" s="711"/>
      <c r="J704" s="711">
        <v>3</v>
      </c>
      <c r="K704" s="711">
        <v>1845</v>
      </c>
      <c r="L704" s="711"/>
      <c r="M704" s="711">
        <v>615</v>
      </c>
      <c r="N704" s="711"/>
      <c r="O704" s="711"/>
      <c r="P704" s="701"/>
      <c r="Q704" s="712"/>
    </row>
    <row r="705" spans="1:17" ht="14.4" customHeight="1" x14ac:dyDescent="0.3">
      <c r="A705" s="695" t="s">
        <v>6160</v>
      </c>
      <c r="B705" s="696" t="s">
        <v>5970</v>
      </c>
      <c r="C705" s="696" t="s">
        <v>5886</v>
      </c>
      <c r="D705" s="696" t="s">
        <v>5995</v>
      </c>
      <c r="E705" s="696" t="s">
        <v>5996</v>
      </c>
      <c r="F705" s="711">
        <v>3</v>
      </c>
      <c r="G705" s="711">
        <v>69</v>
      </c>
      <c r="H705" s="711">
        <v>1</v>
      </c>
      <c r="I705" s="711">
        <v>23</v>
      </c>
      <c r="J705" s="711">
        <v>5</v>
      </c>
      <c r="K705" s="711">
        <v>115</v>
      </c>
      <c r="L705" s="711">
        <v>1.6666666666666667</v>
      </c>
      <c r="M705" s="711">
        <v>23</v>
      </c>
      <c r="N705" s="711">
        <v>3</v>
      </c>
      <c r="O705" s="711">
        <v>69</v>
      </c>
      <c r="P705" s="701">
        <v>1</v>
      </c>
      <c r="Q705" s="712">
        <v>23</v>
      </c>
    </row>
    <row r="706" spans="1:17" ht="14.4" customHeight="1" x14ac:dyDescent="0.3">
      <c r="A706" s="695" t="s">
        <v>6160</v>
      </c>
      <c r="B706" s="696" t="s">
        <v>5970</v>
      </c>
      <c r="C706" s="696" t="s">
        <v>5886</v>
      </c>
      <c r="D706" s="696" t="s">
        <v>5999</v>
      </c>
      <c r="E706" s="696" t="s">
        <v>6000</v>
      </c>
      <c r="F706" s="711"/>
      <c r="G706" s="711"/>
      <c r="H706" s="711"/>
      <c r="I706" s="711"/>
      <c r="J706" s="711">
        <v>1</v>
      </c>
      <c r="K706" s="711">
        <v>54</v>
      </c>
      <c r="L706" s="711"/>
      <c r="M706" s="711">
        <v>54</v>
      </c>
      <c r="N706" s="711">
        <v>2</v>
      </c>
      <c r="O706" s="711">
        <v>108</v>
      </c>
      <c r="P706" s="701"/>
      <c r="Q706" s="712">
        <v>54</v>
      </c>
    </row>
    <row r="707" spans="1:17" ht="14.4" customHeight="1" x14ac:dyDescent="0.3">
      <c r="A707" s="695" t="s">
        <v>6160</v>
      </c>
      <c r="B707" s="696" t="s">
        <v>5970</v>
      </c>
      <c r="C707" s="696" t="s">
        <v>5886</v>
      </c>
      <c r="D707" s="696" t="s">
        <v>6001</v>
      </c>
      <c r="E707" s="696" t="s">
        <v>6002</v>
      </c>
      <c r="F707" s="711">
        <v>31</v>
      </c>
      <c r="G707" s="711">
        <v>2387</v>
      </c>
      <c r="H707" s="711">
        <v>1</v>
      </c>
      <c r="I707" s="711">
        <v>77</v>
      </c>
      <c r="J707" s="711">
        <v>32</v>
      </c>
      <c r="K707" s="711">
        <v>2464</v>
      </c>
      <c r="L707" s="711">
        <v>1.032258064516129</v>
      </c>
      <c r="M707" s="711">
        <v>77</v>
      </c>
      <c r="N707" s="711">
        <v>56</v>
      </c>
      <c r="O707" s="711">
        <v>4312</v>
      </c>
      <c r="P707" s="701">
        <v>1.8064516129032258</v>
      </c>
      <c r="Q707" s="712">
        <v>77</v>
      </c>
    </row>
    <row r="708" spans="1:17" ht="14.4" customHeight="1" x14ac:dyDescent="0.3">
      <c r="A708" s="695" t="s">
        <v>6160</v>
      </c>
      <c r="B708" s="696" t="s">
        <v>5970</v>
      </c>
      <c r="C708" s="696" t="s">
        <v>5886</v>
      </c>
      <c r="D708" s="696" t="s">
        <v>6005</v>
      </c>
      <c r="E708" s="696" t="s">
        <v>6006</v>
      </c>
      <c r="F708" s="711">
        <v>32</v>
      </c>
      <c r="G708" s="711">
        <v>704</v>
      </c>
      <c r="H708" s="711">
        <v>1</v>
      </c>
      <c r="I708" s="711">
        <v>22</v>
      </c>
      <c r="J708" s="711">
        <v>32</v>
      </c>
      <c r="K708" s="711">
        <v>704</v>
      </c>
      <c r="L708" s="711">
        <v>1</v>
      </c>
      <c r="M708" s="711">
        <v>22</v>
      </c>
      <c r="N708" s="711">
        <v>40</v>
      </c>
      <c r="O708" s="711">
        <v>889</v>
      </c>
      <c r="P708" s="701">
        <v>1.2627840909090908</v>
      </c>
      <c r="Q708" s="712">
        <v>22.225000000000001</v>
      </c>
    </row>
    <row r="709" spans="1:17" ht="14.4" customHeight="1" x14ac:dyDescent="0.3">
      <c r="A709" s="695" t="s">
        <v>6160</v>
      </c>
      <c r="B709" s="696" t="s">
        <v>5970</v>
      </c>
      <c r="C709" s="696" t="s">
        <v>5886</v>
      </c>
      <c r="D709" s="696" t="s">
        <v>6015</v>
      </c>
      <c r="E709" s="696" t="s">
        <v>6016</v>
      </c>
      <c r="F709" s="711">
        <v>5</v>
      </c>
      <c r="G709" s="711">
        <v>1045</v>
      </c>
      <c r="H709" s="711">
        <v>1</v>
      </c>
      <c r="I709" s="711">
        <v>209</v>
      </c>
      <c r="J709" s="711">
        <v>4</v>
      </c>
      <c r="K709" s="711">
        <v>836</v>
      </c>
      <c r="L709" s="711">
        <v>0.8</v>
      </c>
      <c r="M709" s="711">
        <v>209</v>
      </c>
      <c r="N709" s="711"/>
      <c r="O709" s="711"/>
      <c r="P709" s="701"/>
      <c r="Q709" s="712"/>
    </row>
    <row r="710" spans="1:17" ht="14.4" customHeight="1" x14ac:dyDescent="0.3">
      <c r="A710" s="695" t="s">
        <v>6160</v>
      </c>
      <c r="B710" s="696" t="s">
        <v>5970</v>
      </c>
      <c r="C710" s="696" t="s">
        <v>5886</v>
      </c>
      <c r="D710" s="696" t="s">
        <v>6017</v>
      </c>
      <c r="E710" s="696" t="s">
        <v>6018</v>
      </c>
      <c r="F710" s="711">
        <v>1</v>
      </c>
      <c r="G710" s="711">
        <v>66</v>
      </c>
      <c r="H710" s="711">
        <v>1</v>
      </c>
      <c r="I710" s="711">
        <v>66</v>
      </c>
      <c r="J710" s="711">
        <v>6</v>
      </c>
      <c r="K710" s="711">
        <v>396</v>
      </c>
      <c r="L710" s="711">
        <v>6</v>
      </c>
      <c r="M710" s="711">
        <v>66</v>
      </c>
      <c r="N710" s="711">
        <v>4</v>
      </c>
      <c r="O710" s="711">
        <v>264</v>
      </c>
      <c r="P710" s="701">
        <v>4</v>
      </c>
      <c r="Q710" s="712">
        <v>66</v>
      </c>
    </row>
    <row r="711" spans="1:17" ht="14.4" customHeight="1" x14ac:dyDescent="0.3">
      <c r="A711" s="695" t="s">
        <v>6160</v>
      </c>
      <c r="B711" s="696" t="s">
        <v>5970</v>
      </c>
      <c r="C711" s="696" t="s">
        <v>5886</v>
      </c>
      <c r="D711" s="696" t="s">
        <v>6021</v>
      </c>
      <c r="E711" s="696" t="s">
        <v>6022</v>
      </c>
      <c r="F711" s="711">
        <v>40</v>
      </c>
      <c r="G711" s="711">
        <v>640</v>
      </c>
      <c r="H711" s="711">
        <v>1</v>
      </c>
      <c r="I711" s="711">
        <v>16</v>
      </c>
      <c r="J711" s="711">
        <v>48</v>
      </c>
      <c r="K711" s="711">
        <v>768</v>
      </c>
      <c r="L711" s="711">
        <v>1.2</v>
      </c>
      <c r="M711" s="711">
        <v>16</v>
      </c>
      <c r="N711" s="711">
        <v>61</v>
      </c>
      <c r="O711" s="711">
        <v>976</v>
      </c>
      <c r="P711" s="701">
        <v>1.5249999999999999</v>
      </c>
      <c r="Q711" s="712">
        <v>16</v>
      </c>
    </row>
    <row r="712" spans="1:17" ht="14.4" customHeight="1" x14ac:dyDescent="0.3">
      <c r="A712" s="695" t="s">
        <v>6160</v>
      </c>
      <c r="B712" s="696" t="s">
        <v>5970</v>
      </c>
      <c r="C712" s="696" t="s">
        <v>5886</v>
      </c>
      <c r="D712" s="696" t="s">
        <v>6027</v>
      </c>
      <c r="E712" s="696" t="s">
        <v>6028</v>
      </c>
      <c r="F712" s="711">
        <v>28</v>
      </c>
      <c r="G712" s="711">
        <v>644</v>
      </c>
      <c r="H712" s="711">
        <v>1</v>
      </c>
      <c r="I712" s="711">
        <v>23</v>
      </c>
      <c r="J712" s="711">
        <v>26</v>
      </c>
      <c r="K712" s="711">
        <v>624</v>
      </c>
      <c r="L712" s="711">
        <v>0.96894409937888204</v>
      </c>
      <c r="M712" s="711">
        <v>24</v>
      </c>
      <c r="N712" s="711">
        <v>36</v>
      </c>
      <c r="O712" s="711">
        <v>864</v>
      </c>
      <c r="P712" s="701">
        <v>1.3416149068322982</v>
      </c>
      <c r="Q712" s="712">
        <v>24</v>
      </c>
    </row>
    <row r="713" spans="1:17" ht="14.4" customHeight="1" x14ac:dyDescent="0.3">
      <c r="A713" s="695" t="s">
        <v>6160</v>
      </c>
      <c r="B713" s="696" t="s">
        <v>5970</v>
      </c>
      <c r="C713" s="696" t="s">
        <v>5886</v>
      </c>
      <c r="D713" s="696" t="s">
        <v>6029</v>
      </c>
      <c r="E713" s="696" t="s">
        <v>6030</v>
      </c>
      <c r="F713" s="711"/>
      <c r="G713" s="711"/>
      <c r="H713" s="711"/>
      <c r="I713" s="711"/>
      <c r="J713" s="711">
        <v>3</v>
      </c>
      <c r="K713" s="711">
        <v>2214</v>
      </c>
      <c r="L713" s="711"/>
      <c r="M713" s="711">
        <v>738</v>
      </c>
      <c r="N713" s="711"/>
      <c r="O713" s="711"/>
      <c r="P713" s="701"/>
      <c r="Q713" s="712"/>
    </row>
    <row r="714" spans="1:17" ht="14.4" customHeight="1" x14ac:dyDescent="0.3">
      <c r="A714" s="695" t="s">
        <v>6160</v>
      </c>
      <c r="B714" s="696" t="s">
        <v>5970</v>
      </c>
      <c r="C714" s="696" t="s">
        <v>5886</v>
      </c>
      <c r="D714" s="696" t="s">
        <v>6031</v>
      </c>
      <c r="E714" s="696" t="s">
        <v>6032</v>
      </c>
      <c r="F714" s="711">
        <v>1</v>
      </c>
      <c r="G714" s="711">
        <v>180</v>
      </c>
      <c r="H714" s="711">
        <v>1</v>
      </c>
      <c r="I714" s="711">
        <v>180</v>
      </c>
      <c r="J714" s="711">
        <v>3</v>
      </c>
      <c r="K714" s="711">
        <v>540</v>
      </c>
      <c r="L714" s="711">
        <v>3</v>
      </c>
      <c r="M714" s="711">
        <v>180</v>
      </c>
      <c r="N714" s="711">
        <v>2</v>
      </c>
      <c r="O714" s="711">
        <v>360</v>
      </c>
      <c r="P714" s="701">
        <v>2</v>
      </c>
      <c r="Q714" s="712">
        <v>180</v>
      </c>
    </row>
    <row r="715" spans="1:17" ht="14.4" customHeight="1" x14ac:dyDescent="0.3">
      <c r="A715" s="695" t="s">
        <v>6160</v>
      </c>
      <c r="B715" s="696" t="s">
        <v>5970</v>
      </c>
      <c r="C715" s="696" t="s">
        <v>5886</v>
      </c>
      <c r="D715" s="696" t="s">
        <v>6037</v>
      </c>
      <c r="E715" s="696" t="s">
        <v>6038</v>
      </c>
      <c r="F715" s="711"/>
      <c r="G715" s="711"/>
      <c r="H715" s="711"/>
      <c r="I715" s="711"/>
      <c r="J715" s="711">
        <v>1</v>
      </c>
      <c r="K715" s="711">
        <v>253</v>
      </c>
      <c r="L715" s="711"/>
      <c r="M715" s="711">
        <v>253</v>
      </c>
      <c r="N715" s="711">
        <v>13</v>
      </c>
      <c r="O715" s="711">
        <v>3289</v>
      </c>
      <c r="P715" s="701"/>
      <c r="Q715" s="712">
        <v>253</v>
      </c>
    </row>
    <row r="716" spans="1:17" ht="14.4" customHeight="1" x14ac:dyDescent="0.3">
      <c r="A716" s="695" t="s">
        <v>6160</v>
      </c>
      <c r="B716" s="696" t="s">
        <v>5970</v>
      </c>
      <c r="C716" s="696" t="s">
        <v>5886</v>
      </c>
      <c r="D716" s="696" t="s">
        <v>6039</v>
      </c>
      <c r="E716" s="696" t="s">
        <v>6040</v>
      </c>
      <c r="F716" s="711"/>
      <c r="G716" s="711"/>
      <c r="H716" s="711"/>
      <c r="I716" s="711"/>
      <c r="J716" s="711">
        <v>3</v>
      </c>
      <c r="K716" s="711">
        <v>792</v>
      </c>
      <c r="L716" s="711"/>
      <c r="M716" s="711">
        <v>264</v>
      </c>
      <c r="N716" s="711"/>
      <c r="O716" s="711"/>
      <c r="P716" s="701"/>
      <c r="Q716" s="712"/>
    </row>
    <row r="717" spans="1:17" ht="14.4" customHeight="1" x14ac:dyDescent="0.3">
      <c r="A717" s="695" t="s">
        <v>6160</v>
      </c>
      <c r="B717" s="696" t="s">
        <v>5970</v>
      </c>
      <c r="C717" s="696" t="s">
        <v>5886</v>
      </c>
      <c r="D717" s="696" t="s">
        <v>6041</v>
      </c>
      <c r="E717" s="696" t="s">
        <v>6042</v>
      </c>
      <c r="F717" s="711">
        <v>1</v>
      </c>
      <c r="G717" s="711">
        <v>189</v>
      </c>
      <c r="H717" s="711">
        <v>1</v>
      </c>
      <c r="I717" s="711">
        <v>189</v>
      </c>
      <c r="J717" s="711">
        <v>3</v>
      </c>
      <c r="K717" s="711">
        <v>567</v>
      </c>
      <c r="L717" s="711">
        <v>3</v>
      </c>
      <c r="M717" s="711">
        <v>189</v>
      </c>
      <c r="N717" s="711"/>
      <c r="O717" s="711"/>
      <c r="P717" s="701"/>
      <c r="Q717" s="712"/>
    </row>
    <row r="718" spans="1:17" ht="14.4" customHeight="1" x14ac:dyDescent="0.3">
      <c r="A718" s="695" t="s">
        <v>6160</v>
      </c>
      <c r="B718" s="696" t="s">
        <v>5970</v>
      </c>
      <c r="C718" s="696" t="s">
        <v>5886</v>
      </c>
      <c r="D718" s="696" t="s">
        <v>6045</v>
      </c>
      <c r="E718" s="696" t="s">
        <v>6046</v>
      </c>
      <c r="F718" s="711"/>
      <c r="G718" s="711"/>
      <c r="H718" s="711"/>
      <c r="I718" s="711"/>
      <c r="J718" s="711">
        <v>1</v>
      </c>
      <c r="K718" s="711">
        <v>216</v>
      </c>
      <c r="L718" s="711"/>
      <c r="M718" s="711">
        <v>216</v>
      </c>
      <c r="N718" s="711">
        <v>2</v>
      </c>
      <c r="O718" s="711">
        <v>432</v>
      </c>
      <c r="P718" s="701"/>
      <c r="Q718" s="712">
        <v>216</v>
      </c>
    </row>
    <row r="719" spans="1:17" ht="14.4" customHeight="1" x14ac:dyDescent="0.3">
      <c r="A719" s="695" t="s">
        <v>6160</v>
      </c>
      <c r="B719" s="696" t="s">
        <v>5970</v>
      </c>
      <c r="C719" s="696" t="s">
        <v>5886</v>
      </c>
      <c r="D719" s="696" t="s">
        <v>6047</v>
      </c>
      <c r="E719" s="696" t="s">
        <v>6048</v>
      </c>
      <c r="F719" s="711"/>
      <c r="G719" s="711"/>
      <c r="H719" s="711"/>
      <c r="I719" s="711"/>
      <c r="J719" s="711">
        <v>1</v>
      </c>
      <c r="K719" s="711">
        <v>35</v>
      </c>
      <c r="L719" s="711"/>
      <c r="M719" s="711">
        <v>35</v>
      </c>
      <c r="N719" s="711"/>
      <c r="O719" s="711"/>
      <c r="P719" s="701"/>
      <c r="Q719" s="712"/>
    </row>
    <row r="720" spans="1:17" ht="14.4" customHeight="1" x14ac:dyDescent="0.3">
      <c r="A720" s="695" t="s">
        <v>6160</v>
      </c>
      <c r="B720" s="696" t="s">
        <v>5970</v>
      </c>
      <c r="C720" s="696" t="s">
        <v>5886</v>
      </c>
      <c r="D720" s="696" t="s">
        <v>6049</v>
      </c>
      <c r="E720" s="696" t="s">
        <v>6050</v>
      </c>
      <c r="F720" s="711"/>
      <c r="G720" s="711"/>
      <c r="H720" s="711"/>
      <c r="I720" s="711"/>
      <c r="J720" s="711">
        <v>3</v>
      </c>
      <c r="K720" s="711">
        <v>1770</v>
      </c>
      <c r="L720" s="711"/>
      <c r="M720" s="711">
        <v>590</v>
      </c>
      <c r="N720" s="711"/>
      <c r="O720" s="711"/>
      <c r="P720" s="701"/>
      <c r="Q720" s="712"/>
    </row>
    <row r="721" spans="1:17" ht="14.4" customHeight="1" x14ac:dyDescent="0.3">
      <c r="A721" s="695" t="s">
        <v>6160</v>
      </c>
      <c r="B721" s="696" t="s">
        <v>5970</v>
      </c>
      <c r="C721" s="696" t="s">
        <v>5886</v>
      </c>
      <c r="D721" s="696" t="s">
        <v>6053</v>
      </c>
      <c r="E721" s="696" t="s">
        <v>6054</v>
      </c>
      <c r="F721" s="711"/>
      <c r="G721" s="711"/>
      <c r="H721" s="711"/>
      <c r="I721" s="711"/>
      <c r="J721" s="711">
        <v>3</v>
      </c>
      <c r="K721" s="711">
        <v>1635</v>
      </c>
      <c r="L721" s="711"/>
      <c r="M721" s="711">
        <v>545</v>
      </c>
      <c r="N721" s="711"/>
      <c r="O721" s="711"/>
      <c r="P721" s="701"/>
      <c r="Q721" s="712"/>
    </row>
    <row r="722" spans="1:17" ht="14.4" customHeight="1" x14ac:dyDescent="0.3">
      <c r="A722" s="695" t="s">
        <v>6160</v>
      </c>
      <c r="B722" s="696" t="s">
        <v>5970</v>
      </c>
      <c r="C722" s="696" t="s">
        <v>5886</v>
      </c>
      <c r="D722" s="696" t="s">
        <v>6057</v>
      </c>
      <c r="E722" s="696" t="s">
        <v>6058</v>
      </c>
      <c r="F722" s="711"/>
      <c r="G722" s="711"/>
      <c r="H722" s="711"/>
      <c r="I722" s="711"/>
      <c r="J722" s="711">
        <v>3</v>
      </c>
      <c r="K722" s="711">
        <v>2202</v>
      </c>
      <c r="L722" s="711"/>
      <c r="M722" s="711">
        <v>734</v>
      </c>
      <c r="N722" s="711"/>
      <c r="O722" s="711"/>
      <c r="P722" s="701"/>
      <c r="Q722" s="712"/>
    </row>
    <row r="723" spans="1:17" ht="14.4" customHeight="1" x14ac:dyDescent="0.3">
      <c r="A723" s="695" t="s">
        <v>6160</v>
      </c>
      <c r="B723" s="696" t="s">
        <v>5970</v>
      </c>
      <c r="C723" s="696" t="s">
        <v>5886</v>
      </c>
      <c r="D723" s="696" t="s">
        <v>6059</v>
      </c>
      <c r="E723" s="696" t="s">
        <v>6060</v>
      </c>
      <c r="F723" s="711">
        <v>1</v>
      </c>
      <c r="G723" s="711">
        <v>326</v>
      </c>
      <c r="H723" s="711">
        <v>1</v>
      </c>
      <c r="I723" s="711">
        <v>326</v>
      </c>
      <c r="J723" s="711"/>
      <c r="K723" s="711"/>
      <c r="L723" s="711"/>
      <c r="M723" s="711"/>
      <c r="N723" s="711"/>
      <c r="O723" s="711"/>
      <c r="P723" s="701"/>
      <c r="Q723" s="712"/>
    </row>
    <row r="724" spans="1:17" ht="14.4" customHeight="1" x14ac:dyDescent="0.3">
      <c r="A724" s="695" t="s">
        <v>6160</v>
      </c>
      <c r="B724" s="696" t="s">
        <v>5970</v>
      </c>
      <c r="C724" s="696" t="s">
        <v>5886</v>
      </c>
      <c r="D724" s="696" t="s">
        <v>6061</v>
      </c>
      <c r="E724" s="696" t="s">
        <v>6062</v>
      </c>
      <c r="F724" s="711"/>
      <c r="G724" s="711"/>
      <c r="H724" s="711"/>
      <c r="I724" s="711"/>
      <c r="J724" s="711">
        <v>3</v>
      </c>
      <c r="K724" s="711">
        <v>1032</v>
      </c>
      <c r="L724" s="711"/>
      <c r="M724" s="711">
        <v>344</v>
      </c>
      <c r="N724" s="711"/>
      <c r="O724" s="711"/>
      <c r="P724" s="701"/>
      <c r="Q724" s="712"/>
    </row>
    <row r="725" spans="1:17" ht="14.4" customHeight="1" x14ac:dyDescent="0.3">
      <c r="A725" s="695" t="s">
        <v>6160</v>
      </c>
      <c r="B725" s="696" t="s">
        <v>5970</v>
      </c>
      <c r="C725" s="696" t="s">
        <v>5886</v>
      </c>
      <c r="D725" s="696" t="s">
        <v>6065</v>
      </c>
      <c r="E725" s="696" t="s">
        <v>6066</v>
      </c>
      <c r="F725" s="711"/>
      <c r="G725" s="711"/>
      <c r="H725" s="711"/>
      <c r="I725" s="711"/>
      <c r="J725" s="711"/>
      <c r="K725" s="711"/>
      <c r="L725" s="711"/>
      <c r="M725" s="711"/>
      <c r="N725" s="711">
        <v>1</v>
      </c>
      <c r="O725" s="711">
        <v>230</v>
      </c>
      <c r="P725" s="701"/>
      <c r="Q725" s="712">
        <v>230</v>
      </c>
    </row>
    <row r="726" spans="1:17" ht="14.4" customHeight="1" x14ac:dyDescent="0.3">
      <c r="A726" s="695" t="s">
        <v>6161</v>
      </c>
      <c r="B726" s="696" t="s">
        <v>5749</v>
      </c>
      <c r="C726" s="696" t="s">
        <v>5879</v>
      </c>
      <c r="D726" s="696" t="s">
        <v>5880</v>
      </c>
      <c r="E726" s="696" t="s">
        <v>5881</v>
      </c>
      <c r="F726" s="711">
        <v>1</v>
      </c>
      <c r="G726" s="711">
        <v>565.1</v>
      </c>
      <c r="H726" s="711">
        <v>1</v>
      </c>
      <c r="I726" s="711">
        <v>565.1</v>
      </c>
      <c r="J726" s="711"/>
      <c r="K726" s="711"/>
      <c r="L726" s="711"/>
      <c r="M726" s="711"/>
      <c r="N726" s="711"/>
      <c r="O726" s="711"/>
      <c r="P726" s="701"/>
      <c r="Q726" s="712"/>
    </row>
    <row r="727" spans="1:17" ht="14.4" customHeight="1" x14ac:dyDescent="0.3">
      <c r="A727" s="695" t="s">
        <v>6161</v>
      </c>
      <c r="B727" s="696" t="s">
        <v>5749</v>
      </c>
      <c r="C727" s="696" t="s">
        <v>5886</v>
      </c>
      <c r="D727" s="696" t="s">
        <v>5891</v>
      </c>
      <c r="E727" s="696" t="s">
        <v>5892</v>
      </c>
      <c r="F727" s="711">
        <v>2</v>
      </c>
      <c r="G727" s="711">
        <v>68</v>
      </c>
      <c r="H727" s="711">
        <v>1</v>
      </c>
      <c r="I727" s="711">
        <v>34</v>
      </c>
      <c r="J727" s="711"/>
      <c r="K727" s="711"/>
      <c r="L727" s="711"/>
      <c r="M727" s="711"/>
      <c r="N727" s="711">
        <v>3</v>
      </c>
      <c r="O727" s="711">
        <v>102</v>
      </c>
      <c r="P727" s="701">
        <v>1.5</v>
      </c>
      <c r="Q727" s="712">
        <v>34</v>
      </c>
    </row>
    <row r="728" spans="1:17" ht="14.4" customHeight="1" x14ac:dyDescent="0.3">
      <c r="A728" s="695" t="s">
        <v>6161</v>
      </c>
      <c r="B728" s="696" t="s">
        <v>5749</v>
      </c>
      <c r="C728" s="696" t="s">
        <v>5886</v>
      </c>
      <c r="D728" s="696" t="s">
        <v>5895</v>
      </c>
      <c r="E728" s="696" t="s">
        <v>5896</v>
      </c>
      <c r="F728" s="711">
        <v>1</v>
      </c>
      <c r="G728" s="711">
        <v>162</v>
      </c>
      <c r="H728" s="711">
        <v>1</v>
      </c>
      <c r="I728" s="711">
        <v>162</v>
      </c>
      <c r="J728" s="711"/>
      <c r="K728" s="711"/>
      <c r="L728" s="711"/>
      <c r="M728" s="711"/>
      <c r="N728" s="711"/>
      <c r="O728" s="711"/>
      <c r="P728" s="701"/>
      <c r="Q728" s="712"/>
    </row>
    <row r="729" spans="1:17" ht="14.4" customHeight="1" x14ac:dyDescent="0.3">
      <c r="A729" s="695" t="s">
        <v>6161</v>
      </c>
      <c r="B729" s="696" t="s">
        <v>5749</v>
      </c>
      <c r="C729" s="696" t="s">
        <v>5886</v>
      </c>
      <c r="D729" s="696" t="s">
        <v>5897</v>
      </c>
      <c r="E729" s="696" t="s">
        <v>5898</v>
      </c>
      <c r="F729" s="711">
        <v>1</v>
      </c>
      <c r="G729" s="711">
        <v>46</v>
      </c>
      <c r="H729" s="711">
        <v>1</v>
      </c>
      <c r="I729" s="711">
        <v>46</v>
      </c>
      <c r="J729" s="711"/>
      <c r="K729" s="711"/>
      <c r="L729" s="711"/>
      <c r="M729" s="711"/>
      <c r="N729" s="711"/>
      <c r="O729" s="711"/>
      <c r="P729" s="701"/>
      <c r="Q729" s="712"/>
    </row>
    <row r="730" spans="1:17" ht="14.4" customHeight="1" x14ac:dyDescent="0.3">
      <c r="A730" s="695" t="s">
        <v>6161</v>
      </c>
      <c r="B730" s="696" t="s">
        <v>5749</v>
      </c>
      <c r="C730" s="696" t="s">
        <v>5886</v>
      </c>
      <c r="D730" s="696" t="s">
        <v>5913</v>
      </c>
      <c r="E730" s="696" t="s">
        <v>5914</v>
      </c>
      <c r="F730" s="711">
        <v>1</v>
      </c>
      <c r="G730" s="711">
        <v>75</v>
      </c>
      <c r="H730" s="711">
        <v>1</v>
      </c>
      <c r="I730" s="711">
        <v>75</v>
      </c>
      <c r="J730" s="711"/>
      <c r="K730" s="711"/>
      <c r="L730" s="711"/>
      <c r="M730" s="711"/>
      <c r="N730" s="711"/>
      <c r="O730" s="711"/>
      <c r="P730" s="701"/>
      <c r="Q730" s="712"/>
    </row>
    <row r="731" spans="1:17" ht="14.4" customHeight="1" x14ac:dyDescent="0.3">
      <c r="A731" s="695" t="s">
        <v>6161</v>
      </c>
      <c r="B731" s="696" t="s">
        <v>5749</v>
      </c>
      <c r="C731" s="696" t="s">
        <v>5886</v>
      </c>
      <c r="D731" s="696" t="s">
        <v>5931</v>
      </c>
      <c r="E731" s="696" t="s">
        <v>5932</v>
      </c>
      <c r="F731" s="711">
        <v>1</v>
      </c>
      <c r="G731" s="711">
        <v>158</v>
      </c>
      <c r="H731" s="711">
        <v>1</v>
      </c>
      <c r="I731" s="711">
        <v>158</v>
      </c>
      <c r="J731" s="711"/>
      <c r="K731" s="711"/>
      <c r="L731" s="711"/>
      <c r="M731" s="711"/>
      <c r="N731" s="711"/>
      <c r="O731" s="711"/>
      <c r="P731" s="701"/>
      <c r="Q731" s="712"/>
    </row>
    <row r="732" spans="1:17" ht="14.4" customHeight="1" x14ac:dyDescent="0.3">
      <c r="A732" s="695" t="s">
        <v>6161</v>
      </c>
      <c r="B732" s="696" t="s">
        <v>5749</v>
      </c>
      <c r="C732" s="696" t="s">
        <v>5886</v>
      </c>
      <c r="D732" s="696" t="s">
        <v>5939</v>
      </c>
      <c r="E732" s="696" t="s">
        <v>5940</v>
      </c>
      <c r="F732" s="711"/>
      <c r="G732" s="711"/>
      <c r="H732" s="711"/>
      <c r="I732" s="711"/>
      <c r="J732" s="711">
        <v>1</v>
      </c>
      <c r="K732" s="711">
        <v>645</v>
      </c>
      <c r="L732" s="711"/>
      <c r="M732" s="711">
        <v>645</v>
      </c>
      <c r="N732" s="711"/>
      <c r="O732" s="711"/>
      <c r="P732" s="701"/>
      <c r="Q732" s="712"/>
    </row>
    <row r="733" spans="1:17" ht="14.4" customHeight="1" x14ac:dyDescent="0.3">
      <c r="A733" s="695" t="s">
        <v>6161</v>
      </c>
      <c r="B733" s="696" t="s">
        <v>5941</v>
      </c>
      <c r="C733" s="696" t="s">
        <v>5886</v>
      </c>
      <c r="D733" s="696" t="s">
        <v>5948</v>
      </c>
      <c r="E733" s="696" t="s">
        <v>5949</v>
      </c>
      <c r="F733" s="711"/>
      <c r="G733" s="711"/>
      <c r="H733" s="711"/>
      <c r="I733" s="711"/>
      <c r="J733" s="711">
        <v>3</v>
      </c>
      <c r="K733" s="711">
        <v>69</v>
      </c>
      <c r="L733" s="711"/>
      <c r="M733" s="711">
        <v>23</v>
      </c>
      <c r="N733" s="711"/>
      <c r="O733" s="711"/>
      <c r="P733" s="701"/>
      <c r="Q733" s="712"/>
    </row>
    <row r="734" spans="1:17" ht="14.4" customHeight="1" x14ac:dyDescent="0.3">
      <c r="A734" s="695" t="s">
        <v>6161</v>
      </c>
      <c r="B734" s="696" t="s">
        <v>5941</v>
      </c>
      <c r="C734" s="696" t="s">
        <v>5886</v>
      </c>
      <c r="D734" s="696" t="s">
        <v>5950</v>
      </c>
      <c r="E734" s="696" t="s">
        <v>5951</v>
      </c>
      <c r="F734" s="711"/>
      <c r="G734" s="711"/>
      <c r="H734" s="711"/>
      <c r="I734" s="711"/>
      <c r="J734" s="711">
        <v>1</v>
      </c>
      <c r="K734" s="711">
        <v>1245</v>
      </c>
      <c r="L734" s="711"/>
      <c r="M734" s="711">
        <v>1245</v>
      </c>
      <c r="N734" s="711"/>
      <c r="O734" s="711"/>
      <c r="P734" s="701"/>
      <c r="Q734" s="712"/>
    </row>
    <row r="735" spans="1:17" ht="14.4" customHeight="1" x14ac:dyDescent="0.3">
      <c r="A735" s="695" t="s">
        <v>6161</v>
      </c>
      <c r="B735" s="696" t="s">
        <v>5941</v>
      </c>
      <c r="C735" s="696" t="s">
        <v>5886</v>
      </c>
      <c r="D735" s="696" t="s">
        <v>5956</v>
      </c>
      <c r="E735" s="696" t="s">
        <v>5957</v>
      </c>
      <c r="F735" s="711"/>
      <c r="G735" s="711"/>
      <c r="H735" s="711"/>
      <c r="I735" s="711"/>
      <c r="J735" s="711">
        <v>3</v>
      </c>
      <c r="K735" s="711">
        <v>1272</v>
      </c>
      <c r="L735" s="711"/>
      <c r="M735" s="711">
        <v>424</v>
      </c>
      <c r="N735" s="711"/>
      <c r="O735" s="711"/>
      <c r="P735" s="701"/>
      <c r="Q735" s="712"/>
    </row>
    <row r="736" spans="1:17" ht="14.4" customHeight="1" x14ac:dyDescent="0.3">
      <c r="A736" s="695" t="s">
        <v>6161</v>
      </c>
      <c r="B736" s="696" t="s">
        <v>5941</v>
      </c>
      <c r="C736" s="696" t="s">
        <v>5886</v>
      </c>
      <c r="D736" s="696" t="s">
        <v>5960</v>
      </c>
      <c r="E736" s="696" t="s">
        <v>5961</v>
      </c>
      <c r="F736" s="711"/>
      <c r="G736" s="711"/>
      <c r="H736" s="711"/>
      <c r="I736" s="711"/>
      <c r="J736" s="711">
        <v>3</v>
      </c>
      <c r="K736" s="711">
        <v>3006</v>
      </c>
      <c r="L736" s="711"/>
      <c r="M736" s="711">
        <v>1002</v>
      </c>
      <c r="N736" s="711"/>
      <c r="O736" s="711"/>
      <c r="P736" s="701"/>
      <c r="Q736" s="712"/>
    </row>
    <row r="737" spans="1:17" ht="14.4" customHeight="1" x14ac:dyDescent="0.3">
      <c r="A737" s="695" t="s">
        <v>6161</v>
      </c>
      <c r="B737" s="696" t="s">
        <v>5970</v>
      </c>
      <c r="C737" s="696" t="s">
        <v>5886</v>
      </c>
      <c r="D737" s="696" t="s">
        <v>5973</v>
      </c>
      <c r="E737" s="696" t="s">
        <v>5974</v>
      </c>
      <c r="F737" s="711"/>
      <c r="G737" s="711"/>
      <c r="H737" s="711"/>
      <c r="I737" s="711"/>
      <c r="J737" s="711"/>
      <c r="K737" s="711"/>
      <c r="L737" s="711"/>
      <c r="M737" s="711"/>
      <c r="N737" s="711">
        <v>1</v>
      </c>
      <c r="O737" s="711">
        <v>217</v>
      </c>
      <c r="P737" s="701"/>
      <c r="Q737" s="712">
        <v>217</v>
      </c>
    </row>
    <row r="738" spans="1:17" ht="14.4" customHeight="1" x14ac:dyDescent="0.3">
      <c r="A738" s="695" t="s">
        <v>6161</v>
      </c>
      <c r="B738" s="696" t="s">
        <v>5970</v>
      </c>
      <c r="C738" s="696" t="s">
        <v>5886</v>
      </c>
      <c r="D738" s="696" t="s">
        <v>5975</v>
      </c>
      <c r="E738" s="696" t="s">
        <v>5976</v>
      </c>
      <c r="F738" s="711"/>
      <c r="G738" s="711"/>
      <c r="H738" s="711"/>
      <c r="I738" s="711"/>
      <c r="J738" s="711"/>
      <c r="K738" s="711"/>
      <c r="L738" s="711"/>
      <c r="M738" s="711"/>
      <c r="N738" s="711">
        <v>1</v>
      </c>
      <c r="O738" s="711">
        <v>497</v>
      </c>
      <c r="P738" s="701"/>
      <c r="Q738" s="712">
        <v>497</v>
      </c>
    </row>
    <row r="739" spans="1:17" ht="14.4" customHeight="1" x14ac:dyDescent="0.3">
      <c r="A739" s="695" t="s">
        <v>6161</v>
      </c>
      <c r="B739" s="696" t="s">
        <v>5970</v>
      </c>
      <c r="C739" s="696" t="s">
        <v>5886</v>
      </c>
      <c r="D739" s="696" t="s">
        <v>5979</v>
      </c>
      <c r="E739" s="696" t="s">
        <v>5980</v>
      </c>
      <c r="F739" s="711">
        <v>1</v>
      </c>
      <c r="G739" s="711">
        <v>350</v>
      </c>
      <c r="H739" s="711">
        <v>1</v>
      </c>
      <c r="I739" s="711">
        <v>350</v>
      </c>
      <c r="J739" s="711"/>
      <c r="K739" s="711"/>
      <c r="L739" s="711"/>
      <c r="M739" s="711"/>
      <c r="N739" s="711">
        <v>6</v>
      </c>
      <c r="O739" s="711">
        <v>2103</v>
      </c>
      <c r="P739" s="701">
        <v>6.0085714285714289</v>
      </c>
      <c r="Q739" s="712">
        <v>350.5</v>
      </c>
    </row>
    <row r="740" spans="1:17" ht="14.4" customHeight="1" x14ac:dyDescent="0.3">
      <c r="A740" s="695" t="s">
        <v>6161</v>
      </c>
      <c r="B740" s="696" t="s">
        <v>5970</v>
      </c>
      <c r="C740" s="696" t="s">
        <v>5886</v>
      </c>
      <c r="D740" s="696" t="s">
        <v>5983</v>
      </c>
      <c r="E740" s="696" t="s">
        <v>5984</v>
      </c>
      <c r="F740" s="711">
        <v>1334</v>
      </c>
      <c r="G740" s="711">
        <v>85376</v>
      </c>
      <c r="H740" s="711">
        <v>1</v>
      </c>
      <c r="I740" s="711">
        <v>64</v>
      </c>
      <c r="J740" s="711">
        <v>1389</v>
      </c>
      <c r="K740" s="711">
        <v>90285</v>
      </c>
      <c r="L740" s="711">
        <v>1.0574985944527737</v>
      </c>
      <c r="M740" s="711">
        <v>65</v>
      </c>
      <c r="N740" s="711">
        <v>1541</v>
      </c>
      <c r="O740" s="711">
        <v>100165</v>
      </c>
      <c r="P740" s="701">
        <v>1.1732219827586208</v>
      </c>
      <c r="Q740" s="712">
        <v>65</v>
      </c>
    </row>
    <row r="741" spans="1:17" ht="14.4" customHeight="1" x14ac:dyDescent="0.3">
      <c r="A741" s="695" t="s">
        <v>6161</v>
      </c>
      <c r="B741" s="696" t="s">
        <v>5970</v>
      </c>
      <c r="C741" s="696" t="s">
        <v>5886</v>
      </c>
      <c r="D741" s="696" t="s">
        <v>5987</v>
      </c>
      <c r="E741" s="696" t="s">
        <v>5988</v>
      </c>
      <c r="F741" s="711"/>
      <c r="G741" s="711"/>
      <c r="H741" s="711"/>
      <c r="I741" s="711"/>
      <c r="J741" s="711">
        <v>1</v>
      </c>
      <c r="K741" s="711">
        <v>590</v>
      </c>
      <c r="L741" s="711"/>
      <c r="M741" s="711">
        <v>590</v>
      </c>
      <c r="N741" s="711"/>
      <c r="O741" s="711"/>
      <c r="P741" s="701"/>
      <c r="Q741" s="712"/>
    </row>
    <row r="742" spans="1:17" ht="14.4" customHeight="1" x14ac:dyDescent="0.3">
      <c r="A742" s="695" t="s">
        <v>6161</v>
      </c>
      <c r="B742" s="696" t="s">
        <v>5970</v>
      </c>
      <c r="C742" s="696" t="s">
        <v>5886</v>
      </c>
      <c r="D742" s="696" t="s">
        <v>5989</v>
      </c>
      <c r="E742" s="696" t="s">
        <v>5990</v>
      </c>
      <c r="F742" s="711"/>
      <c r="G742" s="711"/>
      <c r="H742" s="711"/>
      <c r="I742" s="711"/>
      <c r="J742" s="711">
        <v>1</v>
      </c>
      <c r="K742" s="711">
        <v>615</v>
      </c>
      <c r="L742" s="711"/>
      <c r="M742" s="711">
        <v>615</v>
      </c>
      <c r="N742" s="711"/>
      <c r="O742" s="711"/>
      <c r="P742" s="701"/>
      <c r="Q742" s="712"/>
    </row>
    <row r="743" spans="1:17" ht="14.4" customHeight="1" x14ac:dyDescent="0.3">
      <c r="A743" s="695" t="s">
        <v>6161</v>
      </c>
      <c r="B743" s="696" t="s">
        <v>5970</v>
      </c>
      <c r="C743" s="696" t="s">
        <v>5886</v>
      </c>
      <c r="D743" s="696" t="s">
        <v>5995</v>
      </c>
      <c r="E743" s="696" t="s">
        <v>5996</v>
      </c>
      <c r="F743" s="711">
        <v>43</v>
      </c>
      <c r="G743" s="711">
        <v>989</v>
      </c>
      <c r="H743" s="711">
        <v>1</v>
      </c>
      <c r="I743" s="711">
        <v>23</v>
      </c>
      <c r="J743" s="711">
        <v>42</v>
      </c>
      <c r="K743" s="711">
        <v>966</v>
      </c>
      <c r="L743" s="711">
        <v>0.97674418604651159</v>
      </c>
      <c r="M743" s="711">
        <v>23</v>
      </c>
      <c r="N743" s="711">
        <v>28</v>
      </c>
      <c r="O743" s="711">
        <v>652</v>
      </c>
      <c r="P743" s="701">
        <v>0.65925176946410513</v>
      </c>
      <c r="Q743" s="712">
        <v>23.285714285714285</v>
      </c>
    </row>
    <row r="744" spans="1:17" ht="14.4" customHeight="1" x14ac:dyDescent="0.3">
      <c r="A744" s="695" t="s">
        <v>6161</v>
      </c>
      <c r="B744" s="696" t="s">
        <v>5970</v>
      </c>
      <c r="C744" s="696" t="s">
        <v>5886</v>
      </c>
      <c r="D744" s="696" t="s">
        <v>5999</v>
      </c>
      <c r="E744" s="696" t="s">
        <v>6000</v>
      </c>
      <c r="F744" s="711">
        <v>12</v>
      </c>
      <c r="G744" s="711">
        <v>648</v>
      </c>
      <c r="H744" s="711">
        <v>1</v>
      </c>
      <c r="I744" s="711">
        <v>54</v>
      </c>
      <c r="J744" s="711">
        <v>16</v>
      </c>
      <c r="K744" s="711">
        <v>864</v>
      </c>
      <c r="L744" s="711">
        <v>1.3333333333333333</v>
      </c>
      <c r="M744" s="711">
        <v>54</v>
      </c>
      <c r="N744" s="711">
        <v>16</v>
      </c>
      <c r="O744" s="711">
        <v>864</v>
      </c>
      <c r="P744" s="701">
        <v>1.3333333333333333</v>
      </c>
      <c r="Q744" s="712">
        <v>54</v>
      </c>
    </row>
    <row r="745" spans="1:17" ht="14.4" customHeight="1" x14ac:dyDescent="0.3">
      <c r="A745" s="695" t="s">
        <v>6161</v>
      </c>
      <c r="B745" s="696" t="s">
        <v>5970</v>
      </c>
      <c r="C745" s="696" t="s">
        <v>5886</v>
      </c>
      <c r="D745" s="696" t="s">
        <v>6001</v>
      </c>
      <c r="E745" s="696" t="s">
        <v>6002</v>
      </c>
      <c r="F745" s="711">
        <v>420</v>
      </c>
      <c r="G745" s="711">
        <v>32340</v>
      </c>
      <c r="H745" s="711">
        <v>1</v>
      </c>
      <c r="I745" s="711">
        <v>77</v>
      </c>
      <c r="J745" s="711">
        <v>420</v>
      </c>
      <c r="K745" s="711">
        <v>32340</v>
      </c>
      <c r="L745" s="711">
        <v>1</v>
      </c>
      <c r="M745" s="711">
        <v>77</v>
      </c>
      <c r="N745" s="711">
        <v>465</v>
      </c>
      <c r="O745" s="711">
        <v>35805</v>
      </c>
      <c r="P745" s="701">
        <v>1.1071428571428572</v>
      </c>
      <c r="Q745" s="712">
        <v>77</v>
      </c>
    </row>
    <row r="746" spans="1:17" ht="14.4" customHeight="1" x14ac:dyDescent="0.3">
      <c r="A746" s="695" t="s">
        <v>6161</v>
      </c>
      <c r="B746" s="696" t="s">
        <v>5970</v>
      </c>
      <c r="C746" s="696" t="s">
        <v>5886</v>
      </c>
      <c r="D746" s="696" t="s">
        <v>6005</v>
      </c>
      <c r="E746" s="696" t="s">
        <v>6006</v>
      </c>
      <c r="F746" s="711">
        <v>310</v>
      </c>
      <c r="G746" s="711">
        <v>6820</v>
      </c>
      <c r="H746" s="711">
        <v>1</v>
      </c>
      <c r="I746" s="711">
        <v>22</v>
      </c>
      <c r="J746" s="711">
        <v>332</v>
      </c>
      <c r="K746" s="711">
        <v>7304</v>
      </c>
      <c r="L746" s="711">
        <v>1.0709677419354839</v>
      </c>
      <c r="M746" s="711">
        <v>22</v>
      </c>
      <c r="N746" s="711">
        <v>356</v>
      </c>
      <c r="O746" s="711">
        <v>7934</v>
      </c>
      <c r="P746" s="701">
        <v>1.1633431085043988</v>
      </c>
      <c r="Q746" s="712">
        <v>22.286516853932586</v>
      </c>
    </row>
    <row r="747" spans="1:17" ht="14.4" customHeight="1" x14ac:dyDescent="0.3">
      <c r="A747" s="695" t="s">
        <v>6161</v>
      </c>
      <c r="B747" s="696" t="s">
        <v>5970</v>
      </c>
      <c r="C747" s="696" t="s">
        <v>5886</v>
      </c>
      <c r="D747" s="696" t="s">
        <v>6013</v>
      </c>
      <c r="E747" s="696" t="s">
        <v>6014</v>
      </c>
      <c r="F747" s="711"/>
      <c r="G747" s="711"/>
      <c r="H747" s="711"/>
      <c r="I747" s="711"/>
      <c r="J747" s="711"/>
      <c r="K747" s="711"/>
      <c r="L747" s="711"/>
      <c r="M747" s="711"/>
      <c r="N747" s="711">
        <v>2</v>
      </c>
      <c r="O747" s="711">
        <v>1256</v>
      </c>
      <c r="P747" s="701"/>
      <c r="Q747" s="712">
        <v>628</v>
      </c>
    </row>
    <row r="748" spans="1:17" ht="14.4" customHeight="1" x14ac:dyDescent="0.3">
      <c r="A748" s="695" t="s">
        <v>6161</v>
      </c>
      <c r="B748" s="696" t="s">
        <v>5970</v>
      </c>
      <c r="C748" s="696" t="s">
        <v>5886</v>
      </c>
      <c r="D748" s="696" t="s">
        <v>6015</v>
      </c>
      <c r="E748" s="696" t="s">
        <v>6016</v>
      </c>
      <c r="F748" s="711">
        <v>308</v>
      </c>
      <c r="G748" s="711">
        <v>64372</v>
      </c>
      <c r="H748" s="711">
        <v>1</v>
      </c>
      <c r="I748" s="711">
        <v>209</v>
      </c>
      <c r="J748" s="711">
        <v>263</v>
      </c>
      <c r="K748" s="711">
        <v>54967</v>
      </c>
      <c r="L748" s="711">
        <v>0.85389610389610393</v>
      </c>
      <c r="M748" s="711">
        <v>209</v>
      </c>
      <c r="N748" s="711"/>
      <c r="O748" s="711"/>
      <c r="P748" s="701"/>
      <c r="Q748" s="712"/>
    </row>
    <row r="749" spans="1:17" ht="14.4" customHeight="1" x14ac:dyDescent="0.3">
      <c r="A749" s="695" t="s">
        <v>6161</v>
      </c>
      <c r="B749" s="696" t="s">
        <v>5970</v>
      </c>
      <c r="C749" s="696" t="s">
        <v>5886</v>
      </c>
      <c r="D749" s="696" t="s">
        <v>6017</v>
      </c>
      <c r="E749" s="696" t="s">
        <v>6018</v>
      </c>
      <c r="F749" s="711">
        <v>352</v>
      </c>
      <c r="G749" s="711">
        <v>23232</v>
      </c>
      <c r="H749" s="711">
        <v>1</v>
      </c>
      <c r="I749" s="711">
        <v>66</v>
      </c>
      <c r="J749" s="711">
        <v>340</v>
      </c>
      <c r="K749" s="711">
        <v>22440</v>
      </c>
      <c r="L749" s="711">
        <v>0.96590909090909094</v>
      </c>
      <c r="M749" s="711">
        <v>66</v>
      </c>
      <c r="N749" s="711">
        <v>349</v>
      </c>
      <c r="O749" s="711">
        <v>23034</v>
      </c>
      <c r="P749" s="701">
        <v>0.99147727272727271</v>
      </c>
      <c r="Q749" s="712">
        <v>66</v>
      </c>
    </row>
    <row r="750" spans="1:17" ht="14.4" customHeight="1" x14ac:dyDescent="0.3">
      <c r="A750" s="695" t="s">
        <v>6161</v>
      </c>
      <c r="B750" s="696" t="s">
        <v>5970</v>
      </c>
      <c r="C750" s="696" t="s">
        <v>5886</v>
      </c>
      <c r="D750" s="696" t="s">
        <v>6021</v>
      </c>
      <c r="E750" s="696" t="s">
        <v>6022</v>
      </c>
      <c r="F750" s="711">
        <v>434</v>
      </c>
      <c r="G750" s="711">
        <v>6944</v>
      </c>
      <c r="H750" s="711">
        <v>1</v>
      </c>
      <c r="I750" s="711">
        <v>16</v>
      </c>
      <c r="J750" s="711">
        <v>432</v>
      </c>
      <c r="K750" s="711">
        <v>6912</v>
      </c>
      <c r="L750" s="711">
        <v>0.99539170506912444</v>
      </c>
      <c r="M750" s="711">
        <v>16</v>
      </c>
      <c r="N750" s="711">
        <v>486</v>
      </c>
      <c r="O750" s="711">
        <v>7776</v>
      </c>
      <c r="P750" s="701">
        <v>1.1198156682027649</v>
      </c>
      <c r="Q750" s="712">
        <v>16</v>
      </c>
    </row>
    <row r="751" spans="1:17" ht="14.4" customHeight="1" x14ac:dyDescent="0.3">
      <c r="A751" s="695" t="s">
        <v>6161</v>
      </c>
      <c r="B751" s="696" t="s">
        <v>5970</v>
      </c>
      <c r="C751" s="696" t="s">
        <v>5886</v>
      </c>
      <c r="D751" s="696" t="s">
        <v>6025</v>
      </c>
      <c r="E751" s="696" t="s">
        <v>6026</v>
      </c>
      <c r="F751" s="711">
        <v>20</v>
      </c>
      <c r="G751" s="711">
        <v>6940</v>
      </c>
      <c r="H751" s="711">
        <v>1</v>
      </c>
      <c r="I751" s="711">
        <v>347</v>
      </c>
      <c r="J751" s="711"/>
      <c r="K751" s="711"/>
      <c r="L751" s="711"/>
      <c r="M751" s="711"/>
      <c r="N751" s="711">
        <v>30</v>
      </c>
      <c r="O751" s="711">
        <v>10440</v>
      </c>
      <c r="P751" s="701">
        <v>1.5043227665706052</v>
      </c>
      <c r="Q751" s="712">
        <v>348</v>
      </c>
    </row>
    <row r="752" spans="1:17" ht="14.4" customHeight="1" x14ac:dyDescent="0.3">
      <c r="A752" s="695" t="s">
        <v>6161</v>
      </c>
      <c r="B752" s="696" t="s">
        <v>5970</v>
      </c>
      <c r="C752" s="696" t="s">
        <v>5886</v>
      </c>
      <c r="D752" s="696" t="s">
        <v>6027</v>
      </c>
      <c r="E752" s="696" t="s">
        <v>6028</v>
      </c>
      <c r="F752" s="711">
        <v>255</v>
      </c>
      <c r="G752" s="711">
        <v>5865</v>
      </c>
      <c r="H752" s="711">
        <v>1</v>
      </c>
      <c r="I752" s="711">
        <v>23</v>
      </c>
      <c r="J752" s="711">
        <v>289</v>
      </c>
      <c r="K752" s="711">
        <v>6936</v>
      </c>
      <c r="L752" s="711">
        <v>1.182608695652174</v>
      </c>
      <c r="M752" s="711">
        <v>24</v>
      </c>
      <c r="N752" s="711">
        <v>328</v>
      </c>
      <c r="O752" s="711">
        <v>7872</v>
      </c>
      <c r="P752" s="701">
        <v>1.3421994884910486</v>
      </c>
      <c r="Q752" s="712">
        <v>24</v>
      </c>
    </row>
    <row r="753" spans="1:17" ht="14.4" customHeight="1" x14ac:dyDescent="0.3">
      <c r="A753" s="695" t="s">
        <v>6161</v>
      </c>
      <c r="B753" s="696" t="s">
        <v>5970</v>
      </c>
      <c r="C753" s="696" t="s">
        <v>5886</v>
      </c>
      <c r="D753" s="696" t="s">
        <v>6029</v>
      </c>
      <c r="E753" s="696" t="s">
        <v>6030</v>
      </c>
      <c r="F753" s="711"/>
      <c r="G753" s="711"/>
      <c r="H753" s="711"/>
      <c r="I753" s="711"/>
      <c r="J753" s="711">
        <v>1</v>
      </c>
      <c r="K753" s="711">
        <v>738</v>
      </c>
      <c r="L753" s="711"/>
      <c r="M753" s="711">
        <v>738</v>
      </c>
      <c r="N753" s="711"/>
      <c r="O753" s="711"/>
      <c r="P753" s="701"/>
      <c r="Q753" s="712"/>
    </row>
    <row r="754" spans="1:17" ht="14.4" customHeight="1" x14ac:dyDescent="0.3">
      <c r="A754" s="695" t="s">
        <v>6161</v>
      </c>
      <c r="B754" s="696" t="s">
        <v>5970</v>
      </c>
      <c r="C754" s="696" t="s">
        <v>5886</v>
      </c>
      <c r="D754" s="696" t="s">
        <v>6031</v>
      </c>
      <c r="E754" s="696" t="s">
        <v>6032</v>
      </c>
      <c r="F754" s="711">
        <v>239</v>
      </c>
      <c r="G754" s="711">
        <v>43020</v>
      </c>
      <c r="H754" s="711">
        <v>1</v>
      </c>
      <c r="I754" s="711">
        <v>180</v>
      </c>
      <c r="J754" s="711">
        <v>220</v>
      </c>
      <c r="K754" s="711">
        <v>39600</v>
      </c>
      <c r="L754" s="711">
        <v>0.92050209205020916</v>
      </c>
      <c r="M754" s="711">
        <v>180</v>
      </c>
      <c r="N754" s="711">
        <v>200</v>
      </c>
      <c r="O754" s="711">
        <v>36000</v>
      </c>
      <c r="P754" s="701">
        <v>0.83682008368200833</v>
      </c>
      <c r="Q754" s="712">
        <v>180</v>
      </c>
    </row>
    <row r="755" spans="1:17" ht="14.4" customHeight="1" x14ac:dyDescent="0.3">
      <c r="A755" s="695" t="s">
        <v>6161</v>
      </c>
      <c r="B755" s="696" t="s">
        <v>5970</v>
      </c>
      <c r="C755" s="696" t="s">
        <v>5886</v>
      </c>
      <c r="D755" s="696" t="s">
        <v>6037</v>
      </c>
      <c r="E755" s="696" t="s">
        <v>6038</v>
      </c>
      <c r="F755" s="711">
        <v>5</v>
      </c>
      <c r="G755" s="711">
        <v>1265</v>
      </c>
      <c r="H755" s="711">
        <v>1</v>
      </c>
      <c r="I755" s="711">
        <v>253</v>
      </c>
      <c r="J755" s="711">
        <v>2</v>
      </c>
      <c r="K755" s="711">
        <v>506</v>
      </c>
      <c r="L755" s="711">
        <v>0.4</v>
      </c>
      <c r="M755" s="711">
        <v>253</v>
      </c>
      <c r="N755" s="711">
        <v>268</v>
      </c>
      <c r="O755" s="711">
        <v>67804</v>
      </c>
      <c r="P755" s="701">
        <v>53.6</v>
      </c>
      <c r="Q755" s="712">
        <v>253</v>
      </c>
    </row>
    <row r="756" spans="1:17" ht="14.4" customHeight="1" x14ac:dyDescent="0.3">
      <c r="A756" s="695" t="s">
        <v>6161</v>
      </c>
      <c r="B756" s="696" t="s">
        <v>5970</v>
      </c>
      <c r="C756" s="696" t="s">
        <v>5886</v>
      </c>
      <c r="D756" s="696" t="s">
        <v>6039</v>
      </c>
      <c r="E756" s="696" t="s">
        <v>6040</v>
      </c>
      <c r="F756" s="711"/>
      <c r="G756" s="711"/>
      <c r="H756" s="711"/>
      <c r="I756" s="711"/>
      <c r="J756" s="711">
        <v>1</v>
      </c>
      <c r="K756" s="711">
        <v>264</v>
      </c>
      <c r="L756" s="711"/>
      <c r="M756" s="711">
        <v>264</v>
      </c>
      <c r="N756" s="711"/>
      <c r="O756" s="711"/>
      <c r="P756" s="701"/>
      <c r="Q756" s="712"/>
    </row>
    <row r="757" spans="1:17" ht="14.4" customHeight="1" x14ac:dyDescent="0.3">
      <c r="A757" s="695" t="s">
        <v>6161</v>
      </c>
      <c r="B757" s="696" t="s">
        <v>5970</v>
      </c>
      <c r="C757" s="696" t="s">
        <v>5886</v>
      </c>
      <c r="D757" s="696" t="s">
        <v>6041</v>
      </c>
      <c r="E757" s="696" t="s">
        <v>6042</v>
      </c>
      <c r="F757" s="711">
        <v>1</v>
      </c>
      <c r="G757" s="711">
        <v>189</v>
      </c>
      <c r="H757" s="711">
        <v>1</v>
      </c>
      <c r="I757" s="711">
        <v>189</v>
      </c>
      <c r="J757" s="711">
        <v>2</v>
      </c>
      <c r="K757" s="711">
        <v>378</v>
      </c>
      <c r="L757" s="711">
        <v>2</v>
      </c>
      <c r="M757" s="711">
        <v>189</v>
      </c>
      <c r="N757" s="711"/>
      <c r="O757" s="711"/>
      <c r="P757" s="701"/>
      <c r="Q757" s="712"/>
    </row>
    <row r="758" spans="1:17" ht="14.4" customHeight="1" x14ac:dyDescent="0.3">
      <c r="A758" s="695" t="s">
        <v>6161</v>
      </c>
      <c r="B758" s="696" t="s">
        <v>5970</v>
      </c>
      <c r="C758" s="696" t="s">
        <v>5886</v>
      </c>
      <c r="D758" s="696" t="s">
        <v>6045</v>
      </c>
      <c r="E758" s="696" t="s">
        <v>6046</v>
      </c>
      <c r="F758" s="711">
        <v>259</v>
      </c>
      <c r="G758" s="711">
        <v>55944</v>
      </c>
      <c r="H758" s="711">
        <v>1</v>
      </c>
      <c r="I758" s="711">
        <v>216</v>
      </c>
      <c r="J758" s="711">
        <v>224</v>
      </c>
      <c r="K758" s="711">
        <v>48384</v>
      </c>
      <c r="L758" s="711">
        <v>0.86486486486486491</v>
      </c>
      <c r="M758" s="711">
        <v>216</v>
      </c>
      <c r="N758" s="711">
        <v>216</v>
      </c>
      <c r="O758" s="711">
        <v>46656</v>
      </c>
      <c r="P758" s="701">
        <v>0.83397683397683398</v>
      </c>
      <c r="Q758" s="712">
        <v>216</v>
      </c>
    </row>
    <row r="759" spans="1:17" ht="14.4" customHeight="1" x14ac:dyDescent="0.3">
      <c r="A759" s="695" t="s">
        <v>6161</v>
      </c>
      <c r="B759" s="696" t="s">
        <v>5970</v>
      </c>
      <c r="C759" s="696" t="s">
        <v>5886</v>
      </c>
      <c r="D759" s="696" t="s">
        <v>6047</v>
      </c>
      <c r="E759" s="696" t="s">
        <v>6048</v>
      </c>
      <c r="F759" s="711">
        <v>11</v>
      </c>
      <c r="G759" s="711">
        <v>385</v>
      </c>
      <c r="H759" s="711">
        <v>1</v>
      </c>
      <c r="I759" s="711">
        <v>35</v>
      </c>
      <c r="J759" s="711">
        <v>1</v>
      </c>
      <c r="K759" s="711">
        <v>35</v>
      </c>
      <c r="L759" s="711">
        <v>9.0909090909090912E-2</v>
      </c>
      <c r="M759" s="711">
        <v>35</v>
      </c>
      <c r="N759" s="711"/>
      <c r="O759" s="711"/>
      <c r="P759" s="701"/>
      <c r="Q759" s="712"/>
    </row>
    <row r="760" spans="1:17" ht="14.4" customHeight="1" x14ac:dyDescent="0.3">
      <c r="A760" s="695" t="s">
        <v>6161</v>
      </c>
      <c r="B760" s="696" t="s">
        <v>5970</v>
      </c>
      <c r="C760" s="696" t="s">
        <v>5886</v>
      </c>
      <c r="D760" s="696" t="s">
        <v>6049</v>
      </c>
      <c r="E760" s="696" t="s">
        <v>6050</v>
      </c>
      <c r="F760" s="711"/>
      <c r="G760" s="711"/>
      <c r="H760" s="711"/>
      <c r="I760" s="711"/>
      <c r="J760" s="711">
        <v>1</v>
      </c>
      <c r="K760" s="711">
        <v>590</v>
      </c>
      <c r="L760" s="711"/>
      <c r="M760" s="711">
        <v>590</v>
      </c>
      <c r="N760" s="711"/>
      <c r="O760" s="711"/>
      <c r="P760" s="701"/>
      <c r="Q760" s="712"/>
    </row>
    <row r="761" spans="1:17" ht="14.4" customHeight="1" x14ac:dyDescent="0.3">
      <c r="A761" s="695" t="s">
        <v>6161</v>
      </c>
      <c r="B761" s="696" t="s">
        <v>5970</v>
      </c>
      <c r="C761" s="696" t="s">
        <v>5886</v>
      </c>
      <c r="D761" s="696" t="s">
        <v>6051</v>
      </c>
      <c r="E761" s="696" t="s">
        <v>6052</v>
      </c>
      <c r="F761" s="711">
        <v>41</v>
      </c>
      <c r="G761" s="711">
        <v>2050</v>
      </c>
      <c r="H761" s="711">
        <v>1</v>
      </c>
      <c r="I761" s="711">
        <v>50</v>
      </c>
      <c r="J761" s="711">
        <v>7</v>
      </c>
      <c r="K761" s="711">
        <v>350</v>
      </c>
      <c r="L761" s="711">
        <v>0.17073170731707318</v>
      </c>
      <c r="M761" s="711">
        <v>50</v>
      </c>
      <c r="N761" s="711">
        <v>15</v>
      </c>
      <c r="O761" s="711">
        <v>750</v>
      </c>
      <c r="P761" s="701">
        <v>0.36585365853658536</v>
      </c>
      <c r="Q761" s="712">
        <v>50</v>
      </c>
    </row>
    <row r="762" spans="1:17" ht="14.4" customHeight="1" x14ac:dyDescent="0.3">
      <c r="A762" s="695" t="s">
        <v>6161</v>
      </c>
      <c r="B762" s="696" t="s">
        <v>5970</v>
      </c>
      <c r="C762" s="696" t="s">
        <v>5886</v>
      </c>
      <c r="D762" s="696" t="s">
        <v>6053</v>
      </c>
      <c r="E762" s="696" t="s">
        <v>6054</v>
      </c>
      <c r="F762" s="711"/>
      <c r="G762" s="711"/>
      <c r="H762" s="711"/>
      <c r="I762" s="711"/>
      <c r="J762" s="711">
        <v>1</v>
      </c>
      <c r="K762" s="711">
        <v>545</v>
      </c>
      <c r="L762" s="711"/>
      <c r="M762" s="711">
        <v>545</v>
      </c>
      <c r="N762" s="711"/>
      <c r="O762" s="711"/>
      <c r="P762" s="701"/>
      <c r="Q762" s="712"/>
    </row>
    <row r="763" spans="1:17" ht="14.4" customHeight="1" x14ac:dyDescent="0.3">
      <c r="A763" s="695" t="s">
        <v>6161</v>
      </c>
      <c r="B763" s="696" t="s">
        <v>5970</v>
      </c>
      <c r="C763" s="696" t="s">
        <v>5886</v>
      </c>
      <c r="D763" s="696" t="s">
        <v>6055</v>
      </c>
      <c r="E763" s="696" t="s">
        <v>6056</v>
      </c>
      <c r="F763" s="711">
        <v>1</v>
      </c>
      <c r="G763" s="711">
        <v>477</v>
      </c>
      <c r="H763" s="711">
        <v>1</v>
      </c>
      <c r="I763" s="711">
        <v>477</v>
      </c>
      <c r="J763" s="711">
        <v>1</v>
      </c>
      <c r="K763" s="711">
        <v>479</v>
      </c>
      <c r="L763" s="711">
        <v>1.0041928721174005</v>
      </c>
      <c r="M763" s="711">
        <v>479</v>
      </c>
      <c r="N763" s="711">
        <v>2</v>
      </c>
      <c r="O763" s="711">
        <v>958</v>
      </c>
      <c r="P763" s="701">
        <v>2.008385744234801</v>
      </c>
      <c r="Q763" s="712">
        <v>479</v>
      </c>
    </row>
    <row r="764" spans="1:17" ht="14.4" customHeight="1" x14ac:dyDescent="0.3">
      <c r="A764" s="695" t="s">
        <v>6161</v>
      </c>
      <c r="B764" s="696" t="s">
        <v>5970</v>
      </c>
      <c r="C764" s="696" t="s">
        <v>5886</v>
      </c>
      <c r="D764" s="696" t="s">
        <v>6057</v>
      </c>
      <c r="E764" s="696" t="s">
        <v>6058</v>
      </c>
      <c r="F764" s="711"/>
      <c r="G764" s="711"/>
      <c r="H764" s="711"/>
      <c r="I764" s="711"/>
      <c r="J764" s="711">
        <v>1</v>
      </c>
      <c r="K764" s="711">
        <v>734</v>
      </c>
      <c r="L764" s="711"/>
      <c r="M764" s="711">
        <v>734</v>
      </c>
      <c r="N764" s="711"/>
      <c r="O764" s="711"/>
      <c r="P764" s="701"/>
      <c r="Q764" s="712"/>
    </row>
    <row r="765" spans="1:17" ht="14.4" customHeight="1" x14ac:dyDescent="0.3">
      <c r="A765" s="695" t="s">
        <v>6161</v>
      </c>
      <c r="B765" s="696" t="s">
        <v>5970</v>
      </c>
      <c r="C765" s="696" t="s">
        <v>5886</v>
      </c>
      <c r="D765" s="696" t="s">
        <v>6059</v>
      </c>
      <c r="E765" s="696" t="s">
        <v>6060</v>
      </c>
      <c r="F765" s="711">
        <v>1</v>
      </c>
      <c r="G765" s="711">
        <v>326</v>
      </c>
      <c r="H765" s="711">
        <v>1</v>
      </c>
      <c r="I765" s="711">
        <v>326</v>
      </c>
      <c r="J765" s="711"/>
      <c r="K765" s="711"/>
      <c r="L765" s="711"/>
      <c r="M765" s="711"/>
      <c r="N765" s="711"/>
      <c r="O765" s="711"/>
      <c r="P765" s="701"/>
      <c r="Q765" s="712"/>
    </row>
    <row r="766" spans="1:17" ht="14.4" customHeight="1" x14ac:dyDescent="0.3">
      <c r="A766" s="695" t="s">
        <v>6161</v>
      </c>
      <c r="B766" s="696" t="s">
        <v>5970</v>
      </c>
      <c r="C766" s="696" t="s">
        <v>5886</v>
      </c>
      <c r="D766" s="696" t="s">
        <v>6061</v>
      </c>
      <c r="E766" s="696" t="s">
        <v>6062</v>
      </c>
      <c r="F766" s="711"/>
      <c r="G766" s="711"/>
      <c r="H766" s="711"/>
      <c r="I766" s="711"/>
      <c r="J766" s="711">
        <v>1</v>
      </c>
      <c r="K766" s="711">
        <v>344</v>
      </c>
      <c r="L766" s="711"/>
      <c r="M766" s="711">
        <v>344</v>
      </c>
      <c r="N766" s="711"/>
      <c r="O766" s="711"/>
      <c r="P766" s="701"/>
      <c r="Q766" s="712"/>
    </row>
    <row r="767" spans="1:17" ht="14.4" customHeight="1" x14ac:dyDescent="0.3">
      <c r="A767" s="695" t="s">
        <v>6162</v>
      </c>
      <c r="B767" s="696" t="s">
        <v>5970</v>
      </c>
      <c r="C767" s="696" t="s">
        <v>5886</v>
      </c>
      <c r="D767" s="696" t="s">
        <v>5983</v>
      </c>
      <c r="E767" s="696" t="s">
        <v>5984</v>
      </c>
      <c r="F767" s="711">
        <v>123</v>
      </c>
      <c r="G767" s="711">
        <v>7872</v>
      </c>
      <c r="H767" s="711">
        <v>1</v>
      </c>
      <c r="I767" s="711">
        <v>64</v>
      </c>
      <c r="J767" s="711">
        <v>103</v>
      </c>
      <c r="K767" s="711">
        <v>6695</v>
      </c>
      <c r="L767" s="711">
        <v>0.85048272357723576</v>
      </c>
      <c r="M767" s="711">
        <v>65</v>
      </c>
      <c r="N767" s="711">
        <v>116</v>
      </c>
      <c r="O767" s="711">
        <v>7540</v>
      </c>
      <c r="P767" s="701">
        <v>0.95782520325203258</v>
      </c>
      <c r="Q767" s="712">
        <v>65</v>
      </c>
    </row>
    <row r="768" spans="1:17" ht="14.4" customHeight="1" x14ac:dyDescent="0.3">
      <c r="A768" s="695" t="s">
        <v>6162</v>
      </c>
      <c r="B768" s="696" t="s">
        <v>5970</v>
      </c>
      <c r="C768" s="696" t="s">
        <v>5886</v>
      </c>
      <c r="D768" s="696" t="s">
        <v>6001</v>
      </c>
      <c r="E768" s="696" t="s">
        <v>6002</v>
      </c>
      <c r="F768" s="711">
        <v>2</v>
      </c>
      <c r="G768" s="711">
        <v>154</v>
      </c>
      <c r="H768" s="711">
        <v>1</v>
      </c>
      <c r="I768" s="711">
        <v>77</v>
      </c>
      <c r="J768" s="711">
        <v>1</v>
      </c>
      <c r="K768" s="711">
        <v>77</v>
      </c>
      <c r="L768" s="711">
        <v>0.5</v>
      </c>
      <c r="M768" s="711">
        <v>77</v>
      </c>
      <c r="N768" s="711"/>
      <c r="O768" s="711"/>
      <c r="P768" s="701"/>
      <c r="Q768" s="712"/>
    </row>
    <row r="769" spans="1:17" ht="14.4" customHeight="1" x14ac:dyDescent="0.3">
      <c r="A769" s="695" t="s">
        <v>6162</v>
      </c>
      <c r="B769" s="696" t="s">
        <v>5970</v>
      </c>
      <c r="C769" s="696" t="s">
        <v>5886</v>
      </c>
      <c r="D769" s="696" t="s">
        <v>6005</v>
      </c>
      <c r="E769" s="696" t="s">
        <v>6006</v>
      </c>
      <c r="F769" s="711">
        <v>7</v>
      </c>
      <c r="G769" s="711">
        <v>154</v>
      </c>
      <c r="H769" s="711">
        <v>1</v>
      </c>
      <c r="I769" s="711">
        <v>22</v>
      </c>
      <c r="J769" s="711">
        <v>2</v>
      </c>
      <c r="K769" s="711">
        <v>44</v>
      </c>
      <c r="L769" s="711">
        <v>0.2857142857142857</v>
      </c>
      <c r="M769" s="711">
        <v>22</v>
      </c>
      <c r="N769" s="711">
        <v>6</v>
      </c>
      <c r="O769" s="711">
        <v>133</v>
      </c>
      <c r="P769" s="701">
        <v>0.86363636363636365</v>
      </c>
      <c r="Q769" s="712">
        <v>22.166666666666668</v>
      </c>
    </row>
    <row r="770" spans="1:17" ht="14.4" customHeight="1" x14ac:dyDescent="0.3">
      <c r="A770" s="695" t="s">
        <v>6162</v>
      </c>
      <c r="B770" s="696" t="s">
        <v>5970</v>
      </c>
      <c r="C770" s="696" t="s">
        <v>5886</v>
      </c>
      <c r="D770" s="696" t="s">
        <v>6015</v>
      </c>
      <c r="E770" s="696" t="s">
        <v>6016</v>
      </c>
      <c r="F770" s="711">
        <v>2</v>
      </c>
      <c r="G770" s="711">
        <v>418</v>
      </c>
      <c r="H770" s="711">
        <v>1</v>
      </c>
      <c r="I770" s="711">
        <v>209</v>
      </c>
      <c r="J770" s="711"/>
      <c r="K770" s="711"/>
      <c r="L770" s="711"/>
      <c r="M770" s="711"/>
      <c r="N770" s="711"/>
      <c r="O770" s="711"/>
      <c r="P770" s="701"/>
      <c r="Q770" s="712"/>
    </row>
    <row r="771" spans="1:17" ht="14.4" customHeight="1" x14ac:dyDescent="0.3">
      <c r="A771" s="695" t="s">
        <v>6162</v>
      </c>
      <c r="B771" s="696" t="s">
        <v>5970</v>
      </c>
      <c r="C771" s="696" t="s">
        <v>5886</v>
      </c>
      <c r="D771" s="696" t="s">
        <v>6017</v>
      </c>
      <c r="E771" s="696" t="s">
        <v>6018</v>
      </c>
      <c r="F771" s="711"/>
      <c r="G771" s="711"/>
      <c r="H771" s="711"/>
      <c r="I771" s="711"/>
      <c r="J771" s="711">
        <v>1</v>
      </c>
      <c r="K771" s="711">
        <v>66</v>
      </c>
      <c r="L771" s="711"/>
      <c r="M771" s="711">
        <v>66</v>
      </c>
      <c r="N771" s="711"/>
      <c r="O771" s="711"/>
      <c r="P771" s="701"/>
      <c r="Q771" s="712"/>
    </row>
    <row r="772" spans="1:17" ht="14.4" customHeight="1" x14ac:dyDescent="0.3">
      <c r="A772" s="695" t="s">
        <v>6162</v>
      </c>
      <c r="B772" s="696" t="s">
        <v>5970</v>
      </c>
      <c r="C772" s="696" t="s">
        <v>5886</v>
      </c>
      <c r="D772" s="696" t="s">
        <v>6021</v>
      </c>
      <c r="E772" s="696" t="s">
        <v>6022</v>
      </c>
      <c r="F772" s="711">
        <v>3</v>
      </c>
      <c r="G772" s="711">
        <v>48</v>
      </c>
      <c r="H772" s="711">
        <v>1</v>
      </c>
      <c r="I772" s="711">
        <v>16</v>
      </c>
      <c r="J772" s="711">
        <v>1</v>
      </c>
      <c r="K772" s="711">
        <v>16</v>
      </c>
      <c r="L772" s="711">
        <v>0.33333333333333331</v>
      </c>
      <c r="M772" s="711">
        <v>16</v>
      </c>
      <c r="N772" s="711"/>
      <c r="O772" s="711"/>
      <c r="P772" s="701"/>
      <c r="Q772" s="712"/>
    </row>
    <row r="773" spans="1:17" ht="14.4" customHeight="1" x14ac:dyDescent="0.3">
      <c r="A773" s="695" t="s">
        <v>6162</v>
      </c>
      <c r="B773" s="696" t="s">
        <v>5970</v>
      </c>
      <c r="C773" s="696" t="s">
        <v>5886</v>
      </c>
      <c r="D773" s="696" t="s">
        <v>6027</v>
      </c>
      <c r="E773" s="696" t="s">
        <v>6028</v>
      </c>
      <c r="F773" s="711">
        <v>7</v>
      </c>
      <c r="G773" s="711">
        <v>161</v>
      </c>
      <c r="H773" s="711">
        <v>1</v>
      </c>
      <c r="I773" s="711">
        <v>23</v>
      </c>
      <c r="J773" s="711">
        <v>2</v>
      </c>
      <c r="K773" s="711">
        <v>48</v>
      </c>
      <c r="L773" s="711">
        <v>0.29813664596273293</v>
      </c>
      <c r="M773" s="711">
        <v>24</v>
      </c>
      <c r="N773" s="711">
        <v>6</v>
      </c>
      <c r="O773" s="711">
        <v>144</v>
      </c>
      <c r="P773" s="701">
        <v>0.89440993788819878</v>
      </c>
      <c r="Q773" s="712">
        <v>24</v>
      </c>
    </row>
    <row r="774" spans="1:17" ht="14.4" customHeight="1" x14ac:dyDescent="0.3">
      <c r="A774" s="695" t="s">
        <v>6163</v>
      </c>
      <c r="B774" s="696" t="s">
        <v>5749</v>
      </c>
      <c r="C774" s="696" t="s">
        <v>1459</v>
      </c>
      <c r="D774" s="696" t="s">
        <v>5812</v>
      </c>
      <c r="E774" s="696" t="s">
        <v>5813</v>
      </c>
      <c r="F774" s="711"/>
      <c r="G774" s="711"/>
      <c r="H774" s="711"/>
      <c r="I774" s="711"/>
      <c r="J774" s="711"/>
      <c r="K774" s="711"/>
      <c r="L774" s="711"/>
      <c r="M774" s="711"/>
      <c r="N774" s="711">
        <v>2</v>
      </c>
      <c r="O774" s="711">
        <v>9022.1</v>
      </c>
      <c r="P774" s="701"/>
      <c r="Q774" s="712">
        <v>4511.05</v>
      </c>
    </row>
    <row r="775" spans="1:17" ht="14.4" customHeight="1" x14ac:dyDescent="0.3">
      <c r="A775" s="695" t="s">
        <v>6163</v>
      </c>
      <c r="B775" s="696" t="s">
        <v>5749</v>
      </c>
      <c r="C775" s="696" t="s">
        <v>1459</v>
      </c>
      <c r="D775" s="696" t="s">
        <v>5814</v>
      </c>
      <c r="E775" s="696" t="s">
        <v>5815</v>
      </c>
      <c r="F775" s="711"/>
      <c r="G775" s="711"/>
      <c r="H775" s="711"/>
      <c r="I775" s="711"/>
      <c r="J775" s="711"/>
      <c r="K775" s="711"/>
      <c r="L775" s="711"/>
      <c r="M775" s="711"/>
      <c r="N775" s="711">
        <v>2</v>
      </c>
      <c r="O775" s="711">
        <v>18044.18</v>
      </c>
      <c r="P775" s="701"/>
      <c r="Q775" s="712">
        <v>9022.09</v>
      </c>
    </row>
    <row r="776" spans="1:17" ht="14.4" customHeight="1" x14ac:dyDescent="0.3">
      <c r="A776" s="695" t="s">
        <v>6163</v>
      </c>
      <c r="B776" s="696" t="s">
        <v>5749</v>
      </c>
      <c r="C776" s="696" t="s">
        <v>5872</v>
      </c>
      <c r="D776" s="696" t="s">
        <v>5874</v>
      </c>
      <c r="E776" s="696" t="s">
        <v>5745</v>
      </c>
      <c r="F776" s="711"/>
      <c r="G776" s="711"/>
      <c r="H776" s="711"/>
      <c r="I776" s="711"/>
      <c r="J776" s="711"/>
      <c r="K776" s="711"/>
      <c r="L776" s="711"/>
      <c r="M776" s="711"/>
      <c r="N776" s="711">
        <v>1</v>
      </c>
      <c r="O776" s="711">
        <v>2728.71</v>
      </c>
      <c r="P776" s="701"/>
      <c r="Q776" s="712">
        <v>2728.71</v>
      </c>
    </row>
    <row r="777" spans="1:17" ht="14.4" customHeight="1" x14ac:dyDescent="0.3">
      <c r="A777" s="695" t="s">
        <v>6163</v>
      </c>
      <c r="B777" s="696" t="s">
        <v>5749</v>
      </c>
      <c r="C777" s="696" t="s">
        <v>5872</v>
      </c>
      <c r="D777" s="696" t="s">
        <v>5876</v>
      </c>
      <c r="E777" s="696" t="s">
        <v>5745</v>
      </c>
      <c r="F777" s="711"/>
      <c r="G777" s="711"/>
      <c r="H777" s="711"/>
      <c r="I777" s="711"/>
      <c r="J777" s="711"/>
      <c r="K777" s="711"/>
      <c r="L777" s="711"/>
      <c r="M777" s="711"/>
      <c r="N777" s="711">
        <v>1</v>
      </c>
      <c r="O777" s="711">
        <v>8074.36</v>
      </c>
      <c r="P777" s="701"/>
      <c r="Q777" s="712">
        <v>8074.36</v>
      </c>
    </row>
    <row r="778" spans="1:17" ht="14.4" customHeight="1" x14ac:dyDescent="0.3">
      <c r="A778" s="695" t="s">
        <v>6163</v>
      </c>
      <c r="B778" s="696" t="s">
        <v>5749</v>
      </c>
      <c r="C778" s="696" t="s">
        <v>5872</v>
      </c>
      <c r="D778" s="696" t="s">
        <v>5877</v>
      </c>
      <c r="E778" s="696" t="s">
        <v>5745</v>
      </c>
      <c r="F778" s="711"/>
      <c r="G778" s="711"/>
      <c r="H778" s="711"/>
      <c r="I778" s="711"/>
      <c r="J778" s="711"/>
      <c r="K778" s="711"/>
      <c r="L778" s="711"/>
      <c r="M778" s="711"/>
      <c r="N778" s="711">
        <v>1</v>
      </c>
      <c r="O778" s="711">
        <v>9686.1</v>
      </c>
      <c r="P778" s="701"/>
      <c r="Q778" s="712">
        <v>9686.1</v>
      </c>
    </row>
    <row r="779" spans="1:17" ht="14.4" customHeight="1" x14ac:dyDescent="0.3">
      <c r="A779" s="695" t="s">
        <v>6163</v>
      </c>
      <c r="B779" s="696" t="s">
        <v>5749</v>
      </c>
      <c r="C779" s="696" t="s">
        <v>5872</v>
      </c>
      <c r="D779" s="696" t="s">
        <v>5878</v>
      </c>
      <c r="E779" s="696" t="s">
        <v>5745</v>
      </c>
      <c r="F779" s="711"/>
      <c r="G779" s="711"/>
      <c r="H779" s="711"/>
      <c r="I779" s="711"/>
      <c r="J779" s="711"/>
      <c r="K779" s="711"/>
      <c r="L779" s="711"/>
      <c r="M779" s="711"/>
      <c r="N779" s="711">
        <v>2</v>
      </c>
      <c r="O779" s="711">
        <v>477.36</v>
      </c>
      <c r="P779" s="701"/>
      <c r="Q779" s="712">
        <v>238.68</v>
      </c>
    </row>
    <row r="780" spans="1:17" ht="14.4" customHeight="1" x14ac:dyDescent="0.3">
      <c r="A780" s="695" t="s">
        <v>6163</v>
      </c>
      <c r="B780" s="696" t="s">
        <v>5749</v>
      </c>
      <c r="C780" s="696" t="s">
        <v>5886</v>
      </c>
      <c r="D780" s="696" t="s">
        <v>5889</v>
      </c>
      <c r="E780" s="696" t="s">
        <v>5890</v>
      </c>
      <c r="F780" s="711"/>
      <c r="G780" s="711"/>
      <c r="H780" s="711"/>
      <c r="I780" s="711"/>
      <c r="J780" s="711"/>
      <c r="K780" s="711"/>
      <c r="L780" s="711"/>
      <c r="M780" s="711"/>
      <c r="N780" s="711">
        <v>3</v>
      </c>
      <c r="O780" s="711">
        <v>558</v>
      </c>
      <c r="P780" s="701"/>
      <c r="Q780" s="712">
        <v>186</v>
      </c>
    </row>
    <row r="781" spans="1:17" ht="14.4" customHeight="1" x14ac:dyDescent="0.3">
      <c r="A781" s="695" t="s">
        <v>6163</v>
      </c>
      <c r="B781" s="696" t="s">
        <v>5749</v>
      </c>
      <c r="C781" s="696" t="s">
        <v>5886</v>
      </c>
      <c r="D781" s="696" t="s">
        <v>5891</v>
      </c>
      <c r="E781" s="696" t="s">
        <v>5892</v>
      </c>
      <c r="F781" s="711">
        <v>1</v>
      </c>
      <c r="G781" s="711">
        <v>34</v>
      </c>
      <c r="H781" s="711">
        <v>1</v>
      </c>
      <c r="I781" s="711">
        <v>34</v>
      </c>
      <c r="J781" s="711"/>
      <c r="K781" s="711"/>
      <c r="L781" s="711"/>
      <c r="M781" s="711"/>
      <c r="N781" s="711">
        <v>3</v>
      </c>
      <c r="O781" s="711">
        <v>103</v>
      </c>
      <c r="P781" s="701">
        <v>3.0294117647058822</v>
      </c>
      <c r="Q781" s="712">
        <v>34.333333333333336</v>
      </c>
    </row>
    <row r="782" spans="1:17" ht="14.4" customHeight="1" x14ac:dyDescent="0.3">
      <c r="A782" s="695" t="s">
        <v>6163</v>
      </c>
      <c r="B782" s="696" t="s">
        <v>5749</v>
      </c>
      <c r="C782" s="696" t="s">
        <v>5886</v>
      </c>
      <c r="D782" s="696" t="s">
        <v>5901</v>
      </c>
      <c r="E782" s="696" t="s">
        <v>5902</v>
      </c>
      <c r="F782" s="711"/>
      <c r="G782" s="711"/>
      <c r="H782" s="711"/>
      <c r="I782" s="711"/>
      <c r="J782" s="711"/>
      <c r="K782" s="711"/>
      <c r="L782" s="711"/>
      <c r="M782" s="711"/>
      <c r="N782" s="711">
        <v>2</v>
      </c>
      <c r="O782" s="711">
        <v>0</v>
      </c>
      <c r="P782" s="701"/>
      <c r="Q782" s="712">
        <v>0</v>
      </c>
    </row>
    <row r="783" spans="1:17" ht="14.4" customHeight="1" x14ac:dyDescent="0.3">
      <c r="A783" s="695" t="s">
        <v>6163</v>
      </c>
      <c r="B783" s="696" t="s">
        <v>5749</v>
      </c>
      <c r="C783" s="696" t="s">
        <v>5886</v>
      </c>
      <c r="D783" s="696" t="s">
        <v>5909</v>
      </c>
      <c r="E783" s="696" t="s">
        <v>5910</v>
      </c>
      <c r="F783" s="711"/>
      <c r="G783" s="711"/>
      <c r="H783" s="711"/>
      <c r="I783" s="711"/>
      <c r="J783" s="711"/>
      <c r="K783" s="711"/>
      <c r="L783" s="711"/>
      <c r="M783" s="711"/>
      <c r="N783" s="711">
        <v>1</v>
      </c>
      <c r="O783" s="711">
        <v>0</v>
      </c>
      <c r="P783" s="701"/>
      <c r="Q783" s="712">
        <v>0</v>
      </c>
    </row>
    <row r="784" spans="1:17" ht="14.4" customHeight="1" x14ac:dyDescent="0.3">
      <c r="A784" s="695" t="s">
        <v>6163</v>
      </c>
      <c r="B784" s="696" t="s">
        <v>5749</v>
      </c>
      <c r="C784" s="696" t="s">
        <v>5886</v>
      </c>
      <c r="D784" s="696" t="s">
        <v>5931</v>
      </c>
      <c r="E784" s="696" t="s">
        <v>5932</v>
      </c>
      <c r="F784" s="711"/>
      <c r="G784" s="711"/>
      <c r="H784" s="711"/>
      <c r="I784" s="711"/>
      <c r="J784" s="711">
        <v>6</v>
      </c>
      <c r="K784" s="711">
        <v>954</v>
      </c>
      <c r="L784" s="711"/>
      <c r="M784" s="711">
        <v>159</v>
      </c>
      <c r="N784" s="711"/>
      <c r="O784" s="711"/>
      <c r="P784" s="701"/>
      <c r="Q784" s="712"/>
    </row>
    <row r="785" spans="1:17" ht="14.4" customHeight="1" x14ac:dyDescent="0.3">
      <c r="A785" s="695" t="s">
        <v>6163</v>
      </c>
      <c r="B785" s="696" t="s">
        <v>5749</v>
      </c>
      <c r="C785" s="696" t="s">
        <v>5886</v>
      </c>
      <c r="D785" s="696" t="s">
        <v>5937</v>
      </c>
      <c r="E785" s="696" t="s">
        <v>5938</v>
      </c>
      <c r="F785" s="711"/>
      <c r="G785" s="711"/>
      <c r="H785" s="711"/>
      <c r="I785" s="711"/>
      <c r="J785" s="711"/>
      <c r="K785" s="711"/>
      <c r="L785" s="711"/>
      <c r="M785" s="711"/>
      <c r="N785" s="711">
        <v>2</v>
      </c>
      <c r="O785" s="711">
        <v>327</v>
      </c>
      <c r="P785" s="701"/>
      <c r="Q785" s="712">
        <v>163.5</v>
      </c>
    </row>
    <row r="786" spans="1:17" ht="14.4" customHeight="1" x14ac:dyDescent="0.3">
      <c r="A786" s="695" t="s">
        <v>6163</v>
      </c>
      <c r="B786" s="696" t="s">
        <v>5941</v>
      </c>
      <c r="C786" s="696" t="s">
        <v>5886</v>
      </c>
      <c r="D786" s="696" t="s">
        <v>5952</v>
      </c>
      <c r="E786" s="696" t="s">
        <v>5953</v>
      </c>
      <c r="F786" s="711"/>
      <c r="G786" s="711"/>
      <c r="H786" s="711"/>
      <c r="I786" s="711"/>
      <c r="J786" s="711">
        <v>1</v>
      </c>
      <c r="K786" s="711">
        <v>9337</v>
      </c>
      <c r="L786" s="711"/>
      <c r="M786" s="711">
        <v>9337</v>
      </c>
      <c r="N786" s="711"/>
      <c r="O786" s="711"/>
      <c r="P786" s="701"/>
      <c r="Q786" s="712"/>
    </row>
    <row r="787" spans="1:17" ht="14.4" customHeight="1" x14ac:dyDescent="0.3">
      <c r="A787" s="695" t="s">
        <v>6163</v>
      </c>
      <c r="B787" s="696" t="s">
        <v>5970</v>
      </c>
      <c r="C787" s="696" t="s">
        <v>5886</v>
      </c>
      <c r="D787" s="696" t="s">
        <v>5979</v>
      </c>
      <c r="E787" s="696" t="s">
        <v>5980</v>
      </c>
      <c r="F787" s="711"/>
      <c r="G787" s="711"/>
      <c r="H787" s="711"/>
      <c r="I787" s="711"/>
      <c r="J787" s="711">
        <v>1</v>
      </c>
      <c r="K787" s="711">
        <v>350</v>
      </c>
      <c r="L787" s="711"/>
      <c r="M787" s="711">
        <v>350</v>
      </c>
      <c r="N787" s="711"/>
      <c r="O787" s="711"/>
      <c r="P787" s="701"/>
      <c r="Q787" s="712"/>
    </row>
    <row r="788" spans="1:17" ht="14.4" customHeight="1" x14ac:dyDescent="0.3">
      <c r="A788" s="695" t="s">
        <v>6163</v>
      </c>
      <c r="B788" s="696" t="s">
        <v>5970</v>
      </c>
      <c r="C788" s="696" t="s">
        <v>5886</v>
      </c>
      <c r="D788" s="696" t="s">
        <v>5983</v>
      </c>
      <c r="E788" s="696" t="s">
        <v>5984</v>
      </c>
      <c r="F788" s="711">
        <v>71</v>
      </c>
      <c r="G788" s="711">
        <v>4544</v>
      </c>
      <c r="H788" s="711">
        <v>1</v>
      </c>
      <c r="I788" s="711">
        <v>64</v>
      </c>
      <c r="J788" s="711">
        <v>56</v>
      </c>
      <c r="K788" s="711">
        <v>3640</v>
      </c>
      <c r="L788" s="711">
        <v>0.801056338028169</v>
      </c>
      <c r="M788" s="711">
        <v>65</v>
      </c>
      <c r="N788" s="711">
        <v>84</v>
      </c>
      <c r="O788" s="711">
        <v>5460</v>
      </c>
      <c r="P788" s="701">
        <v>1.2015845070422535</v>
      </c>
      <c r="Q788" s="712">
        <v>65</v>
      </c>
    </row>
    <row r="789" spans="1:17" ht="14.4" customHeight="1" x14ac:dyDescent="0.3">
      <c r="A789" s="695" t="s">
        <v>6163</v>
      </c>
      <c r="B789" s="696" t="s">
        <v>5970</v>
      </c>
      <c r="C789" s="696" t="s">
        <v>5886</v>
      </c>
      <c r="D789" s="696" t="s">
        <v>5987</v>
      </c>
      <c r="E789" s="696" t="s">
        <v>5988</v>
      </c>
      <c r="F789" s="711"/>
      <c r="G789" s="711"/>
      <c r="H789" s="711"/>
      <c r="I789" s="711"/>
      <c r="J789" s="711">
        <v>3</v>
      </c>
      <c r="K789" s="711">
        <v>1770</v>
      </c>
      <c r="L789" s="711"/>
      <c r="M789" s="711">
        <v>590</v>
      </c>
      <c r="N789" s="711">
        <v>3</v>
      </c>
      <c r="O789" s="711">
        <v>1772</v>
      </c>
      <c r="P789" s="701"/>
      <c r="Q789" s="712">
        <v>590.66666666666663</v>
      </c>
    </row>
    <row r="790" spans="1:17" ht="14.4" customHeight="1" x14ac:dyDescent="0.3">
      <c r="A790" s="695" t="s">
        <v>6163</v>
      </c>
      <c r="B790" s="696" t="s">
        <v>5970</v>
      </c>
      <c r="C790" s="696" t="s">
        <v>5886</v>
      </c>
      <c r="D790" s="696" t="s">
        <v>5995</v>
      </c>
      <c r="E790" s="696" t="s">
        <v>5996</v>
      </c>
      <c r="F790" s="711">
        <v>4</v>
      </c>
      <c r="G790" s="711">
        <v>92</v>
      </c>
      <c r="H790" s="711">
        <v>1</v>
      </c>
      <c r="I790" s="711">
        <v>23</v>
      </c>
      <c r="J790" s="711">
        <v>2</v>
      </c>
      <c r="K790" s="711">
        <v>46</v>
      </c>
      <c r="L790" s="711">
        <v>0.5</v>
      </c>
      <c r="M790" s="711">
        <v>23</v>
      </c>
      <c r="N790" s="711"/>
      <c r="O790" s="711"/>
      <c r="P790" s="701"/>
      <c r="Q790" s="712"/>
    </row>
    <row r="791" spans="1:17" ht="14.4" customHeight="1" x14ac:dyDescent="0.3">
      <c r="A791" s="695" t="s">
        <v>6163</v>
      </c>
      <c r="B791" s="696" t="s">
        <v>5970</v>
      </c>
      <c r="C791" s="696" t="s">
        <v>5886</v>
      </c>
      <c r="D791" s="696" t="s">
        <v>5999</v>
      </c>
      <c r="E791" s="696" t="s">
        <v>6000</v>
      </c>
      <c r="F791" s="711">
        <v>1</v>
      </c>
      <c r="G791" s="711">
        <v>54</v>
      </c>
      <c r="H791" s="711">
        <v>1</v>
      </c>
      <c r="I791" s="711">
        <v>54</v>
      </c>
      <c r="J791" s="711">
        <v>1</v>
      </c>
      <c r="K791" s="711">
        <v>54</v>
      </c>
      <c r="L791" s="711">
        <v>1</v>
      </c>
      <c r="M791" s="711">
        <v>54</v>
      </c>
      <c r="N791" s="711">
        <v>3</v>
      </c>
      <c r="O791" s="711">
        <v>162</v>
      </c>
      <c r="P791" s="701">
        <v>3</v>
      </c>
      <c r="Q791" s="712">
        <v>54</v>
      </c>
    </row>
    <row r="792" spans="1:17" ht="14.4" customHeight="1" x14ac:dyDescent="0.3">
      <c r="A792" s="695" t="s">
        <v>6163</v>
      </c>
      <c r="B792" s="696" t="s">
        <v>5970</v>
      </c>
      <c r="C792" s="696" t="s">
        <v>5886</v>
      </c>
      <c r="D792" s="696" t="s">
        <v>6001</v>
      </c>
      <c r="E792" s="696" t="s">
        <v>6002</v>
      </c>
      <c r="F792" s="711">
        <v>69</v>
      </c>
      <c r="G792" s="711">
        <v>5313</v>
      </c>
      <c r="H792" s="711">
        <v>1</v>
      </c>
      <c r="I792" s="711">
        <v>77</v>
      </c>
      <c r="J792" s="711">
        <v>67</v>
      </c>
      <c r="K792" s="711">
        <v>5159</v>
      </c>
      <c r="L792" s="711">
        <v>0.97101449275362317</v>
      </c>
      <c r="M792" s="711">
        <v>77</v>
      </c>
      <c r="N792" s="711">
        <v>85</v>
      </c>
      <c r="O792" s="711">
        <v>6545</v>
      </c>
      <c r="P792" s="701">
        <v>1.2318840579710144</v>
      </c>
      <c r="Q792" s="712">
        <v>77</v>
      </c>
    </row>
    <row r="793" spans="1:17" ht="14.4" customHeight="1" x14ac:dyDescent="0.3">
      <c r="A793" s="695" t="s">
        <v>6163</v>
      </c>
      <c r="B793" s="696" t="s">
        <v>5970</v>
      </c>
      <c r="C793" s="696" t="s">
        <v>5886</v>
      </c>
      <c r="D793" s="696" t="s">
        <v>6005</v>
      </c>
      <c r="E793" s="696" t="s">
        <v>6006</v>
      </c>
      <c r="F793" s="711">
        <v>12</v>
      </c>
      <c r="G793" s="711">
        <v>264</v>
      </c>
      <c r="H793" s="711">
        <v>1</v>
      </c>
      <c r="I793" s="711">
        <v>22</v>
      </c>
      <c r="J793" s="711">
        <v>5</v>
      </c>
      <c r="K793" s="711">
        <v>110</v>
      </c>
      <c r="L793" s="711">
        <v>0.41666666666666669</v>
      </c>
      <c r="M793" s="711">
        <v>22</v>
      </c>
      <c r="N793" s="711">
        <v>8</v>
      </c>
      <c r="O793" s="711">
        <v>178</v>
      </c>
      <c r="P793" s="701">
        <v>0.6742424242424242</v>
      </c>
      <c r="Q793" s="712">
        <v>22.25</v>
      </c>
    </row>
    <row r="794" spans="1:17" ht="14.4" customHeight="1" x14ac:dyDescent="0.3">
      <c r="A794" s="695" t="s">
        <v>6163</v>
      </c>
      <c r="B794" s="696" t="s">
        <v>5970</v>
      </c>
      <c r="C794" s="696" t="s">
        <v>5886</v>
      </c>
      <c r="D794" s="696" t="s">
        <v>6015</v>
      </c>
      <c r="E794" s="696" t="s">
        <v>6016</v>
      </c>
      <c r="F794" s="711"/>
      <c r="G794" s="711"/>
      <c r="H794" s="711"/>
      <c r="I794" s="711"/>
      <c r="J794" s="711">
        <v>1</v>
      </c>
      <c r="K794" s="711">
        <v>209</v>
      </c>
      <c r="L794" s="711"/>
      <c r="M794" s="711">
        <v>209</v>
      </c>
      <c r="N794" s="711"/>
      <c r="O794" s="711"/>
      <c r="P794" s="701"/>
      <c r="Q794" s="712"/>
    </row>
    <row r="795" spans="1:17" ht="14.4" customHeight="1" x14ac:dyDescent="0.3">
      <c r="A795" s="695" t="s">
        <v>6163</v>
      </c>
      <c r="B795" s="696" t="s">
        <v>5970</v>
      </c>
      <c r="C795" s="696" t="s">
        <v>5886</v>
      </c>
      <c r="D795" s="696" t="s">
        <v>6021</v>
      </c>
      <c r="E795" s="696" t="s">
        <v>6022</v>
      </c>
      <c r="F795" s="711">
        <v>87</v>
      </c>
      <c r="G795" s="711">
        <v>1392</v>
      </c>
      <c r="H795" s="711">
        <v>1</v>
      </c>
      <c r="I795" s="711">
        <v>16</v>
      </c>
      <c r="J795" s="711">
        <v>79</v>
      </c>
      <c r="K795" s="711">
        <v>1264</v>
      </c>
      <c r="L795" s="711">
        <v>0.90804597701149425</v>
      </c>
      <c r="M795" s="711">
        <v>16</v>
      </c>
      <c r="N795" s="711">
        <v>110</v>
      </c>
      <c r="O795" s="711">
        <v>1760</v>
      </c>
      <c r="P795" s="701">
        <v>1.264367816091954</v>
      </c>
      <c r="Q795" s="712">
        <v>16</v>
      </c>
    </row>
    <row r="796" spans="1:17" ht="14.4" customHeight="1" x14ac:dyDescent="0.3">
      <c r="A796" s="695" t="s">
        <v>6163</v>
      </c>
      <c r="B796" s="696" t="s">
        <v>5970</v>
      </c>
      <c r="C796" s="696" t="s">
        <v>5886</v>
      </c>
      <c r="D796" s="696" t="s">
        <v>6027</v>
      </c>
      <c r="E796" s="696" t="s">
        <v>6028</v>
      </c>
      <c r="F796" s="711">
        <v>8</v>
      </c>
      <c r="G796" s="711">
        <v>184</v>
      </c>
      <c r="H796" s="711">
        <v>1</v>
      </c>
      <c r="I796" s="711">
        <v>23</v>
      </c>
      <c r="J796" s="711">
        <v>3</v>
      </c>
      <c r="K796" s="711">
        <v>72</v>
      </c>
      <c r="L796" s="711">
        <v>0.39130434782608697</v>
      </c>
      <c r="M796" s="711">
        <v>24</v>
      </c>
      <c r="N796" s="711">
        <v>8</v>
      </c>
      <c r="O796" s="711">
        <v>192</v>
      </c>
      <c r="P796" s="701">
        <v>1.0434782608695652</v>
      </c>
      <c r="Q796" s="712">
        <v>24</v>
      </c>
    </row>
    <row r="797" spans="1:17" ht="14.4" customHeight="1" x14ac:dyDescent="0.3">
      <c r="A797" s="695" t="s">
        <v>6163</v>
      </c>
      <c r="B797" s="696" t="s">
        <v>5970</v>
      </c>
      <c r="C797" s="696" t="s">
        <v>5886</v>
      </c>
      <c r="D797" s="696" t="s">
        <v>6031</v>
      </c>
      <c r="E797" s="696" t="s">
        <v>6032</v>
      </c>
      <c r="F797" s="711">
        <v>3</v>
      </c>
      <c r="G797" s="711">
        <v>540</v>
      </c>
      <c r="H797" s="711">
        <v>1</v>
      </c>
      <c r="I797" s="711">
        <v>180</v>
      </c>
      <c r="J797" s="711">
        <v>4</v>
      </c>
      <c r="K797" s="711">
        <v>720</v>
      </c>
      <c r="L797" s="711">
        <v>1.3333333333333333</v>
      </c>
      <c r="M797" s="711">
        <v>180</v>
      </c>
      <c r="N797" s="711"/>
      <c r="O797" s="711"/>
      <c r="P797" s="701"/>
      <c r="Q797" s="712"/>
    </row>
    <row r="798" spans="1:17" ht="14.4" customHeight="1" x14ac:dyDescent="0.3">
      <c r="A798" s="695" t="s">
        <v>6163</v>
      </c>
      <c r="B798" s="696" t="s">
        <v>5970</v>
      </c>
      <c r="C798" s="696" t="s">
        <v>5886</v>
      </c>
      <c r="D798" s="696" t="s">
        <v>6045</v>
      </c>
      <c r="E798" s="696" t="s">
        <v>6046</v>
      </c>
      <c r="F798" s="711">
        <v>4</v>
      </c>
      <c r="G798" s="711">
        <v>864</v>
      </c>
      <c r="H798" s="711">
        <v>1</v>
      </c>
      <c r="I798" s="711">
        <v>216</v>
      </c>
      <c r="J798" s="711">
        <v>4</v>
      </c>
      <c r="K798" s="711">
        <v>864</v>
      </c>
      <c r="L798" s="711">
        <v>1</v>
      </c>
      <c r="M798" s="711">
        <v>216</v>
      </c>
      <c r="N798" s="711">
        <v>3</v>
      </c>
      <c r="O798" s="711">
        <v>648</v>
      </c>
      <c r="P798" s="701">
        <v>0.75</v>
      </c>
      <c r="Q798" s="712">
        <v>216</v>
      </c>
    </row>
    <row r="799" spans="1:17" ht="14.4" customHeight="1" x14ac:dyDescent="0.3">
      <c r="A799" s="695" t="s">
        <v>6163</v>
      </c>
      <c r="B799" s="696" t="s">
        <v>5970</v>
      </c>
      <c r="C799" s="696" t="s">
        <v>5886</v>
      </c>
      <c r="D799" s="696" t="s">
        <v>6049</v>
      </c>
      <c r="E799" s="696" t="s">
        <v>6050</v>
      </c>
      <c r="F799" s="711"/>
      <c r="G799" s="711"/>
      <c r="H799" s="711"/>
      <c r="I799" s="711"/>
      <c r="J799" s="711">
        <v>4</v>
      </c>
      <c r="K799" s="711">
        <v>2360</v>
      </c>
      <c r="L799" s="711"/>
      <c r="M799" s="711">
        <v>590</v>
      </c>
      <c r="N799" s="711"/>
      <c r="O799" s="711"/>
      <c r="P799" s="701"/>
      <c r="Q799" s="712"/>
    </row>
    <row r="800" spans="1:17" ht="14.4" customHeight="1" x14ac:dyDescent="0.3">
      <c r="A800" s="695" t="s">
        <v>6163</v>
      </c>
      <c r="B800" s="696" t="s">
        <v>5970</v>
      </c>
      <c r="C800" s="696" t="s">
        <v>5886</v>
      </c>
      <c r="D800" s="696" t="s">
        <v>6071</v>
      </c>
      <c r="E800" s="696" t="s">
        <v>6072</v>
      </c>
      <c r="F800" s="711"/>
      <c r="G800" s="711"/>
      <c r="H800" s="711"/>
      <c r="I800" s="711"/>
      <c r="J800" s="711"/>
      <c r="K800" s="711"/>
      <c r="L800" s="711"/>
      <c r="M800" s="711"/>
      <c r="N800" s="711">
        <v>3</v>
      </c>
      <c r="O800" s="711">
        <v>1220</v>
      </c>
      <c r="P800" s="701"/>
      <c r="Q800" s="712">
        <v>406.66666666666669</v>
      </c>
    </row>
    <row r="801" spans="1:17" ht="14.4" customHeight="1" x14ac:dyDescent="0.3">
      <c r="A801" s="695" t="s">
        <v>6163</v>
      </c>
      <c r="B801" s="696" t="s">
        <v>5970</v>
      </c>
      <c r="C801" s="696" t="s">
        <v>5886</v>
      </c>
      <c r="D801" s="696" t="s">
        <v>6075</v>
      </c>
      <c r="E801" s="696" t="s">
        <v>6076</v>
      </c>
      <c r="F801" s="711"/>
      <c r="G801" s="711"/>
      <c r="H801" s="711"/>
      <c r="I801" s="711"/>
      <c r="J801" s="711"/>
      <c r="K801" s="711"/>
      <c r="L801" s="711"/>
      <c r="M801" s="711"/>
      <c r="N801" s="711">
        <v>3</v>
      </c>
      <c r="O801" s="711">
        <v>1760</v>
      </c>
      <c r="P801" s="701"/>
      <c r="Q801" s="712">
        <v>586.66666666666663</v>
      </c>
    </row>
    <row r="802" spans="1:17" ht="14.4" customHeight="1" x14ac:dyDescent="0.3">
      <c r="A802" s="695" t="s">
        <v>6164</v>
      </c>
      <c r="B802" s="696" t="s">
        <v>5749</v>
      </c>
      <c r="C802" s="696" t="s">
        <v>5886</v>
      </c>
      <c r="D802" s="696" t="s">
        <v>5937</v>
      </c>
      <c r="E802" s="696" t="s">
        <v>5938</v>
      </c>
      <c r="F802" s="711">
        <v>1</v>
      </c>
      <c r="G802" s="711">
        <v>178</v>
      </c>
      <c r="H802" s="711">
        <v>1</v>
      </c>
      <c r="I802" s="711">
        <v>178</v>
      </c>
      <c r="J802" s="711"/>
      <c r="K802" s="711"/>
      <c r="L802" s="711"/>
      <c r="M802" s="711"/>
      <c r="N802" s="711"/>
      <c r="O802" s="711"/>
      <c r="P802" s="701"/>
      <c r="Q802" s="712"/>
    </row>
    <row r="803" spans="1:17" ht="14.4" customHeight="1" x14ac:dyDescent="0.3">
      <c r="A803" s="695" t="s">
        <v>6164</v>
      </c>
      <c r="B803" s="696" t="s">
        <v>5749</v>
      </c>
      <c r="C803" s="696" t="s">
        <v>5886</v>
      </c>
      <c r="D803" s="696" t="s">
        <v>5939</v>
      </c>
      <c r="E803" s="696" t="s">
        <v>5940</v>
      </c>
      <c r="F803" s="711">
        <v>1</v>
      </c>
      <c r="G803" s="711">
        <v>673</v>
      </c>
      <c r="H803" s="711">
        <v>1</v>
      </c>
      <c r="I803" s="711">
        <v>673</v>
      </c>
      <c r="J803" s="711"/>
      <c r="K803" s="711"/>
      <c r="L803" s="711"/>
      <c r="M803" s="711"/>
      <c r="N803" s="711"/>
      <c r="O803" s="711"/>
      <c r="P803" s="701"/>
      <c r="Q803" s="712"/>
    </row>
    <row r="804" spans="1:17" ht="14.4" customHeight="1" x14ac:dyDescent="0.3">
      <c r="A804" s="695" t="s">
        <v>6164</v>
      </c>
      <c r="B804" s="696" t="s">
        <v>5970</v>
      </c>
      <c r="C804" s="696" t="s">
        <v>5886</v>
      </c>
      <c r="D804" s="696" t="s">
        <v>5979</v>
      </c>
      <c r="E804" s="696" t="s">
        <v>5980</v>
      </c>
      <c r="F804" s="711">
        <v>15</v>
      </c>
      <c r="G804" s="711">
        <v>5250</v>
      </c>
      <c r="H804" s="711">
        <v>1</v>
      </c>
      <c r="I804" s="711">
        <v>350</v>
      </c>
      <c r="J804" s="711">
        <v>17</v>
      </c>
      <c r="K804" s="711">
        <v>5950</v>
      </c>
      <c r="L804" s="711">
        <v>1.1333333333333333</v>
      </c>
      <c r="M804" s="711">
        <v>350</v>
      </c>
      <c r="N804" s="711">
        <v>2</v>
      </c>
      <c r="O804" s="711">
        <v>700</v>
      </c>
      <c r="P804" s="701">
        <v>0.13333333333333333</v>
      </c>
      <c r="Q804" s="712">
        <v>350</v>
      </c>
    </row>
    <row r="805" spans="1:17" ht="14.4" customHeight="1" x14ac:dyDescent="0.3">
      <c r="A805" s="695" t="s">
        <v>6164</v>
      </c>
      <c r="B805" s="696" t="s">
        <v>5970</v>
      </c>
      <c r="C805" s="696" t="s">
        <v>5886</v>
      </c>
      <c r="D805" s="696" t="s">
        <v>5983</v>
      </c>
      <c r="E805" s="696" t="s">
        <v>5984</v>
      </c>
      <c r="F805" s="711">
        <v>112</v>
      </c>
      <c r="G805" s="711">
        <v>7168</v>
      </c>
      <c r="H805" s="711">
        <v>1</v>
      </c>
      <c r="I805" s="711">
        <v>64</v>
      </c>
      <c r="J805" s="711">
        <v>120</v>
      </c>
      <c r="K805" s="711">
        <v>7800</v>
      </c>
      <c r="L805" s="711">
        <v>1.0881696428571428</v>
      </c>
      <c r="M805" s="711">
        <v>65</v>
      </c>
      <c r="N805" s="711">
        <v>102</v>
      </c>
      <c r="O805" s="711">
        <v>6630</v>
      </c>
      <c r="P805" s="701">
        <v>0.9249441964285714</v>
      </c>
      <c r="Q805" s="712">
        <v>65</v>
      </c>
    </row>
    <row r="806" spans="1:17" ht="14.4" customHeight="1" x14ac:dyDescent="0.3">
      <c r="A806" s="695" t="s">
        <v>6164</v>
      </c>
      <c r="B806" s="696" t="s">
        <v>5970</v>
      </c>
      <c r="C806" s="696" t="s">
        <v>5886</v>
      </c>
      <c r="D806" s="696" t="s">
        <v>5995</v>
      </c>
      <c r="E806" s="696" t="s">
        <v>5996</v>
      </c>
      <c r="F806" s="711">
        <v>1</v>
      </c>
      <c r="G806" s="711">
        <v>23</v>
      </c>
      <c r="H806" s="711">
        <v>1</v>
      </c>
      <c r="I806" s="711">
        <v>23</v>
      </c>
      <c r="J806" s="711">
        <v>1</v>
      </c>
      <c r="K806" s="711">
        <v>23</v>
      </c>
      <c r="L806" s="711">
        <v>1</v>
      </c>
      <c r="M806" s="711">
        <v>23</v>
      </c>
      <c r="N806" s="711">
        <v>1</v>
      </c>
      <c r="O806" s="711">
        <v>23</v>
      </c>
      <c r="P806" s="701">
        <v>1</v>
      </c>
      <c r="Q806" s="712">
        <v>23</v>
      </c>
    </row>
    <row r="807" spans="1:17" ht="14.4" customHeight="1" x14ac:dyDescent="0.3">
      <c r="A807" s="695" t="s">
        <v>6164</v>
      </c>
      <c r="B807" s="696" t="s">
        <v>5970</v>
      </c>
      <c r="C807" s="696" t="s">
        <v>5886</v>
      </c>
      <c r="D807" s="696" t="s">
        <v>6001</v>
      </c>
      <c r="E807" s="696" t="s">
        <v>6002</v>
      </c>
      <c r="F807" s="711">
        <v>38</v>
      </c>
      <c r="G807" s="711">
        <v>2926</v>
      </c>
      <c r="H807" s="711">
        <v>1</v>
      </c>
      <c r="I807" s="711">
        <v>77</v>
      </c>
      <c r="J807" s="711">
        <v>17</v>
      </c>
      <c r="K807" s="711">
        <v>1309</v>
      </c>
      <c r="L807" s="711">
        <v>0.44736842105263158</v>
      </c>
      <c r="M807" s="711">
        <v>77</v>
      </c>
      <c r="N807" s="711">
        <v>33</v>
      </c>
      <c r="O807" s="711">
        <v>2541</v>
      </c>
      <c r="P807" s="701">
        <v>0.86842105263157898</v>
      </c>
      <c r="Q807" s="712">
        <v>77</v>
      </c>
    </row>
    <row r="808" spans="1:17" ht="14.4" customHeight="1" x14ac:dyDescent="0.3">
      <c r="A808" s="695" t="s">
        <v>6164</v>
      </c>
      <c r="B808" s="696" t="s">
        <v>5970</v>
      </c>
      <c r="C808" s="696" t="s">
        <v>5886</v>
      </c>
      <c r="D808" s="696" t="s">
        <v>6005</v>
      </c>
      <c r="E808" s="696" t="s">
        <v>6006</v>
      </c>
      <c r="F808" s="711">
        <v>18</v>
      </c>
      <c r="G808" s="711">
        <v>396</v>
      </c>
      <c r="H808" s="711">
        <v>1</v>
      </c>
      <c r="I808" s="711">
        <v>22</v>
      </c>
      <c r="J808" s="711">
        <v>16</v>
      </c>
      <c r="K808" s="711">
        <v>352</v>
      </c>
      <c r="L808" s="711">
        <v>0.88888888888888884</v>
      </c>
      <c r="M808" s="711">
        <v>22</v>
      </c>
      <c r="N808" s="711">
        <v>9</v>
      </c>
      <c r="O808" s="711">
        <v>201</v>
      </c>
      <c r="P808" s="701">
        <v>0.50757575757575757</v>
      </c>
      <c r="Q808" s="712">
        <v>22.333333333333332</v>
      </c>
    </row>
    <row r="809" spans="1:17" ht="14.4" customHeight="1" x14ac:dyDescent="0.3">
      <c r="A809" s="695" t="s">
        <v>6164</v>
      </c>
      <c r="B809" s="696" t="s">
        <v>5970</v>
      </c>
      <c r="C809" s="696" t="s">
        <v>5886</v>
      </c>
      <c r="D809" s="696" t="s">
        <v>6015</v>
      </c>
      <c r="E809" s="696" t="s">
        <v>6016</v>
      </c>
      <c r="F809" s="711">
        <v>7</v>
      </c>
      <c r="G809" s="711">
        <v>1463</v>
      </c>
      <c r="H809" s="711">
        <v>1</v>
      </c>
      <c r="I809" s="711">
        <v>209</v>
      </c>
      <c r="J809" s="711">
        <v>2</v>
      </c>
      <c r="K809" s="711">
        <v>418</v>
      </c>
      <c r="L809" s="711">
        <v>0.2857142857142857</v>
      </c>
      <c r="M809" s="711">
        <v>209</v>
      </c>
      <c r="N809" s="711"/>
      <c r="O809" s="711"/>
      <c r="P809" s="701"/>
      <c r="Q809" s="712"/>
    </row>
    <row r="810" spans="1:17" ht="14.4" customHeight="1" x14ac:dyDescent="0.3">
      <c r="A810" s="695" t="s">
        <v>6164</v>
      </c>
      <c r="B810" s="696" t="s">
        <v>5970</v>
      </c>
      <c r="C810" s="696" t="s">
        <v>5886</v>
      </c>
      <c r="D810" s="696" t="s">
        <v>6017</v>
      </c>
      <c r="E810" s="696" t="s">
        <v>6018</v>
      </c>
      <c r="F810" s="711">
        <v>1</v>
      </c>
      <c r="G810" s="711">
        <v>66</v>
      </c>
      <c r="H810" s="711">
        <v>1</v>
      </c>
      <c r="I810" s="711">
        <v>66</v>
      </c>
      <c r="J810" s="711"/>
      <c r="K810" s="711"/>
      <c r="L810" s="711"/>
      <c r="M810" s="711"/>
      <c r="N810" s="711"/>
      <c r="O810" s="711"/>
      <c r="P810" s="701"/>
      <c r="Q810" s="712"/>
    </row>
    <row r="811" spans="1:17" ht="14.4" customHeight="1" x14ac:dyDescent="0.3">
      <c r="A811" s="695" t="s">
        <v>6164</v>
      </c>
      <c r="B811" s="696" t="s">
        <v>5970</v>
      </c>
      <c r="C811" s="696" t="s">
        <v>5886</v>
      </c>
      <c r="D811" s="696" t="s">
        <v>6021</v>
      </c>
      <c r="E811" s="696" t="s">
        <v>6022</v>
      </c>
      <c r="F811" s="711">
        <v>53</v>
      </c>
      <c r="G811" s="711">
        <v>848</v>
      </c>
      <c r="H811" s="711">
        <v>1</v>
      </c>
      <c r="I811" s="711">
        <v>16</v>
      </c>
      <c r="J811" s="711">
        <v>30</v>
      </c>
      <c r="K811" s="711">
        <v>480</v>
      </c>
      <c r="L811" s="711">
        <v>0.56603773584905659</v>
      </c>
      <c r="M811" s="711">
        <v>16</v>
      </c>
      <c r="N811" s="711">
        <v>45</v>
      </c>
      <c r="O811" s="711">
        <v>720</v>
      </c>
      <c r="P811" s="701">
        <v>0.84905660377358494</v>
      </c>
      <c r="Q811" s="712">
        <v>16</v>
      </c>
    </row>
    <row r="812" spans="1:17" ht="14.4" customHeight="1" x14ac:dyDescent="0.3">
      <c r="A812" s="695" t="s">
        <v>6164</v>
      </c>
      <c r="B812" s="696" t="s">
        <v>5970</v>
      </c>
      <c r="C812" s="696" t="s">
        <v>5886</v>
      </c>
      <c r="D812" s="696" t="s">
        <v>6027</v>
      </c>
      <c r="E812" s="696" t="s">
        <v>6028</v>
      </c>
      <c r="F812" s="711">
        <v>17</v>
      </c>
      <c r="G812" s="711">
        <v>391</v>
      </c>
      <c r="H812" s="711">
        <v>1</v>
      </c>
      <c r="I812" s="711">
        <v>23</v>
      </c>
      <c r="J812" s="711">
        <v>15</v>
      </c>
      <c r="K812" s="711">
        <v>360</v>
      </c>
      <c r="L812" s="711">
        <v>0.92071611253196928</v>
      </c>
      <c r="M812" s="711">
        <v>24</v>
      </c>
      <c r="N812" s="711">
        <v>8</v>
      </c>
      <c r="O812" s="711">
        <v>192</v>
      </c>
      <c r="P812" s="701">
        <v>0.49104859335038364</v>
      </c>
      <c r="Q812" s="712">
        <v>24</v>
      </c>
    </row>
    <row r="813" spans="1:17" ht="14.4" customHeight="1" x14ac:dyDescent="0.3">
      <c r="A813" s="695" t="s">
        <v>6164</v>
      </c>
      <c r="B813" s="696" t="s">
        <v>5970</v>
      </c>
      <c r="C813" s="696" t="s">
        <v>5886</v>
      </c>
      <c r="D813" s="696" t="s">
        <v>6037</v>
      </c>
      <c r="E813" s="696" t="s">
        <v>6038</v>
      </c>
      <c r="F813" s="711"/>
      <c r="G813" s="711"/>
      <c r="H813" s="711"/>
      <c r="I813" s="711"/>
      <c r="J813" s="711"/>
      <c r="K813" s="711"/>
      <c r="L813" s="711"/>
      <c r="M813" s="711"/>
      <c r="N813" s="711">
        <v>3</v>
      </c>
      <c r="O813" s="711">
        <v>759</v>
      </c>
      <c r="P813" s="701"/>
      <c r="Q813" s="712">
        <v>253</v>
      </c>
    </row>
    <row r="814" spans="1:17" ht="14.4" customHeight="1" x14ac:dyDescent="0.3">
      <c r="A814" s="695" t="s">
        <v>6164</v>
      </c>
      <c r="B814" s="696" t="s">
        <v>5970</v>
      </c>
      <c r="C814" s="696" t="s">
        <v>5886</v>
      </c>
      <c r="D814" s="696" t="s">
        <v>1129</v>
      </c>
      <c r="E814" s="696" t="s">
        <v>6085</v>
      </c>
      <c r="F814" s="711"/>
      <c r="G814" s="711"/>
      <c r="H814" s="711"/>
      <c r="I814" s="711"/>
      <c r="J814" s="711"/>
      <c r="K814" s="711"/>
      <c r="L814" s="711"/>
      <c r="M814" s="711"/>
      <c r="N814" s="711">
        <v>2</v>
      </c>
      <c r="O814" s="711">
        <v>1570</v>
      </c>
      <c r="P814" s="701"/>
      <c r="Q814" s="712">
        <v>785</v>
      </c>
    </row>
    <row r="815" spans="1:17" ht="14.4" customHeight="1" x14ac:dyDescent="0.3">
      <c r="A815" s="695" t="s">
        <v>6165</v>
      </c>
      <c r="B815" s="696" t="s">
        <v>5970</v>
      </c>
      <c r="C815" s="696" t="s">
        <v>5886</v>
      </c>
      <c r="D815" s="696" t="s">
        <v>5983</v>
      </c>
      <c r="E815" s="696" t="s">
        <v>5984</v>
      </c>
      <c r="F815" s="711">
        <v>13</v>
      </c>
      <c r="G815" s="711">
        <v>832</v>
      </c>
      <c r="H815" s="711">
        <v>1</v>
      </c>
      <c r="I815" s="711">
        <v>64</v>
      </c>
      <c r="J815" s="711">
        <v>1</v>
      </c>
      <c r="K815" s="711">
        <v>65</v>
      </c>
      <c r="L815" s="711">
        <v>7.8125E-2</v>
      </c>
      <c r="M815" s="711">
        <v>65</v>
      </c>
      <c r="N815" s="711"/>
      <c r="O815" s="711"/>
      <c r="P815" s="701"/>
      <c r="Q815" s="712"/>
    </row>
    <row r="816" spans="1:17" ht="14.4" customHeight="1" x14ac:dyDescent="0.3">
      <c r="A816" s="695" t="s">
        <v>6165</v>
      </c>
      <c r="B816" s="696" t="s">
        <v>5970</v>
      </c>
      <c r="C816" s="696" t="s">
        <v>5886</v>
      </c>
      <c r="D816" s="696" t="s">
        <v>5999</v>
      </c>
      <c r="E816" s="696" t="s">
        <v>6000</v>
      </c>
      <c r="F816" s="711">
        <v>1</v>
      </c>
      <c r="G816" s="711">
        <v>54</v>
      </c>
      <c r="H816" s="711">
        <v>1</v>
      </c>
      <c r="I816" s="711">
        <v>54</v>
      </c>
      <c r="J816" s="711"/>
      <c r="K816" s="711"/>
      <c r="L816" s="711"/>
      <c r="M816" s="711"/>
      <c r="N816" s="711"/>
      <c r="O816" s="711"/>
      <c r="P816" s="701"/>
      <c r="Q816" s="712"/>
    </row>
    <row r="817" spans="1:17" ht="14.4" customHeight="1" x14ac:dyDescent="0.3">
      <c r="A817" s="695" t="s">
        <v>6165</v>
      </c>
      <c r="B817" s="696" t="s">
        <v>5970</v>
      </c>
      <c r="C817" s="696" t="s">
        <v>5886</v>
      </c>
      <c r="D817" s="696" t="s">
        <v>6001</v>
      </c>
      <c r="E817" s="696" t="s">
        <v>6002</v>
      </c>
      <c r="F817" s="711">
        <v>93</v>
      </c>
      <c r="G817" s="711">
        <v>7161</v>
      </c>
      <c r="H817" s="711">
        <v>1</v>
      </c>
      <c r="I817" s="711">
        <v>77</v>
      </c>
      <c r="J817" s="711"/>
      <c r="K817" s="711"/>
      <c r="L817" s="711"/>
      <c r="M817" s="711"/>
      <c r="N817" s="711"/>
      <c r="O817" s="711"/>
      <c r="P817" s="701"/>
      <c r="Q817" s="712"/>
    </row>
    <row r="818" spans="1:17" ht="14.4" customHeight="1" x14ac:dyDescent="0.3">
      <c r="A818" s="695" t="s">
        <v>6165</v>
      </c>
      <c r="B818" s="696" t="s">
        <v>5970</v>
      </c>
      <c r="C818" s="696" t="s">
        <v>5886</v>
      </c>
      <c r="D818" s="696" t="s">
        <v>6015</v>
      </c>
      <c r="E818" s="696" t="s">
        <v>6016</v>
      </c>
      <c r="F818" s="711">
        <v>1</v>
      </c>
      <c r="G818" s="711">
        <v>209</v>
      </c>
      <c r="H818" s="711">
        <v>1</v>
      </c>
      <c r="I818" s="711">
        <v>209</v>
      </c>
      <c r="J818" s="711"/>
      <c r="K818" s="711"/>
      <c r="L818" s="711"/>
      <c r="M818" s="711"/>
      <c r="N818" s="711"/>
      <c r="O818" s="711"/>
      <c r="P818" s="701"/>
      <c r="Q818" s="712"/>
    </row>
    <row r="819" spans="1:17" ht="14.4" customHeight="1" x14ac:dyDescent="0.3">
      <c r="A819" s="695" t="s">
        <v>6165</v>
      </c>
      <c r="B819" s="696" t="s">
        <v>5970</v>
      </c>
      <c r="C819" s="696" t="s">
        <v>5886</v>
      </c>
      <c r="D819" s="696" t="s">
        <v>6021</v>
      </c>
      <c r="E819" s="696" t="s">
        <v>6022</v>
      </c>
      <c r="F819" s="711">
        <v>91</v>
      </c>
      <c r="G819" s="711">
        <v>1456</v>
      </c>
      <c r="H819" s="711">
        <v>1</v>
      </c>
      <c r="I819" s="711">
        <v>16</v>
      </c>
      <c r="J819" s="711"/>
      <c r="K819" s="711"/>
      <c r="L819" s="711"/>
      <c r="M819" s="711"/>
      <c r="N819" s="711"/>
      <c r="O819" s="711"/>
      <c r="P819" s="701"/>
      <c r="Q819" s="712"/>
    </row>
    <row r="820" spans="1:17" ht="14.4" customHeight="1" x14ac:dyDescent="0.3">
      <c r="A820" s="695" t="s">
        <v>6165</v>
      </c>
      <c r="B820" s="696" t="s">
        <v>5970</v>
      </c>
      <c r="C820" s="696" t="s">
        <v>5886</v>
      </c>
      <c r="D820" s="696" t="s">
        <v>6031</v>
      </c>
      <c r="E820" s="696" t="s">
        <v>6032</v>
      </c>
      <c r="F820" s="711">
        <v>5</v>
      </c>
      <c r="G820" s="711">
        <v>900</v>
      </c>
      <c r="H820" s="711">
        <v>1</v>
      </c>
      <c r="I820" s="711">
        <v>180</v>
      </c>
      <c r="J820" s="711"/>
      <c r="K820" s="711"/>
      <c r="L820" s="711"/>
      <c r="M820" s="711"/>
      <c r="N820" s="711"/>
      <c r="O820" s="711"/>
      <c r="P820" s="701"/>
      <c r="Q820" s="712"/>
    </row>
    <row r="821" spans="1:17" ht="14.4" customHeight="1" x14ac:dyDescent="0.3">
      <c r="A821" s="695" t="s">
        <v>6165</v>
      </c>
      <c r="B821" s="696" t="s">
        <v>5970</v>
      </c>
      <c r="C821" s="696" t="s">
        <v>5886</v>
      </c>
      <c r="D821" s="696" t="s">
        <v>6045</v>
      </c>
      <c r="E821" s="696" t="s">
        <v>6046</v>
      </c>
      <c r="F821" s="711">
        <v>5</v>
      </c>
      <c r="G821" s="711">
        <v>1080</v>
      </c>
      <c r="H821" s="711">
        <v>1</v>
      </c>
      <c r="I821" s="711">
        <v>216</v>
      </c>
      <c r="J821" s="711"/>
      <c r="K821" s="711"/>
      <c r="L821" s="711"/>
      <c r="M821" s="711"/>
      <c r="N821" s="711"/>
      <c r="O821" s="711"/>
      <c r="P821" s="701"/>
      <c r="Q821" s="712"/>
    </row>
    <row r="822" spans="1:17" ht="14.4" customHeight="1" x14ac:dyDescent="0.3">
      <c r="A822" s="695" t="s">
        <v>6166</v>
      </c>
      <c r="B822" s="696" t="s">
        <v>5749</v>
      </c>
      <c r="C822" s="696" t="s">
        <v>5886</v>
      </c>
      <c r="D822" s="696" t="s">
        <v>5891</v>
      </c>
      <c r="E822" s="696" t="s">
        <v>5892</v>
      </c>
      <c r="F822" s="711">
        <v>1</v>
      </c>
      <c r="G822" s="711">
        <v>34</v>
      </c>
      <c r="H822" s="711">
        <v>1</v>
      </c>
      <c r="I822" s="711">
        <v>34</v>
      </c>
      <c r="J822" s="711"/>
      <c r="K822" s="711"/>
      <c r="L822" s="711"/>
      <c r="M822" s="711"/>
      <c r="N822" s="711">
        <v>1</v>
      </c>
      <c r="O822" s="711">
        <v>34</v>
      </c>
      <c r="P822" s="701">
        <v>1</v>
      </c>
      <c r="Q822" s="712">
        <v>34</v>
      </c>
    </row>
    <row r="823" spans="1:17" ht="14.4" customHeight="1" x14ac:dyDescent="0.3">
      <c r="A823" s="695" t="s">
        <v>6166</v>
      </c>
      <c r="B823" s="696" t="s">
        <v>5749</v>
      </c>
      <c r="C823" s="696" t="s">
        <v>5886</v>
      </c>
      <c r="D823" s="696" t="s">
        <v>5923</v>
      </c>
      <c r="E823" s="696" t="s">
        <v>5924</v>
      </c>
      <c r="F823" s="711">
        <v>1</v>
      </c>
      <c r="G823" s="711">
        <v>357</v>
      </c>
      <c r="H823" s="711">
        <v>1</v>
      </c>
      <c r="I823" s="711">
        <v>357</v>
      </c>
      <c r="J823" s="711"/>
      <c r="K823" s="711"/>
      <c r="L823" s="711"/>
      <c r="M823" s="711"/>
      <c r="N823" s="711"/>
      <c r="O823" s="711"/>
      <c r="P823" s="701"/>
      <c r="Q823" s="712"/>
    </row>
    <row r="824" spans="1:17" ht="14.4" customHeight="1" x14ac:dyDescent="0.3">
      <c r="A824" s="695" t="s">
        <v>6166</v>
      </c>
      <c r="B824" s="696" t="s">
        <v>5749</v>
      </c>
      <c r="C824" s="696" t="s">
        <v>5886</v>
      </c>
      <c r="D824" s="696" t="s">
        <v>5931</v>
      </c>
      <c r="E824" s="696" t="s">
        <v>5932</v>
      </c>
      <c r="F824" s="711"/>
      <c r="G824" s="711"/>
      <c r="H824" s="711"/>
      <c r="I824" s="711"/>
      <c r="J824" s="711"/>
      <c r="K824" s="711"/>
      <c r="L824" s="711"/>
      <c r="M824" s="711"/>
      <c r="N824" s="711">
        <v>1</v>
      </c>
      <c r="O824" s="711">
        <v>160</v>
      </c>
      <c r="P824" s="701"/>
      <c r="Q824" s="712">
        <v>160</v>
      </c>
    </row>
    <row r="825" spans="1:17" ht="14.4" customHeight="1" x14ac:dyDescent="0.3">
      <c r="A825" s="695" t="s">
        <v>6166</v>
      </c>
      <c r="B825" s="696" t="s">
        <v>5749</v>
      </c>
      <c r="C825" s="696" t="s">
        <v>5886</v>
      </c>
      <c r="D825" s="696" t="s">
        <v>5939</v>
      </c>
      <c r="E825" s="696" t="s">
        <v>5940</v>
      </c>
      <c r="F825" s="711">
        <v>1</v>
      </c>
      <c r="G825" s="711">
        <v>673</v>
      </c>
      <c r="H825" s="711">
        <v>1</v>
      </c>
      <c r="I825" s="711">
        <v>673</v>
      </c>
      <c r="J825" s="711">
        <v>1</v>
      </c>
      <c r="K825" s="711">
        <v>645</v>
      </c>
      <c r="L825" s="711">
        <v>0.95839524517087671</v>
      </c>
      <c r="M825" s="711">
        <v>645</v>
      </c>
      <c r="N825" s="711">
        <v>2</v>
      </c>
      <c r="O825" s="711">
        <v>1296</v>
      </c>
      <c r="P825" s="701">
        <v>1.9257057949479941</v>
      </c>
      <c r="Q825" s="712">
        <v>648</v>
      </c>
    </row>
    <row r="826" spans="1:17" ht="14.4" customHeight="1" x14ac:dyDescent="0.3">
      <c r="A826" s="695" t="s">
        <v>6166</v>
      </c>
      <c r="B826" s="696" t="s">
        <v>5941</v>
      </c>
      <c r="C826" s="696" t="s">
        <v>5886</v>
      </c>
      <c r="D826" s="696" t="s">
        <v>5952</v>
      </c>
      <c r="E826" s="696" t="s">
        <v>5953</v>
      </c>
      <c r="F826" s="711"/>
      <c r="G826" s="711"/>
      <c r="H826" s="711"/>
      <c r="I826" s="711"/>
      <c r="J826" s="711"/>
      <c r="K826" s="711"/>
      <c r="L826" s="711"/>
      <c r="M826" s="711"/>
      <c r="N826" s="711">
        <v>7</v>
      </c>
      <c r="O826" s="711">
        <v>65359</v>
      </c>
      <c r="P826" s="701"/>
      <c r="Q826" s="712">
        <v>9337</v>
      </c>
    </row>
    <row r="827" spans="1:17" ht="14.4" customHeight="1" x14ac:dyDescent="0.3">
      <c r="A827" s="695" t="s">
        <v>6166</v>
      </c>
      <c r="B827" s="696" t="s">
        <v>5970</v>
      </c>
      <c r="C827" s="696" t="s">
        <v>5886</v>
      </c>
      <c r="D827" s="696" t="s">
        <v>5979</v>
      </c>
      <c r="E827" s="696" t="s">
        <v>5980</v>
      </c>
      <c r="F827" s="711">
        <v>6</v>
      </c>
      <c r="G827" s="711">
        <v>2100</v>
      </c>
      <c r="H827" s="711">
        <v>1</v>
      </c>
      <c r="I827" s="711">
        <v>350</v>
      </c>
      <c r="J827" s="711">
        <v>4</v>
      </c>
      <c r="K827" s="711">
        <v>1400</v>
      </c>
      <c r="L827" s="711">
        <v>0.66666666666666663</v>
      </c>
      <c r="M827" s="711">
        <v>350</v>
      </c>
      <c r="N827" s="711">
        <v>24</v>
      </c>
      <c r="O827" s="711">
        <v>8408</v>
      </c>
      <c r="P827" s="701">
        <v>4.0038095238095242</v>
      </c>
      <c r="Q827" s="712">
        <v>350.33333333333331</v>
      </c>
    </row>
    <row r="828" spans="1:17" ht="14.4" customHeight="1" x14ac:dyDescent="0.3">
      <c r="A828" s="695" t="s">
        <v>6166</v>
      </c>
      <c r="B828" s="696" t="s">
        <v>5970</v>
      </c>
      <c r="C828" s="696" t="s">
        <v>5886</v>
      </c>
      <c r="D828" s="696" t="s">
        <v>5983</v>
      </c>
      <c r="E828" s="696" t="s">
        <v>5984</v>
      </c>
      <c r="F828" s="711">
        <v>330</v>
      </c>
      <c r="G828" s="711">
        <v>21120</v>
      </c>
      <c r="H828" s="711">
        <v>1</v>
      </c>
      <c r="I828" s="711">
        <v>64</v>
      </c>
      <c r="J828" s="711">
        <v>253</v>
      </c>
      <c r="K828" s="711">
        <v>16445</v>
      </c>
      <c r="L828" s="711">
        <v>0.77864583333333337</v>
      </c>
      <c r="M828" s="711">
        <v>65</v>
      </c>
      <c r="N828" s="711">
        <v>269</v>
      </c>
      <c r="O828" s="711">
        <v>17485</v>
      </c>
      <c r="P828" s="701">
        <v>0.82788825757575757</v>
      </c>
      <c r="Q828" s="712">
        <v>65</v>
      </c>
    </row>
    <row r="829" spans="1:17" ht="14.4" customHeight="1" x14ac:dyDescent="0.3">
      <c r="A829" s="695" t="s">
        <v>6166</v>
      </c>
      <c r="B829" s="696" t="s">
        <v>5970</v>
      </c>
      <c r="C829" s="696" t="s">
        <v>5886</v>
      </c>
      <c r="D829" s="696" t="s">
        <v>5987</v>
      </c>
      <c r="E829" s="696" t="s">
        <v>5988</v>
      </c>
      <c r="F829" s="711">
        <v>1</v>
      </c>
      <c r="G829" s="711">
        <v>589</v>
      </c>
      <c r="H829" s="711">
        <v>1</v>
      </c>
      <c r="I829" s="711">
        <v>589</v>
      </c>
      <c r="J829" s="711"/>
      <c r="K829" s="711"/>
      <c r="L829" s="711"/>
      <c r="M829" s="711"/>
      <c r="N829" s="711"/>
      <c r="O829" s="711"/>
      <c r="P829" s="701"/>
      <c r="Q829" s="712"/>
    </row>
    <row r="830" spans="1:17" ht="14.4" customHeight="1" x14ac:dyDescent="0.3">
      <c r="A830" s="695" t="s">
        <v>6166</v>
      </c>
      <c r="B830" s="696" t="s">
        <v>5970</v>
      </c>
      <c r="C830" s="696" t="s">
        <v>5886</v>
      </c>
      <c r="D830" s="696" t="s">
        <v>5989</v>
      </c>
      <c r="E830" s="696" t="s">
        <v>5990</v>
      </c>
      <c r="F830" s="711">
        <v>1</v>
      </c>
      <c r="G830" s="711">
        <v>614</v>
      </c>
      <c r="H830" s="711">
        <v>1</v>
      </c>
      <c r="I830" s="711">
        <v>614</v>
      </c>
      <c r="J830" s="711"/>
      <c r="K830" s="711"/>
      <c r="L830" s="711"/>
      <c r="M830" s="711"/>
      <c r="N830" s="711"/>
      <c r="O830" s="711"/>
      <c r="P830" s="701"/>
      <c r="Q830" s="712"/>
    </row>
    <row r="831" spans="1:17" ht="14.4" customHeight="1" x14ac:dyDescent="0.3">
      <c r="A831" s="695" t="s">
        <v>6166</v>
      </c>
      <c r="B831" s="696" t="s">
        <v>5970</v>
      </c>
      <c r="C831" s="696" t="s">
        <v>5886</v>
      </c>
      <c r="D831" s="696" t="s">
        <v>5995</v>
      </c>
      <c r="E831" s="696" t="s">
        <v>5996</v>
      </c>
      <c r="F831" s="711">
        <v>5</v>
      </c>
      <c r="G831" s="711">
        <v>115</v>
      </c>
      <c r="H831" s="711">
        <v>1</v>
      </c>
      <c r="I831" s="711">
        <v>23</v>
      </c>
      <c r="J831" s="711">
        <v>7</v>
      </c>
      <c r="K831" s="711">
        <v>161</v>
      </c>
      <c r="L831" s="711">
        <v>1.4</v>
      </c>
      <c r="M831" s="711">
        <v>23</v>
      </c>
      <c r="N831" s="711">
        <v>7</v>
      </c>
      <c r="O831" s="711">
        <v>164</v>
      </c>
      <c r="P831" s="701">
        <v>1.4260869565217391</v>
      </c>
      <c r="Q831" s="712">
        <v>23.428571428571427</v>
      </c>
    </row>
    <row r="832" spans="1:17" ht="14.4" customHeight="1" x14ac:dyDescent="0.3">
      <c r="A832" s="695" t="s">
        <v>6166</v>
      </c>
      <c r="B832" s="696" t="s">
        <v>5970</v>
      </c>
      <c r="C832" s="696" t="s">
        <v>5886</v>
      </c>
      <c r="D832" s="696" t="s">
        <v>5999</v>
      </c>
      <c r="E832" s="696" t="s">
        <v>6000</v>
      </c>
      <c r="F832" s="711"/>
      <c r="G832" s="711"/>
      <c r="H832" s="711"/>
      <c r="I832" s="711"/>
      <c r="J832" s="711"/>
      <c r="K832" s="711"/>
      <c r="L832" s="711"/>
      <c r="M832" s="711"/>
      <c r="N832" s="711">
        <v>2</v>
      </c>
      <c r="O832" s="711">
        <v>108</v>
      </c>
      <c r="P832" s="701"/>
      <c r="Q832" s="712">
        <v>54</v>
      </c>
    </row>
    <row r="833" spans="1:17" ht="14.4" customHeight="1" x14ac:dyDescent="0.3">
      <c r="A833" s="695" t="s">
        <v>6166</v>
      </c>
      <c r="B833" s="696" t="s">
        <v>5970</v>
      </c>
      <c r="C833" s="696" t="s">
        <v>5886</v>
      </c>
      <c r="D833" s="696" t="s">
        <v>6001</v>
      </c>
      <c r="E833" s="696" t="s">
        <v>6002</v>
      </c>
      <c r="F833" s="711">
        <v>152</v>
      </c>
      <c r="G833" s="711">
        <v>11704</v>
      </c>
      <c r="H833" s="711">
        <v>1</v>
      </c>
      <c r="I833" s="711">
        <v>77</v>
      </c>
      <c r="J833" s="711">
        <v>105</v>
      </c>
      <c r="K833" s="711">
        <v>8085</v>
      </c>
      <c r="L833" s="711">
        <v>0.69078947368421051</v>
      </c>
      <c r="M833" s="711">
        <v>77</v>
      </c>
      <c r="N833" s="711">
        <v>121</v>
      </c>
      <c r="O833" s="711">
        <v>9317</v>
      </c>
      <c r="P833" s="701">
        <v>0.79605263157894735</v>
      </c>
      <c r="Q833" s="712">
        <v>77</v>
      </c>
    </row>
    <row r="834" spans="1:17" ht="14.4" customHeight="1" x14ac:dyDescent="0.3">
      <c r="A834" s="695" t="s">
        <v>6166</v>
      </c>
      <c r="B834" s="696" t="s">
        <v>5970</v>
      </c>
      <c r="C834" s="696" t="s">
        <v>5886</v>
      </c>
      <c r="D834" s="696" t="s">
        <v>6005</v>
      </c>
      <c r="E834" s="696" t="s">
        <v>6006</v>
      </c>
      <c r="F834" s="711">
        <v>54</v>
      </c>
      <c r="G834" s="711">
        <v>1188</v>
      </c>
      <c r="H834" s="711">
        <v>1</v>
      </c>
      <c r="I834" s="711">
        <v>22</v>
      </c>
      <c r="J834" s="711">
        <v>37</v>
      </c>
      <c r="K834" s="711">
        <v>814</v>
      </c>
      <c r="L834" s="711">
        <v>0.68518518518518523</v>
      </c>
      <c r="M834" s="711">
        <v>22</v>
      </c>
      <c r="N834" s="711">
        <v>34</v>
      </c>
      <c r="O834" s="711">
        <v>761</v>
      </c>
      <c r="P834" s="701">
        <v>0.64057239057239057</v>
      </c>
      <c r="Q834" s="712">
        <v>22.382352941176471</v>
      </c>
    </row>
    <row r="835" spans="1:17" ht="14.4" customHeight="1" x14ac:dyDescent="0.3">
      <c r="A835" s="695" t="s">
        <v>6166</v>
      </c>
      <c r="B835" s="696" t="s">
        <v>5970</v>
      </c>
      <c r="C835" s="696" t="s">
        <v>5886</v>
      </c>
      <c r="D835" s="696" t="s">
        <v>6015</v>
      </c>
      <c r="E835" s="696" t="s">
        <v>6016</v>
      </c>
      <c r="F835" s="711">
        <v>13</v>
      </c>
      <c r="G835" s="711">
        <v>2717</v>
      </c>
      <c r="H835" s="711">
        <v>1</v>
      </c>
      <c r="I835" s="711">
        <v>209</v>
      </c>
      <c r="J835" s="711">
        <v>5</v>
      </c>
      <c r="K835" s="711">
        <v>1045</v>
      </c>
      <c r="L835" s="711">
        <v>0.38461538461538464</v>
      </c>
      <c r="M835" s="711">
        <v>209</v>
      </c>
      <c r="N835" s="711"/>
      <c r="O835" s="711"/>
      <c r="P835" s="701"/>
      <c r="Q835" s="712"/>
    </row>
    <row r="836" spans="1:17" ht="14.4" customHeight="1" x14ac:dyDescent="0.3">
      <c r="A836" s="695" t="s">
        <v>6166</v>
      </c>
      <c r="B836" s="696" t="s">
        <v>5970</v>
      </c>
      <c r="C836" s="696" t="s">
        <v>5886</v>
      </c>
      <c r="D836" s="696" t="s">
        <v>6017</v>
      </c>
      <c r="E836" s="696" t="s">
        <v>6018</v>
      </c>
      <c r="F836" s="711">
        <v>1</v>
      </c>
      <c r="G836" s="711">
        <v>66</v>
      </c>
      <c r="H836" s="711">
        <v>1</v>
      </c>
      <c r="I836" s="711">
        <v>66</v>
      </c>
      <c r="J836" s="711">
        <v>1</v>
      </c>
      <c r="K836" s="711">
        <v>66</v>
      </c>
      <c r="L836" s="711">
        <v>1</v>
      </c>
      <c r="M836" s="711">
        <v>66</v>
      </c>
      <c r="N836" s="711">
        <v>4</v>
      </c>
      <c r="O836" s="711">
        <v>264</v>
      </c>
      <c r="P836" s="701">
        <v>4</v>
      </c>
      <c r="Q836" s="712">
        <v>66</v>
      </c>
    </row>
    <row r="837" spans="1:17" ht="14.4" customHeight="1" x14ac:dyDescent="0.3">
      <c r="A837" s="695" t="s">
        <v>6166</v>
      </c>
      <c r="B837" s="696" t="s">
        <v>5970</v>
      </c>
      <c r="C837" s="696" t="s">
        <v>5886</v>
      </c>
      <c r="D837" s="696" t="s">
        <v>6021</v>
      </c>
      <c r="E837" s="696" t="s">
        <v>6022</v>
      </c>
      <c r="F837" s="711">
        <v>280</v>
      </c>
      <c r="G837" s="711">
        <v>4480</v>
      </c>
      <c r="H837" s="711">
        <v>1</v>
      </c>
      <c r="I837" s="711">
        <v>16</v>
      </c>
      <c r="J837" s="711">
        <v>216</v>
      </c>
      <c r="K837" s="711">
        <v>3456</v>
      </c>
      <c r="L837" s="711">
        <v>0.77142857142857146</v>
      </c>
      <c r="M837" s="711">
        <v>16</v>
      </c>
      <c r="N837" s="711">
        <v>181</v>
      </c>
      <c r="O837" s="711">
        <v>2896</v>
      </c>
      <c r="P837" s="701">
        <v>0.64642857142857146</v>
      </c>
      <c r="Q837" s="712">
        <v>16</v>
      </c>
    </row>
    <row r="838" spans="1:17" ht="14.4" customHeight="1" x14ac:dyDescent="0.3">
      <c r="A838" s="695" t="s">
        <v>6166</v>
      </c>
      <c r="B838" s="696" t="s">
        <v>5970</v>
      </c>
      <c r="C838" s="696" t="s">
        <v>5886</v>
      </c>
      <c r="D838" s="696" t="s">
        <v>6027</v>
      </c>
      <c r="E838" s="696" t="s">
        <v>6028</v>
      </c>
      <c r="F838" s="711">
        <v>48</v>
      </c>
      <c r="G838" s="711">
        <v>1104</v>
      </c>
      <c r="H838" s="711">
        <v>1</v>
      </c>
      <c r="I838" s="711">
        <v>23</v>
      </c>
      <c r="J838" s="711">
        <v>30</v>
      </c>
      <c r="K838" s="711">
        <v>720</v>
      </c>
      <c r="L838" s="711">
        <v>0.65217391304347827</v>
      </c>
      <c r="M838" s="711">
        <v>24</v>
      </c>
      <c r="N838" s="711">
        <v>27</v>
      </c>
      <c r="O838" s="711">
        <v>648</v>
      </c>
      <c r="P838" s="701">
        <v>0.58695652173913049</v>
      </c>
      <c r="Q838" s="712">
        <v>24</v>
      </c>
    </row>
    <row r="839" spans="1:17" ht="14.4" customHeight="1" x14ac:dyDescent="0.3">
      <c r="A839" s="695" t="s">
        <v>6166</v>
      </c>
      <c r="B839" s="696" t="s">
        <v>5970</v>
      </c>
      <c r="C839" s="696" t="s">
        <v>5886</v>
      </c>
      <c r="D839" s="696" t="s">
        <v>6029</v>
      </c>
      <c r="E839" s="696" t="s">
        <v>6030</v>
      </c>
      <c r="F839" s="711">
        <v>1</v>
      </c>
      <c r="G839" s="711">
        <v>737</v>
      </c>
      <c r="H839" s="711">
        <v>1</v>
      </c>
      <c r="I839" s="711">
        <v>737</v>
      </c>
      <c r="J839" s="711"/>
      <c r="K839" s="711"/>
      <c r="L839" s="711"/>
      <c r="M839" s="711"/>
      <c r="N839" s="711"/>
      <c r="O839" s="711"/>
      <c r="P839" s="701"/>
      <c r="Q839" s="712"/>
    </row>
    <row r="840" spans="1:17" ht="14.4" customHeight="1" x14ac:dyDescent="0.3">
      <c r="A840" s="695" t="s">
        <v>6166</v>
      </c>
      <c r="B840" s="696" t="s">
        <v>5970</v>
      </c>
      <c r="C840" s="696" t="s">
        <v>5886</v>
      </c>
      <c r="D840" s="696" t="s">
        <v>6031</v>
      </c>
      <c r="E840" s="696" t="s">
        <v>6032</v>
      </c>
      <c r="F840" s="711">
        <v>1</v>
      </c>
      <c r="G840" s="711">
        <v>180</v>
      </c>
      <c r="H840" s="711">
        <v>1</v>
      </c>
      <c r="I840" s="711">
        <v>180</v>
      </c>
      <c r="J840" s="711"/>
      <c r="K840" s="711"/>
      <c r="L840" s="711"/>
      <c r="M840" s="711"/>
      <c r="N840" s="711">
        <v>2</v>
      </c>
      <c r="O840" s="711">
        <v>360</v>
      </c>
      <c r="P840" s="701">
        <v>2</v>
      </c>
      <c r="Q840" s="712">
        <v>180</v>
      </c>
    </row>
    <row r="841" spans="1:17" ht="14.4" customHeight="1" x14ac:dyDescent="0.3">
      <c r="A841" s="695" t="s">
        <v>6166</v>
      </c>
      <c r="B841" s="696" t="s">
        <v>5970</v>
      </c>
      <c r="C841" s="696" t="s">
        <v>5886</v>
      </c>
      <c r="D841" s="696" t="s">
        <v>6037</v>
      </c>
      <c r="E841" s="696" t="s">
        <v>6038</v>
      </c>
      <c r="F841" s="711"/>
      <c r="G841" s="711"/>
      <c r="H841" s="711"/>
      <c r="I841" s="711"/>
      <c r="J841" s="711">
        <v>1</v>
      </c>
      <c r="K841" s="711">
        <v>253</v>
      </c>
      <c r="L841" s="711"/>
      <c r="M841" s="711">
        <v>253</v>
      </c>
      <c r="N841" s="711">
        <v>13</v>
      </c>
      <c r="O841" s="711">
        <v>3289</v>
      </c>
      <c r="P841" s="701"/>
      <c r="Q841" s="712">
        <v>253</v>
      </c>
    </row>
    <row r="842" spans="1:17" ht="14.4" customHeight="1" x14ac:dyDescent="0.3">
      <c r="A842" s="695" t="s">
        <v>6166</v>
      </c>
      <c r="B842" s="696" t="s">
        <v>5970</v>
      </c>
      <c r="C842" s="696" t="s">
        <v>5886</v>
      </c>
      <c r="D842" s="696" t="s">
        <v>6039</v>
      </c>
      <c r="E842" s="696" t="s">
        <v>6040</v>
      </c>
      <c r="F842" s="711">
        <v>1</v>
      </c>
      <c r="G842" s="711">
        <v>264</v>
      </c>
      <c r="H842" s="711">
        <v>1</v>
      </c>
      <c r="I842" s="711">
        <v>264</v>
      </c>
      <c r="J842" s="711"/>
      <c r="K842" s="711"/>
      <c r="L842" s="711"/>
      <c r="M842" s="711"/>
      <c r="N842" s="711"/>
      <c r="O842" s="711"/>
      <c r="P842" s="701"/>
      <c r="Q842" s="712"/>
    </row>
    <row r="843" spans="1:17" ht="14.4" customHeight="1" x14ac:dyDescent="0.3">
      <c r="A843" s="695" t="s">
        <v>6166</v>
      </c>
      <c r="B843" s="696" t="s">
        <v>5970</v>
      </c>
      <c r="C843" s="696" t="s">
        <v>5886</v>
      </c>
      <c r="D843" s="696" t="s">
        <v>6045</v>
      </c>
      <c r="E843" s="696" t="s">
        <v>6046</v>
      </c>
      <c r="F843" s="711"/>
      <c r="G843" s="711"/>
      <c r="H843" s="711"/>
      <c r="I843" s="711"/>
      <c r="J843" s="711">
        <v>2</v>
      </c>
      <c r="K843" s="711">
        <v>432</v>
      </c>
      <c r="L843" s="711"/>
      <c r="M843" s="711">
        <v>216</v>
      </c>
      <c r="N843" s="711">
        <v>2</v>
      </c>
      <c r="O843" s="711">
        <v>432</v>
      </c>
      <c r="P843" s="701"/>
      <c r="Q843" s="712">
        <v>216</v>
      </c>
    </row>
    <row r="844" spans="1:17" ht="14.4" customHeight="1" x14ac:dyDescent="0.3">
      <c r="A844" s="695" t="s">
        <v>6166</v>
      </c>
      <c r="B844" s="696" t="s">
        <v>5970</v>
      </c>
      <c r="C844" s="696" t="s">
        <v>5886</v>
      </c>
      <c r="D844" s="696" t="s">
        <v>6049</v>
      </c>
      <c r="E844" s="696" t="s">
        <v>6050</v>
      </c>
      <c r="F844" s="711">
        <v>1</v>
      </c>
      <c r="G844" s="711">
        <v>589</v>
      </c>
      <c r="H844" s="711">
        <v>1</v>
      </c>
      <c r="I844" s="711">
        <v>589</v>
      </c>
      <c r="J844" s="711"/>
      <c r="K844" s="711"/>
      <c r="L844" s="711"/>
      <c r="M844" s="711"/>
      <c r="N844" s="711"/>
      <c r="O844" s="711"/>
      <c r="P844" s="701"/>
      <c r="Q844" s="712"/>
    </row>
    <row r="845" spans="1:17" ht="14.4" customHeight="1" x14ac:dyDescent="0.3">
      <c r="A845" s="695" t="s">
        <v>6166</v>
      </c>
      <c r="B845" s="696" t="s">
        <v>5970</v>
      </c>
      <c r="C845" s="696" t="s">
        <v>5886</v>
      </c>
      <c r="D845" s="696" t="s">
        <v>6051</v>
      </c>
      <c r="E845" s="696" t="s">
        <v>6052</v>
      </c>
      <c r="F845" s="711">
        <v>2</v>
      </c>
      <c r="G845" s="711">
        <v>100</v>
      </c>
      <c r="H845" s="711">
        <v>1</v>
      </c>
      <c r="I845" s="711">
        <v>50</v>
      </c>
      <c r="J845" s="711">
        <v>3</v>
      </c>
      <c r="K845" s="711">
        <v>150</v>
      </c>
      <c r="L845" s="711">
        <v>1.5</v>
      </c>
      <c r="M845" s="711">
        <v>50</v>
      </c>
      <c r="N845" s="711">
        <v>1</v>
      </c>
      <c r="O845" s="711">
        <v>50</v>
      </c>
      <c r="P845" s="701">
        <v>0.5</v>
      </c>
      <c r="Q845" s="712">
        <v>50</v>
      </c>
    </row>
    <row r="846" spans="1:17" ht="14.4" customHeight="1" x14ac:dyDescent="0.3">
      <c r="A846" s="695" t="s">
        <v>6166</v>
      </c>
      <c r="B846" s="696" t="s">
        <v>5970</v>
      </c>
      <c r="C846" s="696" t="s">
        <v>5886</v>
      </c>
      <c r="D846" s="696" t="s">
        <v>6053</v>
      </c>
      <c r="E846" s="696" t="s">
        <v>6054</v>
      </c>
      <c r="F846" s="711">
        <v>1</v>
      </c>
      <c r="G846" s="711">
        <v>544</v>
      </c>
      <c r="H846" s="711">
        <v>1</v>
      </c>
      <c r="I846" s="711">
        <v>544</v>
      </c>
      <c r="J846" s="711"/>
      <c r="K846" s="711"/>
      <c r="L846" s="711"/>
      <c r="M846" s="711"/>
      <c r="N846" s="711"/>
      <c r="O846" s="711"/>
      <c r="P846" s="701"/>
      <c r="Q846" s="712"/>
    </row>
    <row r="847" spans="1:17" ht="14.4" customHeight="1" x14ac:dyDescent="0.3">
      <c r="A847" s="695" t="s">
        <v>6166</v>
      </c>
      <c r="B847" s="696" t="s">
        <v>5970</v>
      </c>
      <c r="C847" s="696" t="s">
        <v>5886</v>
      </c>
      <c r="D847" s="696" t="s">
        <v>6057</v>
      </c>
      <c r="E847" s="696" t="s">
        <v>6058</v>
      </c>
      <c r="F847" s="711">
        <v>1</v>
      </c>
      <c r="G847" s="711">
        <v>734</v>
      </c>
      <c r="H847" s="711">
        <v>1</v>
      </c>
      <c r="I847" s="711">
        <v>734</v>
      </c>
      <c r="J847" s="711"/>
      <c r="K847" s="711"/>
      <c r="L847" s="711"/>
      <c r="M847" s="711"/>
      <c r="N847" s="711"/>
      <c r="O847" s="711"/>
      <c r="P847" s="701"/>
      <c r="Q847" s="712"/>
    </row>
    <row r="848" spans="1:17" ht="14.4" customHeight="1" x14ac:dyDescent="0.3">
      <c r="A848" s="695" t="s">
        <v>6166</v>
      </c>
      <c r="B848" s="696" t="s">
        <v>5970</v>
      </c>
      <c r="C848" s="696" t="s">
        <v>5886</v>
      </c>
      <c r="D848" s="696" t="s">
        <v>6061</v>
      </c>
      <c r="E848" s="696" t="s">
        <v>6062</v>
      </c>
      <c r="F848" s="711">
        <v>1</v>
      </c>
      <c r="G848" s="711">
        <v>344</v>
      </c>
      <c r="H848" s="711">
        <v>1</v>
      </c>
      <c r="I848" s="711">
        <v>344</v>
      </c>
      <c r="J848" s="711"/>
      <c r="K848" s="711"/>
      <c r="L848" s="711"/>
      <c r="M848" s="711"/>
      <c r="N848" s="711"/>
      <c r="O848" s="711"/>
      <c r="P848" s="701"/>
      <c r="Q848" s="712"/>
    </row>
    <row r="849" spans="1:17" ht="14.4" customHeight="1" x14ac:dyDescent="0.3">
      <c r="A849" s="695" t="s">
        <v>6166</v>
      </c>
      <c r="B849" s="696" t="s">
        <v>5970</v>
      </c>
      <c r="C849" s="696" t="s">
        <v>5886</v>
      </c>
      <c r="D849" s="696" t="s">
        <v>6077</v>
      </c>
      <c r="E849" s="696" t="s">
        <v>6078</v>
      </c>
      <c r="F849" s="711"/>
      <c r="G849" s="711"/>
      <c r="H849" s="711"/>
      <c r="I849" s="711"/>
      <c r="J849" s="711">
        <v>2</v>
      </c>
      <c r="K849" s="711">
        <v>770</v>
      </c>
      <c r="L849" s="711"/>
      <c r="M849" s="711">
        <v>385</v>
      </c>
      <c r="N849" s="711"/>
      <c r="O849" s="711"/>
      <c r="P849" s="701"/>
      <c r="Q849" s="712"/>
    </row>
    <row r="850" spans="1:17" ht="14.4" customHeight="1" x14ac:dyDescent="0.3">
      <c r="A850" s="695" t="s">
        <v>6167</v>
      </c>
      <c r="B850" s="696" t="s">
        <v>5749</v>
      </c>
      <c r="C850" s="696" t="s">
        <v>5886</v>
      </c>
      <c r="D850" s="696" t="s">
        <v>5891</v>
      </c>
      <c r="E850" s="696" t="s">
        <v>5892</v>
      </c>
      <c r="F850" s="711"/>
      <c r="G850" s="711"/>
      <c r="H850" s="711"/>
      <c r="I850" s="711"/>
      <c r="J850" s="711">
        <v>1</v>
      </c>
      <c r="K850" s="711">
        <v>34</v>
      </c>
      <c r="L850" s="711"/>
      <c r="M850" s="711">
        <v>34</v>
      </c>
      <c r="N850" s="711">
        <v>1</v>
      </c>
      <c r="O850" s="711">
        <v>34</v>
      </c>
      <c r="P850" s="701"/>
      <c r="Q850" s="712">
        <v>34</v>
      </c>
    </row>
    <row r="851" spans="1:17" ht="14.4" customHeight="1" x14ac:dyDescent="0.3">
      <c r="A851" s="695" t="s">
        <v>6167</v>
      </c>
      <c r="B851" s="696" t="s">
        <v>5749</v>
      </c>
      <c r="C851" s="696" t="s">
        <v>5886</v>
      </c>
      <c r="D851" s="696" t="s">
        <v>5931</v>
      </c>
      <c r="E851" s="696" t="s">
        <v>5932</v>
      </c>
      <c r="F851" s="711">
        <v>4</v>
      </c>
      <c r="G851" s="711">
        <v>632</v>
      </c>
      <c r="H851" s="711">
        <v>1</v>
      </c>
      <c r="I851" s="711">
        <v>158</v>
      </c>
      <c r="J851" s="711">
        <v>3</v>
      </c>
      <c r="K851" s="711">
        <v>477</v>
      </c>
      <c r="L851" s="711">
        <v>0.754746835443038</v>
      </c>
      <c r="M851" s="711">
        <v>159</v>
      </c>
      <c r="N851" s="711">
        <v>2</v>
      </c>
      <c r="O851" s="711">
        <v>318</v>
      </c>
      <c r="P851" s="701">
        <v>0.50316455696202533</v>
      </c>
      <c r="Q851" s="712">
        <v>159</v>
      </c>
    </row>
    <row r="852" spans="1:17" ht="14.4" customHeight="1" x14ac:dyDescent="0.3">
      <c r="A852" s="695" t="s">
        <v>6167</v>
      </c>
      <c r="B852" s="696" t="s">
        <v>5749</v>
      </c>
      <c r="C852" s="696" t="s">
        <v>5886</v>
      </c>
      <c r="D852" s="696" t="s">
        <v>5939</v>
      </c>
      <c r="E852" s="696" t="s">
        <v>5940</v>
      </c>
      <c r="F852" s="711"/>
      <c r="G852" s="711"/>
      <c r="H852" s="711"/>
      <c r="I852" s="711"/>
      <c r="J852" s="711">
        <v>1</v>
      </c>
      <c r="K852" s="711">
        <v>645</v>
      </c>
      <c r="L852" s="711"/>
      <c r="M852" s="711">
        <v>645</v>
      </c>
      <c r="N852" s="711"/>
      <c r="O852" s="711"/>
      <c r="P852" s="701"/>
      <c r="Q852" s="712"/>
    </row>
    <row r="853" spans="1:17" ht="14.4" customHeight="1" x14ac:dyDescent="0.3">
      <c r="A853" s="695" t="s">
        <v>6167</v>
      </c>
      <c r="B853" s="696" t="s">
        <v>5970</v>
      </c>
      <c r="C853" s="696" t="s">
        <v>5886</v>
      </c>
      <c r="D853" s="696" t="s">
        <v>5979</v>
      </c>
      <c r="E853" s="696" t="s">
        <v>5980</v>
      </c>
      <c r="F853" s="711"/>
      <c r="G853" s="711"/>
      <c r="H853" s="711"/>
      <c r="I853" s="711"/>
      <c r="J853" s="711"/>
      <c r="K853" s="711"/>
      <c r="L853" s="711"/>
      <c r="M853" s="711"/>
      <c r="N853" s="711">
        <v>6</v>
      </c>
      <c r="O853" s="711">
        <v>2100</v>
      </c>
      <c r="P853" s="701"/>
      <c r="Q853" s="712">
        <v>350</v>
      </c>
    </row>
    <row r="854" spans="1:17" ht="14.4" customHeight="1" x14ac:dyDescent="0.3">
      <c r="A854" s="695" t="s">
        <v>6167</v>
      </c>
      <c r="B854" s="696" t="s">
        <v>5970</v>
      </c>
      <c r="C854" s="696" t="s">
        <v>5886</v>
      </c>
      <c r="D854" s="696" t="s">
        <v>5983</v>
      </c>
      <c r="E854" s="696" t="s">
        <v>5984</v>
      </c>
      <c r="F854" s="711">
        <v>973</v>
      </c>
      <c r="G854" s="711">
        <v>62272</v>
      </c>
      <c r="H854" s="711">
        <v>1</v>
      </c>
      <c r="I854" s="711">
        <v>64</v>
      </c>
      <c r="J854" s="711">
        <v>873</v>
      </c>
      <c r="K854" s="711">
        <v>56745</v>
      </c>
      <c r="L854" s="711">
        <v>0.91124421891058582</v>
      </c>
      <c r="M854" s="711">
        <v>65</v>
      </c>
      <c r="N854" s="711">
        <v>846</v>
      </c>
      <c r="O854" s="711">
        <v>54990</v>
      </c>
      <c r="P854" s="701">
        <v>0.88306140801644395</v>
      </c>
      <c r="Q854" s="712">
        <v>65</v>
      </c>
    </row>
    <row r="855" spans="1:17" ht="14.4" customHeight="1" x14ac:dyDescent="0.3">
      <c r="A855" s="695" t="s">
        <v>6167</v>
      </c>
      <c r="B855" s="696" t="s">
        <v>5970</v>
      </c>
      <c r="C855" s="696" t="s">
        <v>5886</v>
      </c>
      <c r="D855" s="696" t="s">
        <v>5987</v>
      </c>
      <c r="E855" s="696" t="s">
        <v>5988</v>
      </c>
      <c r="F855" s="711">
        <v>5</v>
      </c>
      <c r="G855" s="711">
        <v>2945</v>
      </c>
      <c r="H855" s="711">
        <v>1</v>
      </c>
      <c r="I855" s="711">
        <v>589</v>
      </c>
      <c r="J855" s="711">
        <v>1</v>
      </c>
      <c r="K855" s="711">
        <v>590</v>
      </c>
      <c r="L855" s="711">
        <v>0.20033955857385399</v>
      </c>
      <c r="M855" s="711">
        <v>590</v>
      </c>
      <c r="N855" s="711">
        <v>5</v>
      </c>
      <c r="O855" s="711">
        <v>2950</v>
      </c>
      <c r="P855" s="701">
        <v>1.0016977928692699</v>
      </c>
      <c r="Q855" s="712">
        <v>590</v>
      </c>
    </row>
    <row r="856" spans="1:17" ht="14.4" customHeight="1" x14ac:dyDescent="0.3">
      <c r="A856" s="695" t="s">
        <v>6167</v>
      </c>
      <c r="B856" s="696" t="s">
        <v>5970</v>
      </c>
      <c r="C856" s="696" t="s">
        <v>5886</v>
      </c>
      <c r="D856" s="696" t="s">
        <v>5989</v>
      </c>
      <c r="E856" s="696" t="s">
        <v>5990</v>
      </c>
      <c r="F856" s="711"/>
      <c r="G856" s="711"/>
      <c r="H856" s="711"/>
      <c r="I856" s="711"/>
      <c r="J856" s="711">
        <v>1</v>
      </c>
      <c r="K856" s="711">
        <v>615</v>
      </c>
      <c r="L856" s="711"/>
      <c r="M856" s="711">
        <v>615</v>
      </c>
      <c r="N856" s="711"/>
      <c r="O856" s="711"/>
      <c r="P856" s="701"/>
      <c r="Q856" s="712"/>
    </row>
    <row r="857" spans="1:17" ht="14.4" customHeight="1" x14ac:dyDescent="0.3">
      <c r="A857" s="695" t="s">
        <v>6167</v>
      </c>
      <c r="B857" s="696" t="s">
        <v>5970</v>
      </c>
      <c r="C857" s="696" t="s">
        <v>5886</v>
      </c>
      <c r="D857" s="696" t="s">
        <v>5991</v>
      </c>
      <c r="E857" s="696" t="s">
        <v>5992</v>
      </c>
      <c r="F857" s="711"/>
      <c r="G857" s="711"/>
      <c r="H857" s="711"/>
      <c r="I857" s="711"/>
      <c r="J857" s="711"/>
      <c r="K857" s="711"/>
      <c r="L857" s="711"/>
      <c r="M857" s="711"/>
      <c r="N857" s="711">
        <v>1</v>
      </c>
      <c r="O857" s="711">
        <v>149</v>
      </c>
      <c r="P857" s="701"/>
      <c r="Q857" s="712">
        <v>149</v>
      </c>
    </row>
    <row r="858" spans="1:17" ht="14.4" customHeight="1" x14ac:dyDescent="0.3">
      <c r="A858" s="695" t="s">
        <v>6167</v>
      </c>
      <c r="B858" s="696" t="s">
        <v>5970</v>
      </c>
      <c r="C858" s="696" t="s">
        <v>5886</v>
      </c>
      <c r="D858" s="696" t="s">
        <v>5995</v>
      </c>
      <c r="E858" s="696" t="s">
        <v>5996</v>
      </c>
      <c r="F858" s="711">
        <v>12</v>
      </c>
      <c r="G858" s="711">
        <v>276</v>
      </c>
      <c r="H858" s="711">
        <v>1</v>
      </c>
      <c r="I858" s="711">
        <v>23</v>
      </c>
      <c r="J858" s="711">
        <v>9</v>
      </c>
      <c r="K858" s="711">
        <v>207</v>
      </c>
      <c r="L858" s="711">
        <v>0.75</v>
      </c>
      <c r="M858" s="711">
        <v>23</v>
      </c>
      <c r="N858" s="711">
        <v>9</v>
      </c>
      <c r="O858" s="711">
        <v>210</v>
      </c>
      <c r="P858" s="701">
        <v>0.76086956521739135</v>
      </c>
      <c r="Q858" s="712">
        <v>23.333333333333332</v>
      </c>
    </row>
    <row r="859" spans="1:17" ht="14.4" customHeight="1" x14ac:dyDescent="0.3">
      <c r="A859" s="695" t="s">
        <v>6167</v>
      </c>
      <c r="B859" s="696" t="s">
        <v>5970</v>
      </c>
      <c r="C859" s="696" t="s">
        <v>5886</v>
      </c>
      <c r="D859" s="696" t="s">
        <v>5999</v>
      </c>
      <c r="E859" s="696" t="s">
        <v>6000</v>
      </c>
      <c r="F859" s="711"/>
      <c r="G859" s="711"/>
      <c r="H859" s="711"/>
      <c r="I859" s="711"/>
      <c r="J859" s="711">
        <v>1</v>
      </c>
      <c r="K859" s="711">
        <v>54</v>
      </c>
      <c r="L859" s="711"/>
      <c r="M859" s="711">
        <v>54</v>
      </c>
      <c r="N859" s="711">
        <v>6</v>
      </c>
      <c r="O859" s="711">
        <v>324</v>
      </c>
      <c r="P859" s="701"/>
      <c r="Q859" s="712">
        <v>54</v>
      </c>
    </row>
    <row r="860" spans="1:17" ht="14.4" customHeight="1" x14ac:dyDescent="0.3">
      <c r="A860" s="695" t="s">
        <v>6167</v>
      </c>
      <c r="B860" s="696" t="s">
        <v>5970</v>
      </c>
      <c r="C860" s="696" t="s">
        <v>5886</v>
      </c>
      <c r="D860" s="696" t="s">
        <v>6001</v>
      </c>
      <c r="E860" s="696" t="s">
        <v>6002</v>
      </c>
      <c r="F860" s="711">
        <v>530</v>
      </c>
      <c r="G860" s="711">
        <v>40810</v>
      </c>
      <c r="H860" s="711">
        <v>1</v>
      </c>
      <c r="I860" s="711">
        <v>77</v>
      </c>
      <c r="J860" s="711">
        <v>454</v>
      </c>
      <c r="K860" s="711">
        <v>34958</v>
      </c>
      <c r="L860" s="711">
        <v>0.85660377358490569</v>
      </c>
      <c r="M860" s="711">
        <v>77</v>
      </c>
      <c r="N860" s="711">
        <v>475</v>
      </c>
      <c r="O860" s="711">
        <v>36575</v>
      </c>
      <c r="P860" s="701">
        <v>0.89622641509433965</v>
      </c>
      <c r="Q860" s="712">
        <v>77</v>
      </c>
    </row>
    <row r="861" spans="1:17" ht="14.4" customHeight="1" x14ac:dyDescent="0.3">
      <c r="A861" s="695" t="s">
        <v>6167</v>
      </c>
      <c r="B861" s="696" t="s">
        <v>5970</v>
      </c>
      <c r="C861" s="696" t="s">
        <v>5886</v>
      </c>
      <c r="D861" s="696" t="s">
        <v>6005</v>
      </c>
      <c r="E861" s="696" t="s">
        <v>6006</v>
      </c>
      <c r="F861" s="711">
        <v>92</v>
      </c>
      <c r="G861" s="711">
        <v>2024</v>
      </c>
      <c r="H861" s="711">
        <v>1</v>
      </c>
      <c r="I861" s="711">
        <v>22</v>
      </c>
      <c r="J861" s="711">
        <v>44</v>
      </c>
      <c r="K861" s="711">
        <v>968</v>
      </c>
      <c r="L861" s="711">
        <v>0.47826086956521741</v>
      </c>
      <c r="M861" s="711">
        <v>22</v>
      </c>
      <c r="N861" s="711">
        <v>60</v>
      </c>
      <c r="O861" s="711">
        <v>1342</v>
      </c>
      <c r="P861" s="701">
        <v>0.66304347826086951</v>
      </c>
      <c r="Q861" s="712">
        <v>22.366666666666667</v>
      </c>
    </row>
    <row r="862" spans="1:17" ht="14.4" customHeight="1" x14ac:dyDescent="0.3">
      <c r="A862" s="695" t="s">
        <v>6167</v>
      </c>
      <c r="B862" s="696" t="s">
        <v>5970</v>
      </c>
      <c r="C862" s="696" t="s">
        <v>5886</v>
      </c>
      <c r="D862" s="696" t="s">
        <v>6015</v>
      </c>
      <c r="E862" s="696" t="s">
        <v>6016</v>
      </c>
      <c r="F862" s="711">
        <v>5</v>
      </c>
      <c r="G862" s="711">
        <v>1045</v>
      </c>
      <c r="H862" s="711">
        <v>1</v>
      </c>
      <c r="I862" s="711">
        <v>209</v>
      </c>
      <c r="J862" s="711">
        <v>15</v>
      </c>
      <c r="K862" s="711">
        <v>3135</v>
      </c>
      <c r="L862" s="711">
        <v>3</v>
      </c>
      <c r="M862" s="711">
        <v>209</v>
      </c>
      <c r="N862" s="711"/>
      <c r="O862" s="711"/>
      <c r="P862" s="701"/>
      <c r="Q862" s="712"/>
    </row>
    <row r="863" spans="1:17" ht="14.4" customHeight="1" x14ac:dyDescent="0.3">
      <c r="A863" s="695" t="s">
        <v>6167</v>
      </c>
      <c r="B863" s="696" t="s">
        <v>5970</v>
      </c>
      <c r="C863" s="696" t="s">
        <v>5886</v>
      </c>
      <c r="D863" s="696" t="s">
        <v>6017</v>
      </c>
      <c r="E863" s="696" t="s">
        <v>6018</v>
      </c>
      <c r="F863" s="711"/>
      <c r="G863" s="711"/>
      <c r="H863" s="711"/>
      <c r="I863" s="711"/>
      <c r="J863" s="711">
        <v>3</v>
      </c>
      <c r="K863" s="711">
        <v>198</v>
      </c>
      <c r="L863" s="711"/>
      <c r="M863" s="711">
        <v>66</v>
      </c>
      <c r="N863" s="711">
        <v>11</v>
      </c>
      <c r="O863" s="711">
        <v>726</v>
      </c>
      <c r="P863" s="701"/>
      <c r="Q863" s="712">
        <v>66</v>
      </c>
    </row>
    <row r="864" spans="1:17" ht="14.4" customHeight="1" x14ac:dyDescent="0.3">
      <c r="A864" s="695" t="s">
        <v>6167</v>
      </c>
      <c r="B864" s="696" t="s">
        <v>5970</v>
      </c>
      <c r="C864" s="696" t="s">
        <v>5886</v>
      </c>
      <c r="D864" s="696" t="s">
        <v>6021</v>
      </c>
      <c r="E864" s="696" t="s">
        <v>6022</v>
      </c>
      <c r="F864" s="711">
        <v>520</v>
      </c>
      <c r="G864" s="711">
        <v>8320</v>
      </c>
      <c r="H864" s="711">
        <v>1</v>
      </c>
      <c r="I864" s="711">
        <v>16</v>
      </c>
      <c r="J864" s="711">
        <v>450</v>
      </c>
      <c r="K864" s="711">
        <v>7200</v>
      </c>
      <c r="L864" s="711">
        <v>0.86538461538461542</v>
      </c>
      <c r="M864" s="711">
        <v>16</v>
      </c>
      <c r="N864" s="711">
        <v>489</v>
      </c>
      <c r="O864" s="711">
        <v>7824</v>
      </c>
      <c r="P864" s="701">
        <v>0.94038461538461537</v>
      </c>
      <c r="Q864" s="712">
        <v>16</v>
      </c>
    </row>
    <row r="865" spans="1:17" ht="14.4" customHeight="1" x14ac:dyDescent="0.3">
      <c r="A865" s="695" t="s">
        <v>6167</v>
      </c>
      <c r="B865" s="696" t="s">
        <v>5970</v>
      </c>
      <c r="C865" s="696" t="s">
        <v>5886</v>
      </c>
      <c r="D865" s="696" t="s">
        <v>6027</v>
      </c>
      <c r="E865" s="696" t="s">
        <v>6028</v>
      </c>
      <c r="F865" s="711">
        <v>79</v>
      </c>
      <c r="G865" s="711">
        <v>1817</v>
      </c>
      <c r="H865" s="711">
        <v>1</v>
      </c>
      <c r="I865" s="711">
        <v>23</v>
      </c>
      <c r="J865" s="711">
        <v>35</v>
      </c>
      <c r="K865" s="711">
        <v>840</v>
      </c>
      <c r="L865" s="711">
        <v>0.46230049532195927</v>
      </c>
      <c r="M865" s="711">
        <v>24</v>
      </c>
      <c r="N865" s="711">
        <v>51</v>
      </c>
      <c r="O865" s="711">
        <v>1224</v>
      </c>
      <c r="P865" s="701">
        <v>0.67363786461199782</v>
      </c>
      <c r="Q865" s="712">
        <v>24</v>
      </c>
    </row>
    <row r="866" spans="1:17" ht="14.4" customHeight="1" x14ac:dyDescent="0.3">
      <c r="A866" s="695" t="s">
        <v>6167</v>
      </c>
      <c r="B866" s="696" t="s">
        <v>5970</v>
      </c>
      <c r="C866" s="696" t="s">
        <v>5886</v>
      </c>
      <c r="D866" s="696" t="s">
        <v>6031</v>
      </c>
      <c r="E866" s="696" t="s">
        <v>6032</v>
      </c>
      <c r="F866" s="711">
        <v>43</v>
      </c>
      <c r="G866" s="711">
        <v>7740</v>
      </c>
      <c r="H866" s="711">
        <v>1</v>
      </c>
      <c r="I866" s="711">
        <v>180</v>
      </c>
      <c r="J866" s="711">
        <v>36</v>
      </c>
      <c r="K866" s="711">
        <v>6480</v>
      </c>
      <c r="L866" s="711">
        <v>0.83720930232558144</v>
      </c>
      <c r="M866" s="711">
        <v>180</v>
      </c>
      <c r="N866" s="711">
        <v>52</v>
      </c>
      <c r="O866" s="711">
        <v>9360</v>
      </c>
      <c r="P866" s="701">
        <v>1.2093023255813953</v>
      </c>
      <c r="Q866" s="712">
        <v>180</v>
      </c>
    </row>
    <row r="867" spans="1:17" ht="14.4" customHeight="1" x14ac:dyDescent="0.3">
      <c r="A867" s="695" t="s">
        <v>6167</v>
      </c>
      <c r="B867" s="696" t="s">
        <v>5970</v>
      </c>
      <c r="C867" s="696" t="s">
        <v>5886</v>
      </c>
      <c r="D867" s="696" t="s">
        <v>6037</v>
      </c>
      <c r="E867" s="696" t="s">
        <v>6038</v>
      </c>
      <c r="F867" s="711">
        <v>1</v>
      </c>
      <c r="G867" s="711">
        <v>253</v>
      </c>
      <c r="H867" s="711">
        <v>1</v>
      </c>
      <c r="I867" s="711">
        <v>253</v>
      </c>
      <c r="J867" s="711">
        <v>1</v>
      </c>
      <c r="K867" s="711">
        <v>253</v>
      </c>
      <c r="L867" s="711">
        <v>1</v>
      </c>
      <c r="M867" s="711">
        <v>253</v>
      </c>
      <c r="N867" s="711">
        <v>19</v>
      </c>
      <c r="O867" s="711">
        <v>4807</v>
      </c>
      <c r="P867" s="701">
        <v>19</v>
      </c>
      <c r="Q867" s="712">
        <v>253</v>
      </c>
    </row>
    <row r="868" spans="1:17" ht="14.4" customHeight="1" x14ac:dyDescent="0.3">
      <c r="A868" s="695" t="s">
        <v>6167</v>
      </c>
      <c r="B868" s="696" t="s">
        <v>5970</v>
      </c>
      <c r="C868" s="696" t="s">
        <v>5886</v>
      </c>
      <c r="D868" s="696" t="s">
        <v>6041</v>
      </c>
      <c r="E868" s="696" t="s">
        <v>6042</v>
      </c>
      <c r="F868" s="711"/>
      <c r="G868" s="711"/>
      <c r="H868" s="711"/>
      <c r="I868" s="711"/>
      <c r="J868" s="711">
        <v>1</v>
      </c>
      <c r="K868" s="711">
        <v>189</v>
      </c>
      <c r="L868" s="711"/>
      <c r="M868" s="711">
        <v>189</v>
      </c>
      <c r="N868" s="711"/>
      <c r="O868" s="711"/>
      <c r="P868" s="701"/>
      <c r="Q868" s="712"/>
    </row>
    <row r="869" spans="1:17" ht="14.4" customHeight="1" x14ac:dyDescent="0.3">
      <c r="A869" s="695" t="s">
        <v>6167</v>
      </c>
      <c r="B869" s="696" t="s">
        <v>5970</v>
      </c>
      <c r="C869" s="696" t="s">
        <v>5886</v>
      </c>
      <c r="D869" s="696" t="s">
        <v>6045</v>
      </c>
      <c r="E869" s="696" t="s">
        <v>6046</v>
      </c>
      <c r="F869" s="711">
        <v>50</v>
      </c>
      <c r="G869" s="711">
        <v>10800</v>
      </c>
      <c r="H869" s="711">
        <v>1</v>
      </c>
      <c r="I869" s="711">
        <v>216</v>
      </c>
      <c r="J869" s="711">
        <v>42</v>
      </c>
      <c r="K869" s="711">
        <v>9072</v>
      </c>
      <c r="L869" s="711">
        <v>0.84</v>
      </c>
      <c r="M869" s="711">
        <v>216</v>
      </c>
      <c r="N869" s="711">
        <v>58</v>
      </c>
      <c r="O869" s="711">
        <v>12528</v>
      </c>
      <c r="P869" s="701">
        <v>1.1599999999999999</v>
      </c>
      <c r="Q869" s="712">
        <v>216</v>
      </c>
    </row>
    <row r="870" spans="1:17" ht="14.4" customHeight="1" x14ac:dyDescent="0.3">
      <c r="A870" s="695" t="s">
        <v>6167</v>
      </c>
      <c r="B870" s="696" t="s">
        <v>5970</v>
      </c>
      <c r="C870" s="696" t="s">
        <v>5886</v>
      </c>
      <c r="D870" s="696" t="s">
        <v>6049</v>
      </c>
      <c r="E870" s="696" t="s">
        <v>6050</v>
      </c>
      <c r="F870" s="711"/>
      <c r="G870" s="711"/>
      <c r="H870" s="711"/>
      <c r="I870" s="711"/>
      <c r="J870" s="711">
        <v>1</v>
      </c>
      <c r="K870" s="711">
        <v>590</v>
      </c>
      <c r="L870" s="711"/>
      <c r="M870" s="711">
        <v>590</v>
      </c>
      <c r="N870" s="711"/>
      <c r="O870" s="711"/>
      <c r="P870" s="701"/>
      <c r="Q870" s="712"/>
    </row>
    <row r="871" spans="1:17" ht="14.4" customHeight="1" x14ac:dyDescent="0.3">
      <c r="A871" s="695" t="s">
        <v>6167</v>
      </c>
      <c r="B871" s="696" t="s">
        <v>5970</v>
      </c>
      <c r="C871" s="696" t="s">
        <v>5886</v>
      </c>
      <c r="D871" s="696" t="s">
        <v>6051</v>
      </c>
      <c r="E871" s="696" t="s">
        <v>6052</v>
      </c>
      <c r="F871" s="711">
        <v>4</v>
      </c>
      <c r="G871" s="711">
        <v>200</v>
      </c>
      <c r="H871" s="711">
        <v>1</v>
      </c>
      <c r="I871" s="711">
        <v>50</v>
      </c>
      <c r="J871" s="711"/>
      <c r="K871" s="711"/>
      <c r="L871" s="711"/>
      <c r="M871" s="711"/>
      <c r="N871" s="711">
        <v>6</v>
      </c>
      <c r="O871" s="711">
        <v>300</v>
      </c>
      <c r="P871" s="701">
        <v>1.5</v>
      </c>
      <c r="Q871" s="712">
        <v>50</v>
      </c>
    </row>
    <row r="872" spans="1:17" ht="14.4" customHeight="1" x14ac:dyDescent="0.3">
      <c r="A872" s="695" t="s">
        <v>6167</v>
      </c>
      <c r="B872" s="696" t="s">
        <v>5970</v>
      </c>
      <c r="C872" s="696" t="s">
        <v>5886</v>
      </c>
      <c r="D872" s="696" t="s">
        <v>6063</v>
      </c>
      <c r="E872" s="696" t="s">
        <v>6064</v>
      </c>
      <c r="F872" s="711"/>
      <c r="G872" s="711"/>
      <c r="H872" s="711"/>
      <c r="I872" s="711"/>
      <c r="J872" s="711">
        <v>1</v>
      </c>
      <c r="K872" s="711">
        <v>751</v>
      </c>
      <c r="L872" s="711"/>
      <c r="M872" s="711">
        <v>751</v>
      </c>
      <c r="N872" s="711"/>
      <c r="O872" s="711"/>
      <c r="P872" s="701"/>
      <c r="Q872" s="712"/>
    </row>
    <row r="873" spans="1:17" ht="14.4" customHeight="1" x14ac:dyDescent="0.3">
      <c r="A873" s="695" t="s">
        <v>6167</v>
      </c>
      <c r="B873" s="696" t="s">
        <v>5970</v>
      </c>
      <c r="C873" s="696" t="s">
        <v>5886</v>
      </c>
      <c r="D873" s="696" t="s">
        <v>6069</v>
      </c>
      <c r="E873" s="696" t="s">
        <v>6070</v>
      </c>
      <c r="F873" s="711"/>
      <c r="G873" s="711"/>
      <c r="H873" s="711"/>
      <c r="I873" s="711"/>
      <c r="J873" s="711"/>
      <c r="K873" s="711"/>
      <c r="L873" s="711"/>
      <c r="M873" s="711"/>
      <c r="N873" s="711">
        <v>1</v>
      </c>
      <c r="O873" s="711">
        <v>229</v>
      </c>
      <c r="P873" s="701"/>
      <c r="Q873" s="712">
        <v>229</v>
      </c>
    </row>
    <row r="874" spans="1:17" ht="14.4" customHeight="1" x14ac:dyDescent="0.3">
      <c r="A874" s="695" t="s">
        <v>6167</v>
      </c>
      <c r="B874" s="696" t="s">
        <v>5970</v>
      </c>
      <c r="C874" s="696" t="s">
        <v>5886</v>
      </c>
      <c r="D874" s="696" t="s">
        <v>6071</v>
      </c>
      <c r="E874" s="696" t="s">
        <v>6072</v>
      </c>
      <c r="F874" s="711"/>
      <c r="G874" s="711"/>
      <c r="H874" s="711"/>
      <c r="I874" s="711"/>
      <c r="J874" s="711"/>
      <c r="K874" s="711"/>
      <c r="L874" s="711"/>
      <c r="M874" s="711"/>
      <c r="N874" s="711">
        <v>5</v>
      </c>
      <c r="O874" s="711">
        <v>2030</v>
      </c>
      <c r="P874" s="701"/>
      <c r="Q874" s="712">
        <v>406</v>
      </c>
    </row>
    <row r="875" spans="1:17" ht="14.4" customHeight="1" x14ac:dyDescent="0.3">
      <c r="A875" s="695" t="s">
        <v>6167</v>
      </c>
      <c r="B875" s="696" t="s">
        <v>5970</v>
      </c>
      <c r="C875" s="696" t="s">
        <v>5886</v>
      </c>
      <c r="D875" s="696" t="s">
        <v>6073</v>
      </c>
      <c r="E875" s="696" t="s">
        <v>6074</v>
      </c>
      <c r="F875" s="711"/>
      <c r="G875" s="711"/>
      <c r="H875" s="711"/>
      <c r="I875" s="711"/>
      <c r="J875" s="711"/>
      <c r="K875" s="711"/>
      <c r="L875" s="711"/>
      <c r="M875" s="711"/>
      <c r="N875" s="711">
        <v>1</v>
      </c>
      <c r="O875" s="711">
        <v>650</v>
      </c>
      <c r="P875" s="701"/>
      <c r="Q875" s="712">
        <v>650</v>
      </c>
    </row>
    <row r="876" spans="1:17" ht="14.4" customHeight="1" x14ac:dyDescent="0.3">
      <c r="A876" s="695" t="s">
        <v>6167</v>
      </c>
      <c r="B876" s="696" t="s">
        <v>5970</v>
      </c>
      <c r="C876" s="696" t="s">
        <v>5886</v>
      </c>
      <c r="D876" s="696" t="s">
        <v>6075</v>
      </c>
      <c r="E876" s="696" t="s">
        <v>6076</v>
      </c>
      <c r="F876" s="711"/>
      <c r="G876" s="711"/>
      <c r="H876" s="711"/>
      <c r="I876" s="711"/>
      <c r="J876" s="711"/>
      <c r="K876" s="711"/>
      <c r="L876" s="711"/>
      <c r="M876" s="711"/>
      <c r="N876" s="711">
        <v>5</v>
      </c>
      <c r="O876" s="711">
        <v>2930</v>
      </c>
      <c r="P876" s="701"/>
      <c r="Q876" s="712">
        <v>586</v>
      </c>
    </row>
    <row r="877" spans="1:17" ht="14.4" customHeight="1" x14ac:dyDescent="0.3">
      <c r="A877" s="695" t="s">
        <v>553</v>
      </c>
      <c r="B877" s="696" t="s">
        <v>5749</v>
      </c>
      <c r="C877" s="696" t="s">
        <v>1459</v>
      </c>
      <c r="D877" s="696" t="s">
        <v>5754</v>
      </c>
      <c r="E877" s="696" t="s">
        <v>5753</v>
      </c>
      <c r="F877" s="711">
        <v>6</v>
      </c>
      <c r="G877" s="711">
        <v>1666.44</v>
      </c>
      <c r="H877" s="711">
        <v>1</v>
      </c>
      <c r="I877" s="711">
        <v>277.74</v>
      </c>
      <c r="J877" s="711"/>
      <c r="K877" s="711"/>
      <c r="L877" s="711"/>
      <c r="M877" s="711"/>
      <c r="N877" s="711"/>
      <c r="O877" s="711"/>
      <c r="P877" s="701"/>
      <c r="Q877" s="712"/>
    </row>
    <row r="878" spans="1:17" ht="14.4" customHeight="1" x14ac:dyDescent="0.3">
      <c r="A878" s="695" t="s">
        <v>553</v>
      </c>
      <c r="B878" s="696" t="s">
        <v>5749</v>
      </c>
      <c r="C878" s="696" t="s">
        <v>1459</v>
      </c>
      <c r="D878" s="696" t="s">
        <v>5816</v>
      </c>
      <c r="E878" s="696" t="s">
        <v>5745</v>
      </c>
      <c r="F878" s="711">
        <v>0.4</v>
      </c>
      <c r="G878" s="711">
        <v>651.39</v>
      </c>
      <c r="H878" s="711">
        <v>1</v>
      </c>
      <c r="I878" s="711">
        <v>1628.4749999999999</v>
      </c>
      <c r="J878" s="711"/>
      <c r="K878" s="711"/>
      <c r="L878" s="711"/>
      <c r="M878" s="711"/>
      <c r="N878" s="711"/>
      <c r="O878" s="711"/>
      <c r="P878" s="701"/>
      <c r="Q878" s="712"/>
    </row>
    <row r="879" spans="1:17" ht="14.4" customHeight="1" x14ac:dyDescent="0.3">
      <c r="A879" s="695" t="s">
        <v>553</v>
      </c>
      <c r="B879" s="696" t="s">
        <v>5749</v>
      </c>
      <c r="C879" s="696" t="s">
        <v>1459</v>
      </c>
      <c r="D879" s="696" t="s">
        <v>5826</v>
      </c>
      <c r="E879" s="696" t="s">
        <v>5827</v>
      </c>
      <c r="F879" s="711">
        <v>1</v>
      </c>
      <c r="G879" s="711">
        <v>1429.78</v>
      </c>
      <c r="H879" s="711">
        <v>1</v>
      </c>
      <c r="I879" s="711">
        <v>1429.78</v>
      </c>
      <c r="J879" s="711"/>
      <c r="K879" s="711"/>
      <c r="L879" s="711"/>
      <c r="M879" s="711"/>
      <c r="N879" s="711"/>
      <c r="O879" s="711"/>
      <c r="P879" s="701"/>
      <c r="Q879" s="712"/>
    </row>
    <row r="880" spans="1:17" ht="14.4" customHeight="1" x14ac:dyDescent="0.3">
      <c r="A880" s="695" t="s">
        <v>553</v>
      </c>
      <c r="B880" s="696" t="s">
        <v>5749</v>
      </c>
      <c r="C880" s="696" t="s">
        <v>1459</v>
      </c>
      <c r="D880" s="696" t="s">
        <v>5829</v>
      </c>
      <c r="E880" s="696" t="s">
        <v>5745</v>
      </c>
      <c r="F880" s="711">
        <v>1.33</v>
      </c>
      <c r="G880" s="711">
        <v>573.09</v>
      </c>
      <c r="H880" s="711">
        <v>1</v>
      </c>
      <c r="I880" s="711">
        <v>430.89473684210526</v>
      </c>
      <c r="J880" s="711"/>
      <c r="K880" s="711"/>
      <c r="L880" s="711"/>
      <c r="M880" s="711"/>
      <c r="N880" s="711"/>
      <c r="O880" s="711"/>
      <c r="P880" s="701"/>
      <c r="Q880" s="712"/>
    </row>
    <row r="881" spans="1:17" ht="14.4" customHeight="1" x14ac:dyDescent="0.3">
      <c r="A881" s="695" t="s">
        <v>553</v>
      </c>
      <c r="B881" s="696" t="s">
        <v>5749</v>
      </c>
      <c r="C881" s="696" t="s">
        <v>5872</v>
      </c>
      <c r="D881" s="696" t="s">
        <v>5873</v>
      </c>
      <c r="E881" s="696" t="s">
        <v>5745</v>
      </c>
      <c r="F881" s="711">
        <v>1</v>
      </c>
      <c r="G881" s="711">
        <v>1782.16</v>
      </c>
      <c r="H881" s="711">
        <v>1</v>
      </c>
      <c r="I881" s="711">
        <v>1782.16</v>
      </c>
      <c r="J881" s="711">
        <v>3</v>
      </c>
      <c r="K881" s="711">
        <v>5476.58</v>
      </c>
      <c r="L881" s="711">
        <v>3.0730013017910847</v>
      </c>
      <c r="M881" s="711">
        <v>1825.5266666666666</v>
      </c>
      <c r="N881" s="711">
        <v>1</v>
      </c>
      <c r="O881" s="711">
        <v>1865.58</v>
      </c>
      <c r="P881" s="701">
        <v>1.046808367374422</v>
      </c>
      <c r="Q881" s="712">
        <v>1865.58</v>
      </c>
    </row>
    <row r="882" spans="1:17" ht="14.4" customHeight="1" x14ac:dyDescent="0.3">
      <c r="A882" s="695" t="s">
        <v>553</v>
      </c>
      <c r="B882" s="696" t="s">
        <v>5749</v>
      </c>
      <c r="C882" s="696" t="s">
        <v>5872</v>
      </c>
      <c r="D882" s="696" t="s">
        <v>5875</v>
      </c>
      <c r="E882" s="696" t="s">
        <v>5745</v>
      </c>
      <c r="F882" s="711"/>
      <c r="G882" s="711"/>
      <c r="H882" s="711"/>
      <c r="I882" s="711"/>
      <c r="J882" s="711">
        <v>2</v>
      </c>
      <c r="K882" s="711">
        <v>15608.42</v>
      </c>
      <c r="L882" s="711"/>
      <c r="M882" s="711">
        <v>7804.21</v>
      </c>
      <c r="N882" s="711">
        <v>1</v>
      </c>
      <c r="O882" s="711">
        <v>8191.63</v>
      </c>
      <c r="P882" s="701"/>
      <c r="Q882" s="712">
        <v>8191.63</v>
      </c>
    </row>
    <row r="883" spans="1:17" ht="14.4" customHeight="1" x14ac:dyDescent="0.3">
      <c r="A883" s="695" t="s">
        <v>553</v>
      </c>
      <c r="B883" s="696" t="s">
        <v>5749</v>
      </c>
      <c r="C883" s="696" t="s">
        <v>5872</v>
      </c>
      <c r="D883" s="696" t="s">
        <v>5878</v>
      </c>
      <c r="E883" s="696" t="s">
        <v>5745</v>
      </c>
      <c r="F883" s="711"/>
      <c r="G883" s="711"/>
      <c r="H883" s="711"/>
      <c r="I883" s="711"/>
      <c r="J883" s="711"/>
      <c r="K883" s="711"/>
      <c r="L883" s="711"/>
      <c r="M883" s="711"/>
      <c r="N883" s="711">
        <v>2</v>
      </c>
      <c r="O883" s="711">
        <v>477.36</v>
      </c>
      <c r="P883" s="701"/>
      <c r="Q883" s="712">
        <v>238.68</v>
      </c>
    </row>
    <row r="884" spans="1:17" ht="14.4" customHeight="1" x14ac:dyDescent="0.3">
      <c r="A884" s="695" t="s">
        <v>553</v>
      </c>
      <c r="B884" s="696" t="s">
        <v>5749</v>
      </c>
      <c r="C884" s="696" t="s">
        <v>5886</v>
      </c>
      <c r="D884" s="696" t="s">
        <v>5889</v>
      </c>
      <c r="E884" s="696" t="s">
        <v>5890</v>
      </c>
      <c r="F884" s="711">
        <v>1</v>
      </c>
      <c r="G884" s="711">
        <v>185</v>
      </c>
      <c r="H884" s="711">
        <v>1</v>
      </c>
      <c r="I884" s="711">
        <v>185</v>
      </c>
      <c r="J884" s="711">
        <v>2</v>
      </c>
      <c r="K884" s="711">
        <v>370</v>
      </c>
      <c r="L884" s="711">
        <v>2</v>
      </c>
      <c r="M884" s="711">
        <v>185</v>
      </c>
      <c r="N884" s="711">
        <v>1</v>
      </c>
      <c r="O884" s="711">
        <v>188</v>
      </c>
      <c r="P884" s="701">
        <v>1.0162162162162163</v>
      </c>
      <c r="Q884" s="712">
        <v>188</v>
      </c>
    </row>
    <row r="885" spans="1:17" ht="14.4" customHeight="1" x14ac:dyDescent="0.3">
      <c r="A885" s="695" t="s">
        <v>553</v>
      </c>
      <c r="B885" s="696" t="s">
        <v>5749</v>
      </c>
      <c r="C885" s="696" t="s">
        <v>5886</v>
      </c>
      <c r="D885" s="696" t="s">
        <v>5891</v>
      </c>
      <c r="E885" s="696" t="s">
        <v>5892</v>
      </c>
      <c r="F885" s="711">
        <v>211</v>
      </c>
      <c r="G885" s="711">
        <v>7174</v>
      </c>
      <c r="H885" s="711">
        <v>1</v>
      </c>
      <c r="I885" s="711">
        <v>34</v>
      </c>
      <c r="J885" s="711">
        <v>211</v>
      </c>
      <c r="K885" s="711">
        <v>7174</v>
      </c>
      <c r="L885" s="711">
        <v>1</v>
      </c>
      <c r="M885" s="711">
        <v>34</v>
      </c>
      <c r="N885" s="711">
        <v>220</v>
      </c>
      <c r="O885" s="711">
        <v>7540</v>
      </c>
      <c r="P885" s="701">
        <v>1.0510175634234737</v>
      </c>
      <c r="Q885" s="712">
        <v>34.272727272727273</v>
      </c>
    </row>
    <row r="886" spans="1:17" ht="14.4" customHeight="1" x14ac:dyDescent="0.3">
      <c r="A886" s="695" t="s">
        <v>553</v>
      </c>
      <c r="B886" s="696" t="s">
        <v>5749</v>
      </c>
      <c r="C886" s="696" t="s">
        <v>5886</v>
      </c>
      <c r="D886" s="696" t="s">
        <v>5907</v>
      </c>
      <c r="E886" s="696" t="s">
        <v>5908</v>
      </c>
      <c r="F886" s="711">
        <v>1</v>
      </c>
      <c r="G886" s="711">
        <v>103</v>
      </c>
      <c r="H886" s="711">
        <v>1</v>
      </c>
      <c r="I886" s="711">
        <v>103</v>
      </c>
      <c r="J886" s="711"/>
      <c r="K886" s="711"/>
      <c r="L886" s="711"/>
      <c r="M886" s="711"/>
      <c r="N886" s="711"/>
      <c r="O886" s="711"/>
      <c r="P886" s="701"/>
      <c r="Q886" s="712"/>
    </row>
    <row r="887" spans="1:17" ht="14.4" customHeight="1" x14ac:dyDescent="0.3">
      <c r="A887" s="695" t="s">
        <v>553</v>
      </c>
      <c r="B887" s="696" t="s">
        <v>5749</v>
      </c>
      <c r="C887" s="696" t="s">
        <v>5886</v>
      </c>
      <c r="D887" s="696" t="s">
        <v>5909</v>
      </c>
      <c r="E887" s="696" t="s">
        <v>5910</v>
      </c>
      <c r="F887" s="711">
        <v>4</v>
      </c>
      <c r="G887" s="711">
        <v>0</v>
      </c>
      <c r="H887" s="711"/>
      <c r="I887" s="711">
        <v>0</v>
      </c>
      <c r="J887" s="711">
        <v>2</v>
      </c>
      <c r="K887" s="711">
        <v>0</v>
      </c>
      <c r="L887" s="711"/>
      <c r="M887" s="711">
        <v>0</v>
      </c>
      <c r="N887" s="711">
        <v>4</v>
      </c>
      <c r="O887" s="711">
        <v>0</v>
      </c>
      <c r="P887" s="701"/>
      <c r="Q887" s="712">
        <v>0</v>
      </c>
    </row>
    <row r="888" spans="1:17" ht="14.4" customHeight="1" x14ac:dyDescent="0.3">
      <c r="A888" s="695" t="s">
        <v>553</v>
      </c>
      <c r="B888" s="696" t="s">
        <v>5749</v>
      </c>
      <c r="C888" s="696" t="s">
        <v>5886</v>
      </c>
      <c r="D888" s="696" t="s">
        <v>5923</v>
      </c>
      <c r="E888" s="696" t="s">
        <v>5924</v>
      </c>
      <c r="F888" s="711"/>
      <c r="G888" s="711"/>
      <c r="H888" s="711"/>
      <c r="I888" s="711"/>
      <c r="J888" s="711"/>
      <c r="K888" s="711"/>
      <c r="L888" s="711"/>
      <c r="M888" s="711"/>
      <c r="N888" s="711">
        <v>2</v>
      </c>
      <c r="O888" s="711">
        <v>660</v>
      </c>
      <c r="P888" s="701"/>
      <c r="Q888" s="712">
        <v>330</v>
      </c>
    </row>
    <row r="889" spans="1:17" ht="14.4" customHeight="1" x14ac:dyDescent="0.3">
      <c r="A889" s="695" t="s">
        <v>553</v>
      </c>
      <c r="B889" s="696" t="s">
        <v>5749</v>
      </c>
      <c r="C889" s="696" t="s">
        <v>5886</v>
      </c>
      <c r="D889" s="696" t="s">
        <v>5937</v>
      </c>
      <c r="E889" s="696" t="s">
        <v>5938</v>
      </c>
      <c r="F889" s="711">
        <v>4</v>
      </c>
      <c r="G889" s="711">
        <v>712</v>
      </c>
      <c r="H889" s="711">
        <v>1</v>
      </c>
      <c r="I889" s="711">
        <v>178</v>
      </c>
      <c r="J889" s="711">
        <v>6</v>
      </c>
      <c r="K889" s="711">
        <v>978</v>
      </c>
      <c r="L889" s="711">
        <v>1.3735955056179776</v>
      </c>
      <c r="M889" s="711">
        <v>163</v>
      </c>
      <c r="N889" s="711">
        <v>4</v>
      </c>
      <c r="O889" s="711">
        <v>652</v>
      </c>
      <c r="P889" s="701">
        <v>0.9157303370786517</v>
      </c>
      <c r="Q889" s="712">
        <v>163</v>
      </c>
    </row>
    <row r="890" spans="1:17" ht="14.4" customHeight="1" x14ac:dyDescent="0.3">
      <c r="A890" s="695" t="s">
        <v>553</v>
      </c>
      <c r="B890" s="696" t="s">
        <v>5749</v>
      </c>
      <c r="C890" s="696" t="s">
        <v>5886</v>
      </c>
      <c r="D890" s="696" t="s">
        <v>5939</v>
      </c>
      <c r="E890" s="696" t="s">
        <v>5940</v>
      </c>
      <c r="F890" s="711">
        <v>3</v>
      </c>
      <c r="G890" s="711">
        <v>2019</v>
      </c>
      <c r="H890" s="711">
        <v>1</v>
      </c>
      <c r="I890" s="711">
        <v>673</v>
      </c>
      <c r="J890" s="711">
        <v>1</v>
      </c>
      <c r="K890" s="711">
        <v>645</v>
      </c>
      <c r="L890" s="711">
        <v>0.31946508172362553</v>
      </c>
      <c r="M890" s="711">
        <v>645</v>
      </c>
      <c r="N890" s="711"/>
      <c r="O890" s="711"/>
      <c r="P890" s="701"/>
      <c r="Q890" s="712"/>
    </row>
    <row r="891" spans="1:17" ht="14.4" customHeight="1" x14ac:dyDescent="0.3">
      <c r="A891" s="695" t="s">
        <v>553</v>
      </c>
      <c r="B891" s="696" t="s">
        <v>6168</v>
      </c>
      <c r="C891" s="696" t="s">
        <v>1459</v>
      </c>
      <c r="D891" s="696" t="s">
        <v>5750</v>
      </c>
      <c r="E891" s="696" t="s">
        <v>2758</v>
      </c>
      <c r="F891" s="711"/>
      <c r="G891" s="711"/>
      <c r="H891" s="711"/>
      <c r="I891" s="711"/>
      <c r="J891" s="711"/>
      <c r="K891" s="711"/>
      <c r="L891" s="711"/>
      <c r="M891" s="711"/>
      <c r="N891" s="711">
        <v>7.5</v>
      </c>
      <c r="O891" s="711">
        <v>27541.56</v>
      </c>
      <c r="P891" s="701"/>
      <c r="Q891" s="712">
        <v>3672.2080000000001</v>
      </c>
    </row>
    <row r="892" spans="1:17" ht="14.4" customHeight="1" x14ac:dyDescent="0.3">
      <c r="A892" s="695" t="s">
        <v>553</v>
      </c>
      <c r="B892" s="696" t="s">
        <v>6168</v>
      </c>
      <c r="C892" s="696" t="s">
        <v>1459</v>
      </c>
      <c r="D892" s="696" t="s">
        <v>6169</v>
      </c>
      <c r="E892" s="696" t="s">
        <v>1523</v>
      </c>
      <c r="F892" s="711"/>
      <c r="G892" s="711"/>
      <c r="H892" s="711"/>
      <c r="I892" s="711"/>
      <c r="J892" s="711">
        <v>7.2</v>
      </c>
      <c r="K892" s="711">
        <v>22459.53</v>
      </c>
      <c r="L892" s="711"/>
      <c r="M892" s="711">
        <v>3119.3791666666666</v>
      </c>
      <c r="N892" s="711">
        <v>2</v>
      </c>
      <c r="O892" s="711">
        <v>6238.76</v>
      </c>
      <c r="P892" s="701"/>
      <c r="Q892" s="712">
        <v>3119.38</v>
      </c>
    </row>
    <row r="893" spans="1:17" ht="14.4" customHeight="1" x14ac:dyDescent="0.3">
      <c r="A893" s="695" t="s">
        <v>553</v>
      </c>
      <c r="B893" s="696" t="s">
        <v>6168</v>
      </c>
      <c r="C893" s="696" t="s">
        <v>1459</v>
      </c>
      <c r="D893" s="696" t="s">
        <v>6170</v>
      </c>
      <c r="E893" s="696" t="s">
        <v>6171</v>
      </c>
      <c r="F893" s="711">
        <v>55</v>
      </c>
      <c r="G893" s="711">
        <v>5626.3499999999995</v>
      </c>
      <c r="H893" s="711">
        <v>1</v>
      </c>
      <c r="I893" s="711">
        <v>102.29727272727271</v>
      </c>
      <c r="J893" s="711">
        <v>134.5</v>
      </c>
      <c r="K893" s="711">
        <v>11203.850000000002</v>
      </c>
      <c r="L893" s="711">
        <v>1.9913176393221188</v>
      </c>
      <c r="M893" s="711">
        <v>83.300000000000011</v>
      </c>
      <c r="N893" s="711">
        <v>197.5</v>
      </c>
      <c r="O893" s="711">
        <v>19442.96</v>
      </c>
      <c r="P893" s="701">
        <v>3.4556968549770279</v>
      </c>
      <c r="Q893" s="712">
        <v>98.445367088607597</v>
      </c>
    </row>
    <row r="894" spans="1:17" ht="14.4" customHeight="1" x14ac:dyDescent="0.3">
      <c r="A894" s="695" t="s">
        <v>553</v>
      </c>
      <c r="B894" s="696" t="s">
        <v>6168</v>
      </c>
      <c r="C894" s="696" t="s">
        <v>1459</v>
      </c>
      <c r="D894" s="696" t="s">
        <v>6172</v>
      </c>
      <c r="E894" s="696" t="s">
        <v>3140</v>
      </c>
      <c r="F894" s="711">
        <v>9</v>
      </c>
      <c r="G894" s="711">
        <v>687.96</v>
      </c>
      <c r="H894" s="711">
        <v>1</v>
      </c>
      <c r="I894" s="711">
        <v>76.44</v>
      </c>
      <c r="J894" s="711">
        <v>31</v>
      </c>
      <c r="K894" s="711">
        <v>2570.52</v>
      </c>
      <c r="L894" s="711">
        <v>3.7364381650095932</v>
      </c>
      <c r="M894" s="711">
        <v>82.92</v>
      </c>
      <c r="N894" s="711"/>
      <c r="O894" s="711"/>
      <c r="P894" s="701"/>
      <c r="Q894" s="712"/>
    </row>
    <row r="895" spans="1:17" ht="14.4" customHeight="1" x14ac:dyDescent="0.3">
      <c r="A895" s="695" t="s">
        <v>553</v>
      </c>
      <c r="B895" s="696" t="s">
        <v>6168</v>
      </c>
      <c r="C895" s="696" t="s">
        <v>1459</v>
      </c>
      <c r="D895" s="696" t="s">
        <v>6173</v>
      </c>
      <c r="E895" s="696" t="s">
        <v>3150</v>
      </c>
      <c r="F895" s="711">
        <v>13</v>
      </c>
      <c r="G895" s="711">
        <v>21871.59</v>
      </c>
      <c r="H895" s="711">
        <v>1</v>
      </c>
      <c r="I895" s="711">
        <v>1682.43</v>
      </c>
      <c r="J895" s="711">
        <v>7</v>
      </c>
      <c r="K895" s="711">
        <v>7450.24</v>
      </c>
      <c r="L895" s="711">
        <v>0.340635500208261</v>
      </c>
      <c r="M895" s="711">
        <v>1064.32</v>
      </c>
      <c r="N895" s="711">
        <v>117</v>
      </c>
      <c r="O895" s="711">
        <v>124525.44</v>
      </c>
      <c r="P895" s="701">
        <v>5.6934790749095061</v>
      </c>
      <c r="Q895" s="712">
        <v>1064.32</v>
      </c>
    </row>
    <row r="896" spans="1:17" ht="14.4" customHeight="1" x14ac:dyDescent="0.3">
      <c r="A896" s="695" t="s">
        <v>553</v>
      </c>
      <c r="B896" s="696" t="s">
        <v>6168</v>
      </c>
      <c r="C896" s="696" t="s">
        <v>1459</v>
      </c>
      <c r="D896" s="696" t="s">
        <v>6174</v>
      </c>
      <c r="E896" s="696" t="s">
        <v>6175</v>
      </c>
      <c r="F896" s="711"/>
      <c r="G896" s="711"/>
      <c r="H896" s="711"/>
      <c r="I896" s="711"/>
      <c r="J896" s="711">
        <v>1</v>
      </c>
      <c r="K896" s="711">
        <v>5214.82</v>
      </c>
      <c r="L896" s="711"/>
      <c r="M896" s="711">
        <v>5214.82</v>
      </c>
      <c r="N896" s="711">
        <v>10</v>
      </c>
      <c r="O896" s="711">
        <v>52148.2</v>
      </c>
      <c r="P896" s="701"/>
      <c r="Q896" s="712">
        <v>5214.82</v>
      </c>
    </row>
    <row r="897" spans="1:17" ht="14.4" customHeight="1" x14ac:dyDescent="0.3">
      <c r="A897" s="695" t="s">
        <v>553</v>
      </c>
      <c r="B897" s="696" t="s">
        <v>6168</v>
      </c>
      <c r="C897" s="696" t="s">
        <v>1459</v>
      </c>
      <c r="D897" s="696" t="s">
        <v>6176</v>
      </c>
      <c r="E897" s="696" t="s">
        <v>3140</v>
      </c>
      <c r="F897" s="711">
        <v>88.5</v>
      </c>
      <c r="G897" s="711">
        <v>12247.92</v>
      </c>
      <c r="H897" s="711">
        <v>1</v>
      </c>
      <c r="I897" s="711">
        <v>138.39457627118645</v>
      </c>
      <c r="J897" s="711">
        <v>51</v>
      </c>
      <c r="K897" s="711">
        <v>6715.2599999999993</v>
      </c>
      <c r="L897" s="711">
        <v>0.5482775850919992</v>
      </c>
      <c r="M897" s="711">
        <v>131.67176470588234</v>
      </c>
      <c r="N897" s="711">
        <v>83</v>
      </c>
      <c r="O897" s="711">
        <v>9790.6799999999985</v>
      </c>
      <c r="P897" s="701">
        <v>0.7993749142711577</v>
      </c>
      <c r="Q897" s="712">
        <v>117.95999999999998</v>
      </c>
    </row>
    <row r="898" spans="1:17" ht="14.4" customHeight="1" x14ac:dyDescent="0.3">
      <c r="A898" s="695" t="s">
        <v>553</v>
      </c>
      <c r="B898" s="696" t="s">
        <v>6168</v>
      </c>
      <c r="C898" s="696" t="s">
        <v>1459</v>
      </c>
      <c r="D898" s="696" t="s">
        <v>6177</v>
      </c>
      <c r="E898" s="696" t="s">
        <v>5745</v>
      </c>
      <c r="F898" s="711">
        <v>8</v>
      </c>
      <c r="G898" s="711">
        <v>761.76</v>
      </c>
      <c r="H898" s="711">
        <v>1</v>
      </c>
      <c r="I898" s="711">
        <v>95.22</v>
      </c>
      <c r="J898" s="711"/>
      <c r="K898" s="711"/>
      <c r="L898" s="711"/>
      <c r="M898" s="711"/>
      <c r="N898" s="711"/>
      <c r="O898" s="711"/>
      <c r="P898" s="701"/>
      <c r="Q898" s="712"/>
    </row>
    <row r="899" spans="1:17" ht="14.4" customHeight="1" x14ac:dyDescent="0.3">
      <c r="A899" s="695" t="s">
        <v>553</v>
      </c>
      <c r="B899" s="696" t="s">
        <v>6168</v>
      </c>
      <c r="C899" s="696" t="s">
        <v>1459</v>
      </c>
      <c r="D899" s="696" t="s">
        <v>6178</v>
      </c>
      <c r="E899" s="696" t="s">
        <v>5745</v>
      </c>
      <c r="F899" s="711">
        <v>223</v>
      </c>
      <c r="G899" s="711">
        <v>50936.880000000005</v>
      </c>
      <c r="H899" s="711">
        <v>1</v>
      </c>
      <c r="I899" s="711">
        <v>228.41650224215249</v>
      </c>
      <c r="J899" s="711"/>
      <c r="K899" s="711"/>
      <c r="L899" s="711"/>
      <c r="M899" s="711"/>
      <c r="N899" s="711"/>
      <c r="O899" s="711"/>
      <c r="P899" s="701"/>
      <c r="Q899" s="712"/>
    </row>
    <row r="900" spans="1:17" ht="14.4" customHeight="1" x14ac:dyDescent="0.3">
      <c r="A900" s="695" t="s">
        <v>553</v>
      </c>
      <c r="B900" s="696" t="s">
        <v>6168</v>
      </c>
      <c r="C900" s="696" t="s">
        <v>1459</v>
      </c>
      <c r="D900" s="696" t="s">
        <v>5752</v>
      </c>
      <c r="E900" s="696" t="s">
        <v>5753</v>
      </c>
      <c r="F900" s="711">
        <v>9.6</v>
      </c>
      <c r="G900" s="711">
        <v>1332.96</v>
      </c>
      <c r="H900" s="711">
        <v>1</v>
      </c>
      <c r="I900" s="711">
        <v>138.85000000000002</v>
      </c>
      <c r="J900" s="711">
        <v>1.6</v>
      </c>
      <c r="K900" s="711">
        <v>224.12</v>
      </c>
      <c r="L900" s="711">
        <v>0.16813707838194694</v>
      </c>
      <c r="M900" s="711">
        <v>140.07499999999999</v>
      </c>
      <c r="N900" s="711"/>
      <c r="O900" s="711"/>
      <c r="P900" s="701"/>
      <c r="Q900" s="712"/>
    </row>
    <row r="901" spans="1:17" ht="14.4" customHeight="1" x14ac:dyDescent="0.3">
      <c r="A901" s="695" t="s">
        <v>553</v>
      </c>
      <c r="B901" s="696" t="s">
        <v>6168</v>
      </c>
      <c r="C901" s="696" t="s">
        <v>1459</v>
      </c>
      <c r="D901" s="696" t="s">
        <v>5754</v>
      </c>
      <c r="E901" s="696" t="s">
        <v>5753</v>
      </c>
      <c r="F901" s="711">
        <v>39</v>
      </c>
      <c r="G901" s="711">
        <v>10808.439999999999</v>
      </c>
      <c r="H901" s="711">
        <v>1</v>
      </c>
      <c r="I901" s="711">
        <v>277.13948717948716</v>
      </c>
      <c r="J901" s="711">
        <v>39</v>
      </c>
      <c r="K901" s="711">
        <v>10919.7</v>
      </c>
      <c r="L901" s="711">
        <v>1.0102938074319701</v>
      </c>
      <c r="M901" s="711">
        <v>279.99230769230769</v>
      </c>
      <c r="N901" s="711">
        <v>25</v>
      </c>
      <c r="O901" s="711">
        <v>7004.5</v>
      </c>
      <c r="P901" s="701">
        <v>0.64805836920036575</v>
      </c>
      <c r="Q901" s="712">
        <v>280.18</v>
      </c>
    </row>
    <row r="902" spans="1:17" ht="14.4" customHeight="1" x14ac:dyDescent="0.3">
      <c r="A902" s="695" t="s">
        <v>553</v>
      </c>
      <c r="B902" s="696" t="s">
        <v>6168</v>
      </c>
      <c r="C902" s="696" t="s">
        <v>1459</v>
      </c>
      <c r="D902" s="696" t="s">
        <v>5755</v>
      </c>
      <c r="E902" s="696" t="s">
        <v>5756</v>
      </c>
      <c r="F902" s="711">
        <v>171.00000000000003</v>
      </c>
      <c r="G902" s="711">
        <v>43319.26</v>
      </c>
      <c r="H902" s="711">
        <v>1</v>
      </c>
      <c r="I902" s="711">
        <v>253.3290058479532</v>
      </c>
      <c r="J902" s="711">
        <v>260.40000000000003</v>
      </c>
      <c r="K902" s="711">
        <v>66539.37</v>
      </c>
      <c r="L902" s="711">
        <v>1.5360227760123324</v>
      </c>
      <c r="M902" s="711">
        <v>255.52753456221194</v>
      </c>
      <c r="N902" s="711">
        <v>304.75</v>
      </c>
      <c r="O902" s="711">
        <v>77881.63</v>
      </c>
      <c r="P902" s="701">
        <v>1.7978522717147061</v>
      </c>
      <c r="Q902" s="712">
        <v>255.55908121410994</v>
      </c>
    </row>
    <row r="903" spans="1:17" ht="14.4" customHeight="1" x14ac:dyDescent="0.3">
      <c r="A903" s="695" t="s">
        <v>553</v>
      </c>
      <c r="B903" s="696" t="s">
        <v>6168</v>
      </c>
      <c r="C903" s="696" t="s">
        <v>1459</v>
      </c>
      <c r="D903" s="696" t="s">
        <v>6179</v>
      </c>
      <c r="E903" s="696" t="s">
        <v>6180</v>
      </c>
      <c r="F903" s="711"/>
      <c r="G903" s="711"/>
      <c r="H903" s="711"/>
      <c r="I903" s="711"/>
      <c r="J903" s="711">
        <v>0.04</v>
      </c>
      <c r="K903" s="711">
        <v>35.74</v>
      </c>
      <c r="L903" s="711"/>
      <c r="M903" s="711">
        <v>893.5</v>
      </c>
      <c r="N903" s="711">
        <v>0.4</v>
      </c>
      <c r="O903" s="711">
        <v>294.2</v>
      </c>
      <c r="P903" s="701"/>
      <c r="Q903" s="712">
        <v>735.49999999999989</v>
      </c>
    </row>
    <row r="904" spans="1:17" ht="14.4" customHeight="1" x14ac:dyDescent="0.3">
      <c r="A904" s="695" t="s">
        <v>553</v>
      </c>
      <c r="B904" s="696" t="s">
        <v>6168</v>
      </c>
      <c r="C904" s="696" t="s">
        <v>1459</v>
      </c>
      <c r="D904" s="696" t="s">
        <v>6181</v>
      </c>
      <c r="E904" s="696" t="s">
        <v>5745</v>
      </c>
      <c r="F904" s="711">
        <v>0.16</v>
      </c>
      <c r="G904" s="711">
        <v>144.27000000000001</v>
      </c>
      <c r="H904" s="711">
        <v>1</v>
      </c>
      <c r="I904" s="711">
        <v>901.6875</v>
      </c>
      <c r="J904" s="711"/>
      <c r="K904" s="711"/>
      <c r="L904" s="711"/>
      <c r="M904" s="711"/>
      <c r="N904" s="711"/>
      <c r="O904" s="711"/>
      <c r="P904" s="701"/>
      <c r="Q904" s="712"/>
    </row>
    <row r="905" spans="1:17" ht="14.4" customHeight="1" x14ac:dyDescent="0.3">
      <c r="A905" s="695" t="s">
        <v>553</v>
      </c>
      <c r="B905" s="696" t="s">
        <v>6168</v>
      </c>
      <c r="C905" s="696" t="s">
        <v>1459</v>
      </c>
      <c r="D905" s="696" t="s">
        <v>5757</v>
      </c>
      <c r="E905" s="696" t="s">
        <v>5758</v>
      </c>
      <c r="F905" s="711">
        <v>2</v>
      </c>
      <c r="G905" s="711">
        <v>14497.44</v>
      </c>
      <c r="H905" s="711">
        <v>1</v>
      </c>
      <c r="I905" s="711">
        <v>7248.72</v>
      </c>
      <c r="J905" s="711">
        <v>1</v>
      </c>
      <c r="K905" s="711">
        <v>7248.72</v>
      </c>
      <c r="L905" s="711">
        <v>0.5</v>
      </c>
      <c r="M905" s="711">
        <v>7248.72</v>
      </c>
      <c r="N905" s="711"/>
      <c r="O905" s="711"/>
      <c r="P905" s="701"/>
      <c r="Q905" s="712"/>
    </row>
    <row r="906" spans="1:17" ht="14.4" customHeight="1" x14ac:dyDescent="0.3">
      <c r="A906" s="695" t="s">
        <v>553</v>
      </c>
      <c r="B906" s="696" t="s">
        <v>6168</v>
      </c>
      <c r="C906" s="696" t="s">
        <v>1459</v>
      </c>
      <c r="D906" s="696" t="s">
        <v>6182</v>
      </c>
      <c r="E906" s="696" t="s">
        <v>1390</v>
      </c>
      <c r="F906" s="711"/>
      <c r="G906" s="711"/>
      <c r="H906" s="711"/>
      <c r="I906" s="711"/>
      <c r="J906" s="711">
        <v>0.06</v>
      </c>
      <c r="K906" s="711">
        <v>174.16</v>
      </c>
      <c r="L906" s="711"/>
      <c r="M906" s="711">
        <v>2902.6666666666665</v>
      </c>
      <c r="N906" s="711">
        <v>0.24</v>
      </c>
      <c r="O906" s="711">
        <v>246.52</v>
      </c>
      <c r="P906" s="701"/>
      <c r="Q906" s="712">
        <v>1027.1666666666667</v>
      </c>
    </row>
    <row r="907" spans="1:17" ht="14.4" customHeight="1" x14ac:dyDescent="0.3">
      <c r="A907" s="695" t="s">
        <v>553</v>
      </c>
      <c r="B907" s="696" t="s">
        <v>6168</v>
      </c>
      <c r="C907" s="696" t="s">
        <v>1459</v>
      </c>
      <c r="D907" s="696" t="s">
        <v>5759</v>
      </c>
      <c r="E907" s="696" t="s">
        <v>2168</v>
      </c>
      <c r="F907" s="711">
        <v>0.2</v>
      </c>
      <c r="G907" s="711">
        <v>171.19</v>
      </c>
      <c r="H907" s="711">
        <v>1</v>
      </c>
      <c r="I907" s="711">
        <v>855.94999999999993</v>
      </c>
      <c r="J907" s="711">
        <v>0.6</v>
      </c>
      <c r="K907" s="711">
        <v>526.74</v>
      </c>
      <c r="L907" s="711">
        <v>3.0769320637887727</v>
      </c>
      <c r="M907" s="711">
        <v>877.90000000000009</v>
      </c>
      <c r="N907" s="711"/>
      <c r="O907" s="711"/>
      <c r="P907" s="701"/>
      <c r="Q907" s="712"/>
    </row>
    <row r="908" spans="1:17" ht="14.4" customHeight="1" x14ac:dyDescent="0.3">
      <c r="A908" s="695" t="s">
        <v>553</v>
      </c>
      <c r="B908" s="696" t="s">
        <v>6168</v>
      </c>
      <c r="C908" s="696" t="s">
        <v>1459</v>
      </c>
      <c r="D908" s="696" t="s">
        <v>6183</v>
      </c>
      <c r="E908" s="696" t="s">
        <v>1199</v>
      </c>
      <c r="F908" s="711">
        <v>18.25</v>
      </c>
      <c r="G908" s="711">
        <v>16784.13</v>
      </c>
      <c r="H908" s="711">
        <v>1</v>
      </c>
      <c r="I908" s="711">
        <v>919.67835616438367</v>
      </c>
      <c r="J908" s="711">
        <v>21.5</v>
      </c>
      <c r="K908" s="711">
        <v>19946.589999999997</v>
      </c>
      <c r="L908" s="711">
        <v>1.1884196559488038</v>
      </c>
      <c r="M908" s="711">
        <v>927.74837209302314</v>
      </c>
      <c r="N908" s="711">
        <v>49.2</v>
      </c>
      <c r="O908" s="711">
        <v>35640.479999999996</v>
      </c>
      <c r="P908" s="701">
        <v>2.1234630570664068</v>
      </c>
      <c r="Q908" s="712">
        <v>724.39999999999986</v>
      </c>
    </row>
    <row r="909" spans="1:17" ht="14.4" customHeight="1" x14ac:dyDescent="0.3">
      <c r="A909" s="695" t="s">
        <v>553</v>
      </c>
      <c r="B909" s="696" t="s">
        <v>6168</v>
      </c>
      <c r="C909" s="696" t="s">
        <v>1459</v>
      </c>
      <c r="D909" s="696" t="s">
        <v>6184</v>
      </c>
      <c r="E909" s="696" t="s">
        <v>5745</v>
      </c>
      <c r="F909" s="711">
        <v>28.46</v>
      </c>
      <c r="G909" s="711">
        <v>107432.5</v>
      </c>
      <c r="H909" s="711">
        <v>1</v>
      </c>
      <c r="I909" s="711">
        <v>3774.8594518622626</v>
      </c>
      <c r="J909" s="711"/>
      <c r="K909" s="711"/>
      <c r="L909" s="711"/>
      <c r="M909" s="711"/>
      <c r="N909" s="711"/>
      <c r="O909" s="711"/>
      <c r="P909" s="701"/>
      <c r="Q909" s="712"/>
    </row>
    <row r="910" spans="1:17" ht="14.4" customHeight="1" x14ac:dyDescent="0.3">
      <c r="A910" s="695" t="s">
        <v>553</v>
      </c>
      <c r="B910" s="696" t="s">
        <v>6168</v>
      </c>
      <c r="C910" s="696" t="s">
        <v>1459</v>
      </c>
      <c r="D910" s="696" t="s">
        <v>6185</v>
      </c>
      <c r="E910" s="696" t="s">
        <v>2639</v>
      </c>
      <c r="F910" s="711"/>
      <c r="G910" s="711"/>
      <c r="H910" s="711"/>
      <c r="I910" s="711"/>
      <c r="J910" s="711">
        <v>10.8</v>
      </c>
      <c r="K910" s="711">
        <v>7024.75</v>
      </c>
      <c r="L910" s="711"/>
      <c r="M910" s="711">
        <v>650.43981481481478</v>
      </c>
      <c r="N910" s="711"/>
      <c r="O910" s="711"/>
      <c r="P910" s="701"/>
      <c r="Q910" s="712"/>
    </row>
    <row r="911" spans="1:17" ht="14.4" customHeight="1" x14ac:dyDescent="0.3">
      <c r="A911" s="695" t="s">
        <v>553</v>
      </c>
      <c r="B911" s="696" t="s">
        <v>6168</v>
      </c>
      <c r="C911" s="696" t="s">
        <v>1459</v>
      </c>
      <c r="D911" s="696" t="s">
        <v>6186</v>
      </c>
      <c r="E911" s="696" t="s">
        <v>1926</v>
      </c>
      <c r="F911" s="711"/>
      <c r="G911" s="711"/>
      <c r="H911" s="711"/>
      <c r="I911" s="711"/>
      <c r="J911" s="711"/>
      <c r="K911" s="711"/>
      <c r="L911" s="711"/>
      <c r="M911" s="711"/>
      <c r="N911" s="711">
        <v>3.1999999999999997</v>
      </c>
      <c r="O911" s="711">
        <v>2315.9499999999998</v>
      </c>
      <c r="P911" s="701"/>
      <c r="Q911" s="712">
        <v>723.734375</v>
      </c>
    </row>
    <row r="912" spans="1:17" ht="14.4" customHeight="1" x14ac:dyDescent="0.3">
      <c r="A912" s="695" t="s">
        <v>553</v>
      </c>
      <c r="B912" s="696" t="s">
        <v>6168</v>
      </c>
      <c r="C912" s="696" t="s">
        <v>1459</v>
      </c>
      <c r="D912" s="696" t="s">
        <v>5763</v>
      </c>
      <c r="E912" s="696" t="s">
        <v>5764</v>
      </c>
      <c r="F912" s="711">
        <v>16</v>
      </c>
      <c r="G912" s="711">
        <v>103520.32000000001</v>
      </c>
      <c r="H912" s="711">
        <v>1</v>
      </c>
      <c r="I912" s="711">
        <v>6470.02</v>
      </c>
      <c r="J912" s="711">
        <v>20</v>
      </c>
      <c r="K912" s="711">
        <v>129400.4</v>
      </c>
      <c r="L912" s="711">
        <v>1.2499999999999998</v>
      </c>
      <c r="M912" s="711">
        <v>6470.0199999999995</v>
      </c>
      <c r="N912" s="711">
        <v>12</v>
      </c>
      <c r="O912" s="711">
        <v>77640.240000000005</v>
      </c>
      <c r="P912" s="701">
        <v>0.75</v>
      </c>
      <c r="Q912" s="712">
        <v>6470.02</v>
      </c>
    </row>
    <row r="913" spans="1:17" ht="14.4" customHeight="1" x14ac:dyDescent="0.3">
      <c r="A913" s="695" t="s">
        <v>553</v>
      </c>
      <c r="B913" s="696" t="s">
        <v>6168</v>
      </c>
      <c r="C913" s="696" t="s">
        <v>1459</v>
      </c>
      <c r="D913" s="696" t="s">
        <v>6187</v>
      </c>
      <c r="E913" s="696" t="s">
        <v>2054</v>
      </c>
      <c r="F913" s="711"/>
      <c r="G913" s="711"/>
      <c r="H913" s="711"/>
      <c r="I913" s="711"/>
      <c r="J913" s="711">
        <v>0.9</v>
      </c>
      <c r="K913" s="711">
        <v>12238.920000000002</v>
      </c>
      <c r="L913" s="711"/>
      <c r="M913" s="711">
        <v>13598.800000000001</v>
      </c>
      <c r="N913" s="711">
        <v>0.1</v>
      </c>
      <c r="O913" s="711">
        <v>1359.88</v>
      </c>
      <c r="P913" s="701"/>
      <c r="Q913" s="712">
        <v>13598.800000000001</v>
      </c>
    </row>
    <row r="914" spans="1:17" ht="14.4" customHeight="1" x14ac:dyDescent="0.3">
      <c r="A914" s="695" t="s">
        <v>553</v>
      </c>
      <c r="B914" s="696" t="s">
        <v>6168</v>
      </c>
      <c r="C914" s="696" t="s">
        <v>1459</v>
      </c>
      <c r="D914" s="696" t="s">
        <v>5766</v>
      </c>
      <c r="E914" s="696" t="s">
        <v>5767</v>
      </c>
      <c r="F914" s="711">
        <v>0</v>
      </c>
      <c r="G914" s="711">
        <v>-1.4551915228366852E-10</v>
      </c>
      <c r="H914" s="711">
        <v>1</v>
      </c>
      <c r="I914" s="711"/>
      <c r="J914" s="711">
        <v>0</v>
      </c>
      <c r="K914" s="711">
        <v>5.8207660913467407E-11</v>
      </c>
      <c r="L914" s="711">
        <v>-0.4</v>
      </c>
      <c r="M914" s="711"/>
      <c r="N914" s="711">
        <v>0</v>
      </c>
      <c r="O914" s="711">
        <v>-1.5279510989785194E-10</v>
      </c>
      <c r="P914" s="701">
        <v>1.05</v>
      </c>
      <c r="Q914" s="712"/>
    </row>
    <row r="915" spans="1:17" ht="14.4" customHeight="1" x14ac:dyDescent="0.3">
      <c r="A915" s="695" t="s">
        <v>553</v>
      </c>
      <c r="B915" s="696" t="s">
        <v>6168</v>
      </c>
      <c r="C915" s="696" t="s">
        <v>1459</v>
      </c>
      <c r="D915" s="696" t="s">
        <v>5766</v>
      </c>
      <c r="E915" s="696" t="s">
        <v>2969</v>
      </c>
      <c r="F915" s="711">
        <v>145.35</v>
      </c>
      <c r="G915" s="711">
        <v>1880468.2300000002</v>
      </c>
      <c r="H915" s="711">
        <v>1</v>
      </c>
      <c r="I915" s="711">
        <v>12937.517922256624</v>
      </c>
      <c r="J915" s="711">
        <v>146.4</v>
      </c>
      <c r="K915" s="711">
        <v>1910922.02</v>
      </c>
      <c r="L915" s="711">
        <v>1.0161947910175542</v>
      </c>
      <c r="M915" s="711">
        <v>13052.746038251365</v>
      </c>
      <c r="N915" s="711">
        <v>63.55</v>
      </c>
      <c r="O915" s="711">
        <v>830192.24000000011</v>
      </c>
      <c r="P915" s="701">
        <v>0.441481662256001</v>
      </c>
      <c r="Q915" s="712">
        <v>13063.607238394967</v>
      </c>
    </row>
    <row r="916" spans="1:17" ht="14.4" customHeight="1" x14ac:dyDescent="0.3">
      <c r="A916" s="695" t="s">
        <v>553</v>
      </c>
      <c r="B916" s="696" t="s">
        <v>6168</v>
      </c>
      <c r="C916" s="696" t="s">
        <v>1459</v>
      </c>
      <c r="D916" s="696" t="s">
        <v>5768</v>
      </c>
      <c r="E916" s="696" t="s">
        <v>5767</v>
      </c>
      <c r="F916" s="711">
        <v>0</v>
      </c>
      <c r="G916" s="711">
        <v>-3.4924596548080444E-10</v>
      </c>
      <c r="H916" s="711">
        <v>1</v>
      </c>
      <c r="I916" s="711"/>
      <c r="J916" s="711">
        <v>1.0658141036401503E-14</v>
      </c>
      <c r="K916" s="711">
        <v>2.3283064365386963E-10</v>
      </c>
      <c r="L916" s="711">
        <v>-0.66666666666666663</v>
      </c>
      <c r="M916" s="711">
        <v>21845.333333333332</v>
      </c>
      <c r="N916" s="711">
        <v>7.1054273576010019E-15</v>
      </c>
      <c r="O916" s="711">
        <v>4.6566128730773926E-10</v>
      </c>
      <c r="P916" s="701">
        <v>-1.3333333333333333</v>
      </c>
      <c r="Q916" s="712">
        <v>65536</v>
      </c>
    </row>
    <row r="917" spans="1:17" ht="14.4" customHeight="1" x14ac:dyDescent="0.3">
      <c r="A917" s="695" t="s">
        <v>553</v>
      </c>
      <c r="B917" s="696" t="s">
        <v>6168</v>
      </c>
      <c r="C917" s="696" t="s">
        <v>1459</v>
      </c>
      <c r="D917" s="696" t="s">
        <v>5768</v>
      </c>
      <c r="E917" s="696" t="s">
        <v>5769</v>
      </c>
      <c r="F917" s="711">
        <v>41.5</v>
      </c>
      <c r="G917" s="711">
        <v>1342429.4</v>
      </c>
      <c r="H917" s="711">
        <v>1</v>
      </c>
      <c r="I917" s="711">
        <v>32347.696385542167</v>
      </c>
      <c r="J917" s="711">
        <v>67.900000000000006</v>
      </c>
      <c r="K917" s="711">
        <v>2216071.3399999994</v>
      </c>
      <c r="L917" s="711">
        <v>1.6507917213374494</v>
      </c>
      <c r="M917" s="711">
        <v>32637.280412371121</v>
      </c>
      <c r="N917" s="711">
        <v>76.900000000000006</v>
      </c>
      <c r="O917" s="711">
        <v>2511479.37</v>
      </c>
      <c r="P917" s="701">
        <v>1.8708465190050221</v>
      </c>
      <c r="Q917" s="712">
        <v>32659.029518855656</v>
      </c>
    </row>
    <row r="918" spans="1:17" ht="14.4" customHeight="1" x14ac:dyDescent="0.3">
      <c r="A918" s="695" t="s">
        <v>553</v>
      </c>
      <c r="B918" s="696" t="s">
        <v>6168</v>
      </c>
      <c r="C918" s="696" t="s">
        <v>1459</v>
      </c>
      <c r="D918" s="696" t="s">
        <v>6188</v>
      </c>
      <c r="E918" s="696" t="s">
        <v>2090</v>
      </c>
      <c r="F918" s="711">
        <v>49</v>
      </c>
      <c r="G918" s="711">
        <v>218525.8</v>
      </c>
      <c r="H918" s="711">
        <v>1</v>
      </c>
      <c r="I918" s="711">
        <v>4459.7102040816326</v>
      </c>
      <c r="J918" s="711"/>
      <c r="K918" s="711"/>
      <c r="L918" s="711"/>
      <c r="M918" s="711"/>
      <c r="N918" s="711">
        <v>78</v>
      </c>
      <c r="O918" s="711">
        <v>273187.98</v>
      </c>
      <c r="P918" s="701">
        <v>1.2501406241276773</v>
      </c>
      <c r="Q918" s="712">
        <v>3502.41</v>
      </c>
    </row>
    <row r="919" spans="1:17" ht="14.4" customHeight="1" x14ac:dyDescent="0.3">
      <c r="A919" s="695" t="s">
        <v>553</v>
      </c>
      <c r="B919" s="696" t="s">
        <v>6168</v>
      </c>
      <c r="C919" s="696" t="s">
        <v>1459</v>
      </c>
      <c r="D919" s="696" t="s">
        <v>6189</v>
      </c>
      <c r="E919" s="696" t="s">
        <v>6190</v>
      </c>
      <c r="F919" s="711"/>
      <c r="G919" s="711"/>
      <c r="H919" s="711"/>
      <c r="I919" s="711"/>
      <c r="J919" s="711">
        <v>1</v>
      </c>
      <c r="K919" s="711">
        <v>12158.73</v>
      </c>
      <c r="L919" s="711"/>
      <c r="M919" s="711">
        <v>12158.73</v>
      </c>
      <c r="N919" s="711"/>
      <c r="O919" s="711"/>
      <c r="P919" s="701"/>
      <c r="Q919" s="712"/>
    </row>
    <row r="920" spans="1:17" ht="14.4" customHeight="1" x14ac:dyDescent="0.3">
      <c r="A920" s="695" t="s">
        <v>553</v>
      </c>
      <c r="B920" s="696" t="s">
        <v>6168</v>
      </c>
      <c r="C920" s="696" t="s">
        <v>1459</v>
      </c>
      <c r="D920" s="696" t="s">
        <v>5777</v>
      </c>
      <c r="E920" s="696" t="s">
        <v>2205</v>
      </c>
      <c r="F920" s="711"/>
      <c r="G920" s="711"/>
      <c r="H920" s="711"/>
      <c r="I920" s="711"/>
      <c r="J920" s="711">
        <v>1.5</v>
      </c>
      <c r="K920" s="711">
        <v>32619.18</v>
      </c>
      <c r="L920" s="711"/>
      <c r="M920" s="711">
        <v>21746.12</v>
      </c>
      <c r="N920" s="711">
        <v>1.5</v>
      </c>
      <c r="O920" s="711">
        <v>32619.18</v>
      </c>
      <c r="P920" s="701"/>
      <c r="Q920" s="712">
        <v>21746.12</v>
      </c>
    </row>
    <row r="921" spans="1:17" ht="14.4" customHeight="1" x14ac:dyDescent="0.3">
      <c r="A921" s="695" t="s">
        <v>553</v>
      </c>
      <c r="B921" s="696" t="s">
        <v>6168</v>
      </c>
      <c r="C921" s="696" t="s">
        <v>1459</v>
      </c>
      <c r="D921" s="696" t="s">
        <v>5778</v>
      </c>
      <c r="E921" s="696" t="s">
        <v>1570</v>
      </c>
      <c r="F921" s="711">
        <v>5.2</v>
      </c>
      <c r="G921" s="711">
        <v>37490.020000000004</v>
      </c>
      <c r="H921" s="711">
        <v>1</v>
      </c>
      <c r="I921" s="711">
        <v>7209.6192307692309</v>
      </c>
      <c r="J921" s="711"/>
      <c r="K921" s="711"/>
      <c r="L921" s="711"/>
      <c r="M921" s="711"/>
      <c r="N921" s="711">
        <v>1.2</v>
      </c>
      <c r="O921" s="711">
        <v>11943.3</v>
      </c>
      <c r="P921" s="701">
        <v>0.31857278283660551</v>
      </c>
      <c r="Q921" s="712">
        <v>9952.75</v>
      </c>
    </row>
    <row r="922" spans="1:17" ht="14.4" customHeight="1" x14ac:dyDescent="0.3">
      <c r="A922" s="695" t="s">
        <v>553</v>
      </c>
      <c r="B922" s="696" t="s">
        <v>6168</v>
      </c>
      <c r="C922" s="696" t="s">
        <v>1459</v>
      </c>
      <c r="D922" s="696" t="s">
        <v>5780</v>
      </c>
      <c r="E922" s="696" t="s">
        <v>3958</v>
      </c>
      <c r="F922" s="711">
        <v>10</v>
      </c>
      <c r="G922" s="711">
        <v>245014.50000000003</v>
      </c>
      <c r="H922" s="711">
        <v>1</v>
      </c>
      <c r="I922" s="711">
        <v>24501.450000000004</v>
      </c>
      <c r="J922" s="711">
        <v>7</v>
      </c>
      <c r="K922" s="711">
        <v>173014.66</v>
      </c>
      <c r="L922" s="711">
        <v>0.7061404937258815</v>
      </c>
      <c r="M922" s="711">
        <v>24716.38</v>
      </c>
      <c r="N922" s="711">
        <v>10</v>
      </c>
      <c r="O922" s="711">
        <v>247163.80000000002</v>
      </c>
      <c r="P922" s="701">
        <v>1.0087721338941165</v>
      </c>
      <c r="Q922" s="712">
        <v>24716.38</v>
      </c>
    </row>
    <row r="923" spans="1:17" ht="14.4" customHeight="1" x14ac:dyDescent="0.3">
      <c r="A923" s="695" t="s">
        <v>553</v>
      </c>
      <c r="B923" s="696" t="s">
        <v>6168</v>
      </c>
      <c r="C923" s="696" t="s">
        <v>1459</v>
      </c>
      <c r="D923" s="696" t="s">
        <v>6191</v>
      </c>
      <c r="E923" s="696" t="s">
        <v>6192</v>
      </c>
      <c r="F923" s="711">
        <v>0</v>
      </c>
      <c r="G923" s="711">
        <v>0</v>
      </c>
      <c r="H923" s="711"/>
      <c r="I923" s="711"/>
      <c r="J923" s="711"/>
      <c r="K923" s="711"/>
      <c r="L923" s="711"/>
      <c r="M923" s="711"/>
      <c r="N923" s="711"/>
      <c r="O923" s="711"/>
      <c r="P923" s="701"/>
      <c r="Q923" s="712"/>
    </row>
    <row r="924" spans="1:17" ht="14.4" customHeight="1" x14ac:dyDescent="0.3">
      <c r="A924" s="695" t="s">
        <v>553</v>
      </c>
      <c r="B924" s="696" t="s">
        <v>6168</v>
      </c>
      <c r="C924" s="696" t="s">
        <v>1459</v>
      </c>
      <c r="D924" s="696" t="s">
        <v>6191</v>
      </c>
      <c r="E924" s="696" t="s">
        <v>5745</v>
      </c>
      <c r="F924" s="711">
        <v>1</v>
      </c>
      <c r="G924" s="711">
        <v>11313.93</v>
      </c>
      <c r="H924" s="711">
        <v>1</v>
      </c>
      <c r="I924" s="711">
        <v>11313.93</v>
      </c>
      <c r="J924" s="711"/>
      <c r="K924" s="711"/>
      <c r="L924" s="711"/>
      <c r="M924" s="711"/>
      <c r="N924" s="711"/>
      <c r="O924" s="711"/>
      <c r="P924" s="701"/>
      <c r="Q924" s="712"/>
    </row>
    <row r="925" spans="1:17" ht="14.4" customHeight="1" x14ac:dyDescent="0.3">
      <c r="A925" s="695" t="s">
        <v>553</v>
      </c>
      <c r="B925" s="696" t="s">
        <v>6168</v>
      </c>
      <c r="C925" s="696" t="s">
        <v>1459</v>
      </c>
      <c r="D925" s="696" t="s">
        <v>6193</v>
      </c>
      <c r="E925" s="696" t="s">
        <v>5745</v>
      </c>
      <c r="F925" s="711">
        <v>8</v>
      </c>
      <c r="G925" s="711">
        <v>73881.84</v>
      </c>
      <c r="H925" s="711">
        <v>1</v>
      </c>
      <c r="I925" s="711">
        <v>9235.23</v>
      </c>
      <c r="J925" s="711"/>
      <c r="K925" s="711"/>
      <c r="L925" s="711"/>
      <c r="M925" s="711"/>
      <c r="N925" s="711"/>
      <c r="O925" s="711"/>
      <c r="P925" s="701"/>
      <c r="Q925" s="712"/>
    </row>
    <row r="926" spans="1:17" ht="14.4" customHeight="1" x14ac:dyDescent="0.3">
      <c r="A926" s="695" t="s">
        <v>553</v>
      </c>
      <c r="B926" s="696" t="s">
        <v>6168</v>
      </c>
      <c r="C926" s="696" t="s">
        <v>1459</v>
      </c>
      <c r="D926" s="696" t="s">
        <v>6194</v>
      </c>
      <c r="E926" s="696" t="s">
        <v>2602</v>
      </c>
      <c r="F926" s="711"/>
      <c r="G926" s="711"/>
      <c r="H926" s="711"/>
      <c r="I926" s="711"/>
      <c r="J926" s="711"/>
      <c r="K926" s="711"/>
      <c r="L926" s="711"/>
      <c r="M926" s="711"/>
      <c r="N926" s="711">
        <v>2</v>
      </c>
      <c r="O926" s="711">
        <v>92226.84</v>
      </c>
      <c r="P926" s="701"/>
      <c r="Q926" s="712">
        <v>46113.42</v>
      </c>
    </row>
    <row r="927" spans="1:17" ht="14.4" customHeight="1" x14ac:dyDescent="0.3">
      <c r="A927" s="695" t="s">
        <v>553</v>
      </c>
      <c r="B927" s="696" t="s">
        <v>6168</v>
      </c>
      <c r="C927" s="696" t="s">
        <v>1459</v>
      </c>
      <c r="D927" s="696" t="s">
        <v>5794</v>
      </c>
      <c r="E927" s="696" t="s">
        <v>1424</v>
      </c>
      <c r="F927" s="711">
        <v>117.6</v>
      </c>
      <c r="G927" s="711">
        <v>12342.73</v>
      </c>
      <c r="H927" s="711">
        <v>1</v>
      </c>
      <c r="I927" s="711">
        <v>104.95518707482994</v>
      </c>
      <c r="J927" s="711">
        <v>215.15</v>
      </c>
      <c r="K927" s="711">
        <v>24236.23</v>
      </c>
      <c r="L927" s="711">
        <v>1.9636036760100886</v>
      </c>
      <c r="M927" s="711">
        <v>112.64805949337671</v>
      </c>
      <c r="N927" s="711">
        <v>276.2</v>
      </c>
      <c r="O927" s="711">
        <v>20319.84</v>
      </c>
      <c r="P927" s="701">
        <v>1.6463002917506906</v>
      </c>
      <c r="Q927" s="712">
        <v>73.569297610427228</v>
      </c>
    </row>
    <row r="928" spans="1:17" ht="14.4" customHeight="1" x14ac:dyDescent="0.3">
      <c r="A928" s="695" t="s">
        <v>553</v>
      </c>
      <c r="B928" s="696" t="s">
        <v>6168</v>
      </c>
      <c r="C928" s="696" t="s">
        <v>1459</v>
      </c>
      <c r="D928" s="696" t="s">
        <v>5795</v>
      </c>
      <c r="E928" s="696" t="s">
        <v>1428</v>
      </c>
      <c r="F928" s="711">
        <v>101</v>
      </c>
      <c r="G928" s="711">
        <v>88593.13</v>
      </c>
      <c r="H928" s="711">
        <v>1</v>
      </c>
      <c r="I928" s="711">
        <v>877.15970297029708</v>
      </c>
      <c r="J928" s="711">
        <v>249</v>
      </c>
      <c r="K928" s="711">
        <v>216464.14</v>
      </c>
      <c r="L928" s="711">
        <v>2.4433513072627639</v>
      </c>
      <c r="M928" s="711">
        <v>869.33389558232932</v>
      </c>
      <c r="N928" s="711">
        <v>304.8</v>
      </c>
      <c r="O928" s="711">
        <v>194395.34</v>
      </c>
      <c r="P928" s="701">
        <v>2.1942484705078145</v>
      </c>
      <c r="Q928" s="712">
        <v>637.77998687664035</v>
      </c>
    </row>
    <row r="929" spans="1:17" ht="14.4" customHeight="1" x14ac:dyDescent="0.3">
      <c r="A929" s="695" t="s">
        <v>553</v>
      </c>
      <c r="B929" s="696" t="s">
        <v>6168</v>
      </c>
      <c r="C929" s="696" t="s">
        <v>1459</v>
      </c>
      <c r="D929" s="696" t="s">
        <v>5796</v>
      </c>
      <c r="E929" s="696" t="s">
        <v>1431</v>
      </c>
      <c r="F929" s="711">
        <v>359.8</v>
      </c>
      <c r="G929" s="711">
        <v>100443.37999999999</v>
      </c>
      <c r="H929" s="711">
        <v>1</v>
      </c>
      <c r="I929" s="711">
        <v>279.16448026681485</v>
      </c>
      <c r="J929" s="711">
        <v>167.3</v>
      </c>
      <c r="K929" s="711">
        <v>50618.98</v>
      </c>
      <c r="L929" s="711">
        <v>0.50395536271280406</v>
      </c>
      <c r="M929" s="711">
        <v>302.56413628212789</v>
      </c>
      <c r="N929" s="711">
        <v>244.2</v>
      </c>
      <c r="O929" s="711">
        <v>73916.83</v>
      </c>
      <c r="P929" s="701">
        <v>0.73590544244926848</v>
      </c>
      <c r="Q929" s="712">
        <v>302.68972153972157</v>
      </c>
    </row>
    <row r="930" spans="1:17" ht="14.4" customHeight="1" x14ac:dyDescent="0.3">
      <c r="A930" s="695" t="s">
        <v>553</v>
      </c>
      <c r="B930" s="696" t="s">
        <v>6168</v>
      </c>
      <c r="C930" s="696" t="s">
        <v>1459</v>
      </c>
      <c r="D930" s="696" t="s">
        <v>5797</v>
      </c>
      <c r="E930" s="696" t="s">
        <v>1431</v>
      </c>
      <c r="F930" s="711">
        <v>11</v>
      </c>
      <c r="G930" s="711">
        <v>15347.970000000001</v>
      </c>
      <c r="H930" s="711">
        <v>1</v>
      </c>
      <c r="I930" s="711">
        <v>1395.2700000000002</v>
      </c>
      <c r="J930" s="711">
        <v>23</v>
      </c>
      <c r="K930" s="711">
        <v>34783.03</v>
      </c>
      <c r="L930" s="711">
        <v>2.2662951517366787</v>
      </c>
      <c r="M930" s="711">
        <v>1512.3056521739129</v>
      </c>
      <c r="N930" s="711">
        <v>16</v>
      </c>
      <c r="O930" s="711">
        <v>24215.200000000004</v>
      </c>
      <c r="P930" s="701">
        <v>1.5777461123523178</v>
      </c>
      <c r="Q930" s="712">
        <v>1513.4500000000003</v>
      </c>
    </row>
    <row r="931" spans="1:17" ht="14.4" customHeight="1" x14ac:dyDescent="0.3">
      <c r="A931" s="695" t="s">
        <v>553</v>
      </c>
      <c r="B931" s="696" t="s">
        <v>6168</v>
      </c>
      <c r="C931" s="696" t="s">
        <v>1459</v>
      </c>
      <c r="D931" s="696" t="s">
        <v>6195</v>
      </c>
      <c r="E931" s="696" t="s">
        <v>6196</v>
      </c>
      <c r="F931" s="711"/>
      <c r="G931" s="711"/>
      <c r="H931" s="711"/>
      <c r="I931" s="711"/>
      <c r="J931" s="711">
        <v>1.2</v>
      </c>
      <c r="K931" s="711">
        <v>529.72</v>
      </c>
      <c r="L931" s="711"/>
      <c r="M931" s="711">
        <v>441.43333333333339</v>
      </c>
      <c r="N931" s="711"/>
      <c r="O931" s="711"/>
      <c r="P931" s="701"/>
      <c r="Q931" s="712"/>
    </row>
    <row r="932" spans="1:17" ht="14.4" customHeight="1" x14ac:dyDescent="0.3">
      <c r="A932" s="695" t="s">
        <v>553</v>
      </c>
      <c r="B932" s="696" t="s">
        <v>6168</v>
      </c>
      <c r="C932" s="696" t="s">
        <v>1459</v>
      </c>
      <c r="D932" s="696" t="s">
        <v>6197</v>
      </c>
      <c r="E932" s="696" t="s">
        <v>1445</v>
      </c>
      <c r="F932" s="711">
        <v>12</v>
      </c>
      <c r="G932" s="711">
        <v>9645.9500000000007</v>
      </c>
      <c r="H932" s="711">
        <v>1</v>
      </c>
      <c r="I932" s="711">
        <v>803.82916666666677</v>
      </c>
      <c r="J932" s="711">
        <v>84.7</v>
      </c>
      <c r="K932" s="711">
        <v>68681.5</v>
      </c>
      <c r="L932" s="711">
        <v>7.1202421741767266</v>
      </c>
      <c r="M932" s="711">
        <v>810.87957497048399</v>
      </c>
      <c r="N932" s="711">
        <v>27.85</v>
      </c>
      <c r="O932" s="711">
        <v>22582.949999999997</v>
      </c>
      <c r="P932" s="701">
        <v>2.341184642259186</v>
      </c>
      <c r="Q932" s="712">
        <v>810.87791741472154</v>
      </c>
    </row>
    <row r="933" spans="1:17" ht="14.4" customHeight="1" x14ac:dyDescent="0.3">
      <c r="A933" s="695" t="s">
        <v>553</v>
      </c>
      <c r="B933" s="696" t="s">
        <v>6168</v>
      </c>
      <c r="C933" s="696" t="s">
        <v>1459</v>
      </c>
      <c r="D933" s="696" t="s">
        <v>6198</v>
      </c>
      <c r="E933" s="696" t="s">
        <v>5745</v>
      </c>
      <c r="F933" s="711"/>
      <c r="G933" s="711"/>
      <c r="H933" s="711"/>
      <c r="I933" s="711"/>
      <c r="J933" s="711">
        <v>6</v>
      </c>
      <c r="K933" s="711">
        <v>5585.76</v>
      </c>
      <c r="L933" s="711"/>
      <c r="M933" s="711">
        <v>930.96</v>
      </c>
      <c r="N933" s="711"/>
      <c r="O933" s="711"/>
      <c r="P933" s="701"/>
      <c r="Q933" s="712"/>
    </row>
    <row r="934" spans="1:17" ht="14.4" customHeight="1" x14ac:dyDescent="0.3">
      <c r="A934" s="695" t="s">
        <v>553</v>
      </c>
      <c r="B934" s="696" t="s">
        <v>6168</v>
      </c>
      <c r="C934" s="696" t="s">
        <v>1459</v>
      </c>
      <c r="D934" s="696" t="s">
        <v>6199</v>
      </c>
      <c r="E934" s="696" t="s">
        <v>3145</v>
      </c>
      <c r="F934" s="711">
        <v>32</v>
      </c>
      <c r="G934" s="711">
        <v>2502.2599999999998</v>
      </c>
      <c r="H934" s="711">
        <v>1</v>
      </c>
      <c r="I934" s="711">
        <v>78.195624999999993</v>
      </c>
      <c r="J934" s="711">
        <v>92</v>
      </c>
      <c r="K934" s="711">
        <v>5334.92</v>
      </c>
      <c r="L934" s="711">
        <v>2.13204063526572</v>
      </c>
      <c r="M934" s="711">
        <v>57.988260869565217</v>
      </c>
      <c r="N934" s="711">
        <v>39</v>
      </c>
      <c r="O934" s="711">
        <v>1574.04</v>
      </c>
      <c r="P934" s="701">
        <v>0.62904734120355199</v>
      </c>
      <c r="Q934" s="712">
        <v>40.36</v>
      </c>
    </row>
    <row r="935" spans="1:17" ht="14.4" customHeight="1" x14ac:dyDescent="0.3">
      <c r="A935" s="695" t="s">
        <v>553</v>
      </c>
      <c r="B935" s="696" t="s">
        <v>6168</v>
      </c>
      <c r="C935" s="696" t="s">
        <v>1459</v>
      </c>
      <c r="D935" s="696" t="s">
        <v>6200</v>
      </c>
      <c r="E935" s="696" t="s">
        <v>5745</v>
      </c>
      <c r="F935" s="711">
        <v>82</v>
      </c>
      <c r="G935" s="711">
        <v>26679.52</v>
      </c>
      <c r="H935" s="711">
        <v>1</v>
      </c>
      <c r="I935" s="711">
        <v>325.36</v>
      </c>
      <c r="J935" s="711">
        <v>24</v>
      </c>
      <c r="K935" s="711">
        <v>6558.68</v>
      </c>
      <c r="L935" s="711">
        <v>0.24583200897167565</v>
      </c>
      <c r="M935" s="711">
        <v>273.27833333333336</v>
      </c>
      <c r="N935" s="711"/>
      <c r="O935" s="711"/>
      <c r="P935" s="701"/>
      <c r="Q935" s="712"/>
    </row>
    <row r="936" spans="1:17" ht="14.4" customHeight="1" x14ac:dyDescent="0.3">
      <c r="A936" s="695" t="s">
        <v>553</v>
      </c>
      <c r="B936" s="696" t="s">
        <v>6168</v>
      </c>
      <c r="C936" s="696" t="s">
        <v>1459</v>
      </c>
      <c r="D936" s="696" t="s">
        <v>6201</v>
      </c>
      <c r="E936" s="696" t="s">
        <v>5745</v>
      </c>
      <c r="F936" s="711">
        <v>0.48</v>
      </c>
      <c r="G936" s="711">
        <v>12179.01</v>
      </c>
      <c r="H936" s="711">
        <v>1</v>
      </c>
      <c r="I936" s="711">
        <v>25372.9375</v>
      </c>
      <c r="J936" s="711">
        <v>0.36</v>
      </c>
      <c r="K936" s="711">
        <v>5614.86</v>
      </c>
      <c r="L936" s="711">
        <v>0.46102762047161466</v>
      </c>
      <c r="M936" s="711">
        <v>15596.833333333332</v>
      </c>
      <c r="N936" s="711"/>
      <c r="O936" s="711"/>
      <c r="P936" s="701"/>
      <c r="Q936" s="712"/>
    </row>
    <row r="937" spans="1:17" ht="14.4" customHeight="1" x14ac:dyDescent="0.3">
      <c r="A937" s="695" t="s">
        <v>553</v>
      </c>
      <c r="B937" s="696" t="s">
        <v>6168</v>
      </c>
      <c r="C937" s="696" t="s">
        <v>1459</v>
      </c>
      <c r="D937" s="696" t="s">
        <v>6202</v>
      </c>
      <c r="E937" s="696" t="s">
        <v>6203</v>
      </c>
      <c r="F937" s="711"/>
      <c r="G937" s="711"/>
      <c r="H937" s="711"/>
      <c r="I937" s="711"/>
      <c r="J937" s="711">
        <v>2</v>
      </c>
      <c r="K937" s="711">
        <v>116.02</v>
      </c>
      <c r="L937" s="711"/>
      <c r="M937" s="711">
        <v>58.01</v>
      </c>
      <c r="N937" s="711">
        <v>28</v>
      </c>
      <c r="O937" s="711">
        <v>1130.08</v>
      </c>
      <c r="P937" s="701"/>
      <c r="Q937" s="712">
        <v>40.36</v>
      </c>
    </row>
    <row r="938" spans="1:17" ht="14.4" customHeight="1" x14ac:dyDescent="0.3">
      <c r="A938" s="695" t="s">
        <v>553</v>
      </c>
      <c r="B938" s="696" t="s">
        <v>6168</v>
      </c>
      <c r="C938" s="696" t="s">
        <v>1459</v>
      </c>
      <c r="D938" s="696" t="s">
        <v>2822</v>
      </c>
      <c r="E938" s="696" t="s">
        <v>6204</v>
      </c>
      <c r="F938" s="711"/>
      <c r="G938" s="711"/>
      <c r="H938" s="711"/>
      <c r="I938" s="711"/>
      <c r="J938" s="711">
        <v>5</v>
      </c>
      <c r="K938" s="711">
        <v>34482.5</v>
      </c>
      <c r="L938" s="711"/>
      <c r="M938" s="711">
        <v>6896.5</v>
      </c>
      <c r="N938" s="711"/>
      <c r="O938" s="711"/>
      <c r="P938" s="701"/>
      <c r="Q938" s="712"/>
    </row>
    <row r="939" spans="1:17" ht="14.4" customHeight="1" x14ac:dyDescent="0.3">
      <c r="A939" s="695" t="s">
        <v>553</v>
      </c>
      <c r="B939" s="696" t="s">
        <v>6168</v>
      </c>
      <c r="C939" s="696" t="s">
        <v>1459</v>
      </c>
      <c r="D939" s="696" t="s">
        <v>6205</v>
      </c>
      <c r="E939" s="696" t="s">
        <v>5823</v>
      </c>
      <c r="F939" s="711">
        <v>4.8</v>
      </c>
      <c r="G939" s="711">
        <v>2286.52</v>
      </c>
      <c r="H939" s="711">
        <v>1</v>
      </c>
      <c r="I939" s="711">
        <v>476.35833333333335</v>
      </c>
      <c r="J939" s="711">
        <v>50.900000000000006</v>
      </c>
      <c r="K939" s="711">
        <v>26273.5</v>
      </c>
      <c r="L939" s="711">
        <v>11.490605811451463</v>
      </c>
      <c r="M939" s="711">
        <v>516.17878192534374</v>
      </c>
      <c r="N939" s="711">
        <v>33.83</v>
      </c>
      <c r="O939" s="711">
        <v>17480.28</v>
      </c>
      <c r="P939" s="701">
        <v>7.6449276629987928</v>
      </c>
      <c r="Q939" s="712">
        <v>516.70942950044343</v>
      </c>
    </row>
    <row r="940" spans="1:17" ht="14.4" customHeight="1" x14ac:dyDescent="0.3">
      <c r="A940" s="695" t="s">
        <v>553</v>
      </c>
      <c r="B940" s="696" t="s">
        <v>6168</v>
      </c>
      <c r="C940" s="696" t="s">
        <v>1459</v>
      </c>
      <c r="D940" s="696" t="s">
        <v>6206</v>
      </c>
      <c r="E940" s="696" t="s">
        <v>3153</v>
      </c>
      <c r="F940" s="711">
        <v>18</v>
      </c>
      <c r="G940" s="711">
        <v>5168.8799999999992</v>
      </c>
      <c r="H940" s="711">
        <v>1</v>
      </c>
      <c r="I940" s="711">
        <v>287.15999999999997</v>
      </c>
      <c r="J940" s="711">
        <v>30</v>
      </c>
      <c r="K940" s="711">
        <v>1425</v>
      </c>
      <c r="L940" s="711">
        <v>0.27568835028091199</v>
      </c>
      <c r="M940" s="711">
        <v>47.5</v>
      </c>
      <c r="N940" s="711">
        <v>5</v>
      </c>
      <c r="O940" s="711">
        <v>237.5</v>
      </c>
      <c r="P940" s="701">
        <v>4.5948058380151993E-2</v>
      </c>
      <c r="Q940" s="712">
        <v>47.5</v>
      </c>
    </row>
    <row r="941" spans="1:17" ht="14.4" customHeight="1" x14ac:dyDescent="0.3">
      <c r="A941" s="695" t="s">
        <v>553</v>
      </c>
      <c r="B941" s="696" t="s">
        <v>6168</v>
      </c>
      <c r="C941" s="696" t="s">
        <v>1459</v>
      </c>
      <c r="D941" s="696" t="s">
        <v>6207</v>
      </c>
      <c r="E941" s="696" t="s">
        <v>6208</v>
      </c>
      <c r="F941" s="711">
        <v>7.7999999999999989</v>
      </c>
      <c r="G941" s="711">
        <v>5937.6900000000005</v>
      </c>
      <c r="H941" s="711">
        <v>1</v>
      </c>
      <c r="I941" s="711">
        <v>761.24230769230792</v>
      </c>
      <c r="J941" s="711">
        <v>4.3999999999999995</v>
      </c>
      <c r="K941" s="711">
        <v>2531.3200000000002</v>
      </c>
      <c r="L941" s="711">
        <v>0.42631393690138758</v>
      </c>
      <c r="M941" s="711">
        <v>575.30000000000007</v>
      </c>
      <c r="N941" s="711">
        <v>7.6</v>
      </c>
      <c r="O941" s="711">
        <v>4372.28</v>
      </c>
      <c r="P941" s="701">
        <v>0.736360436466033</v>
      </c>
      <c r="Q941" s="712">
        <v>575.29999999999995</v>
      </c>
    </row>
    <row r="942" spans="1:17" ht="14.4" customHeight="1" x14ac:dyDescent="0.3">
      <c r="A942" s="695" t="s">
        <v>553</v>
      </c>
      <c r="B942" s="696" t="s">
        <v>6168</v>
      </c>
      <c r="C942" s="696" t="s">
        <v>1459</v>
      </c>
      <c r="D942" s="696" t="s">
        <v>6209</v>
      </c>
      <c r="E942" s="696" t="s">
        <v>6210</v>
      </c>
      <c r="F942" s="711">
        <v>8</v>
      </c>
      <c r="G942" s="711">
        <v>862.88</v>
      </c>
      <c r="H942" s="711">
        <v>1</v>
      </c>
      <c r="I942" s="711">
        <v>107.86</v>
      </c>
      <c r="J942" s="711"/>
      <c r="K942" s="711"/>
      <c r="L942" s="711"/>
      <c r="M942" s="711"/>
      <c r="N942" s="711"/>
      <c r="O942" s="711"/>
      <c r="P942" s="701"/>
      <c r="Q942" s="712"/>
    </row>
    <row r="943" spans="1:17" ht="14.4" customHeight="1" x14ac:dyDescent="0.3">
      <c r="A943" s="695" t="s">
        <v>553</v>
      </c>
      <c r="B943" s="696" t="s">
        <v>6168</v>
      </c>
      <c r="C943" s="696" t="s">
        <v>1459</v>
      </c>
      <c r="D943" s="696" t="s">
        <v>6211</v>
      </c>
      <c r="E943" s="696" t="s">
        <v>3127</v>
      </c>
      <c r="F943" s="711">
        <v>36.799999999999997</v>
      </c>
      <c r="G943" s="711">
        <v>21867.11</v>
      </c>
      <c r="H943" s="711">
        <v>1</v>
      </c>
      <c r="I943" s="711">
        <v>594.21494565217392</v>
      </c>
      <c r="J943" s="711">
        <v>13.6</v>
      </c>
      <c r="K943" s="711">
        <v>5154.7</v>
      </c>
      <c r="L943" s="711">
        <v>0.23572845245668037</v>
      </c>
      <c r="M943" s="711">
        <v>379.02205882352939</v>
      </c>
      <c r="N943" s="711">
        <v>25.439999999999998</v>
      </c>
      <c r="O943" s="711">
        <v>9660.84</v>
      </c>
      <c r="P943" s="701">
        <v>0.441797750137078</v>
      </c>
      <c r="Q943" s="712">
        <v>379.75000000000006</v>
      </c>
    </row>
    <row r="944" spans="1:17" ht="14.4" customHeight="1" x14ac:dyDescent="0.3">
      <c r="A944" s="695" t="s">
        <v>553</v>
      </c>
      <c r="B944" s="696" t="s">
        <v>6168</v>
      </c>
      <c r="C944" s="696" t="s">
        <v>1459</v>
      </c>
      <c r="D944" s="696" t="s">
        <v>6212</v>
      </c>
      <c r="E944" s="696" t="s">
        <v>6213</v>
      </c>
      <c r="F944" s="711">
        <v>2</v>
      </c>
      <c r="G944" s="711">
        <v>11538.36</v>
      </c>
      <c r="H944" s="711">
        <v>1</v>
      </c>
      <c r="I944" s="711">
        <v>5769.18</v>
      </c>
      <c r="J944" s="711">
        <v>3</v>
      </c>
      <c r="K944" s="711">
        <v>18773.37</v>
      </c>
      <c r="L944" s="711">
        <v>1.6270397179495177</v>
      </c>
      <c r="M944" s="711">
        <v>6257.79</v>
      </c>
      <c r="N944" s="711"/>
      <c r="O944" s="711"/>
      <c r="P944" s="701"/>
      <c r="Q944" s="712"/>
    </row>
    <row r="945" spans="1:17" ht="14.4" customHeight="1" x14ac:dyDescent="0.3">
      <c r="A945" s="695" t="s">
        <v>553</v>
      </c>
      <c r="B945" s="696" t="s">
        <v>6168</v>
      </c>
      <c r="C945" s="696" t="s">
        <v>1459</v>
      </c>
      <c r="D945" s="696" t="s">
        <v>6214</v>
      </c>
      <c r="E945" s="696" t="s">
        <v>6215</v>
      </c>
      <c r="F945" s="711">
        <v>13</v>
      </c>
      <c r="G945" s="711">
        <v>1086.93</v>
      </c>
      <c r="H945" s="711">
        <v>1</v>
      </c>
      <c r="I945" s="711">
        <v>83.61</v>
      </c>
      <c r="J945" s="711">
        <v>54</v>
      </c>
      <c r="K945" s="711">
        <v>4514.9399999999996</v>
      </c>
      <c r="L945" s="711">
        <v>4.1538461538461533</v>
      </c>
      <c r="M945" s="711">
        <v>83.61</v>
      </c>
      <c r="N945" s="711">
        <v>8</v>
      </c>
      <c r="O945" s="711">
        <v>668.88</v>
      </c>
      <c r="P945" s="701">
        <v>0.61538461538461531</v>
      </c>
      <c r="Q945" s="712">
        <v>83.61</v>
      </c>
    </row>
    <row r="946" spans="1:17" ht="14.4" customHeight="1" x14ac:dyDescent="0.3">
      <c r="A946" s="695" t="s">
        <v>553</v>
      </c>
      <c r="B946" s="696" t="s">
        <v>6168</v>
      </c>
      <c r="C946" s="696" t="s">
        <v>1459</v>
      </c>
      <c r="D946" s="696" t="s">
        <v>6216</v>
      </c>
      <c r="E946" s="696" t="s">
        <v>3132</v>
      </c>
      <c r="F946" s="711">
        <v>18</v>
      </c>
      <c r="G946" s="711">
        <v>737.1</v>
      </c>
      <c r="H946" s="711">
        <v>1</v>
      </c>
      <c r="I946" s="711">
        <v>40.950000000000003</v>
      </c>
      <c r="J946" s="711">
        <v>35</v>
      </c>
      <c r="K946" s="711">
        <v>1433.25</v>
      </c>
      <c r="L946" s="711">
        <v>1.9444444444444444</v>
      </c>
      <c r="M946" s="711">
        <v>40.950000000000003</v>
      </c>
      <c r="N946" s="711">
        <v>17</v>
      </c>
      <c r="O946" s="711">
        <v>908.04</v>
      </c>
      <c r="P946" s="701">
        <v>1.2319088319088318</v>
      </c>
      <c r="Q946" s="712">
        <v>53.414117647058823</v>
      </c>
    </row>
    <row r="947" spans="1:17" ht="14.4" customHeight="1" x14ac:dyDescent="0.3">
      <c r="A947" s="695" t="s">
        <v>553</v>
      </c>
      <c r="B947" s="696" t="s">
        <v>6168</v>
      </c>
      <c r="C947" s="696" t="s">
        <v>1459</v>
      </c>
      <c r="D947" s="696" t="s">
        <v>5799</v>
      </c>
      <c r="E947" s="696" t="s">
        <v>5800</v>
      </c>
      <c r="F947" s="711">
        <v>4.8</v>
      </c>
      <c r="G947" s="711">
        <v>57532.72</v>
      </c>
      <c r="H947" s="711">
        <v>1</v>
      </c>
      <c r="I947" s="711">
        <v>11985.983333333334</v>
      </c>
      <c r="J947" s="711">
        <v>32.4</v>
      </c>
      <c r="K947" s="711">
        <v>364383.36</v>
      </c>
      <c r="L947" s="711">
        <v>6.3334978773817747</v>
      </c>
      <c r="M947" s="711">
        <v>11246.4</v>
      </c>
      <c r="N947" s="711">
        <v>2</v>
      </c>
      <c r="O947" s="711">
        <v>22492.799999999999</v>
      </c>
      <c r="P947" s="701">
        <v>0.39095665909764044</v>
      </c>
      <c r="Q947" s="712">
        <v>11246.4</v>
      </c>
    </row>
    <row r="948" spans="1:17" ht="14.4" customHeight="1" x14ac:dyDescent="0.3">
      <c r="A948" s="695" t="s">
        <v>553</v>
      </c>
      <c r="B948" s="696" t="s">
        <v>6168</v>
      </c>
      <c r="C948" s="696" t="s">
        <v>1459</v>
      </c>
      <c r="D948" s="696" t="s">
        <v>5801</v>
      </c>
      <c r="E948" s="696" t="s">
        <v>5802</v>
      </c>
      <c r="F948" s="711">
        <v>7</v>
      </c>
      <c r="G948" s="711">
        <v>54750.5</v>
      </c>
      <c r="H948" s="711">
        <v>1</v>
      </c>
      <c r="I948" s="711">
        <v>7821.5</v>
      </c>
      <c r="J948" s="711">
        <v>7.6</v>
      </c>
      <c r="K948" s="711">
        <v>53420.4</v>
      </c>
      <c r="L948" s="711">
        <v>0.97570615793463078</v>
      </c>
      <c r="M948" s="711">
        <v>7029.0000000000009</v>
      </c>
      <c r="N948" s="711"/>
      <c r="O948" s="711"/>
      <c r="P948" s="701"/>
      <c r="Q948" s="712"/>
    </row>
    <row r="949" spans="1:17" ht="14.4" customHeight="1" x14ac:dyDescent="0.3">
      <c r="A949" s="695" t="s">
        <v>553</v>
      </c>
      <c r="B949" s="696" t="s">
        <v>6168</v>
      </c>
      <c r="C949" s="696" t="s">
        <v>1459</v>
      </c>
      <c r="D949" s="696" t="s">
        <v>6217</v>
      </c>
      <c r="E949" s="696" t="s">
        <v>1896</v>
      </c>
      <c r="F949" s="711"/>
      <c r="G949" s="711"/>
      <c r="H949" s="711"/>
      <c r="I949" s="711"/>
      <c r="J949" s="711"/>
      <c r="K949" s="711"/>
      <c r="L949" s="711"/>
      <c r="M949" s="711"/>
      <c r="N949" s="711">
        <v>14</v>
      </c>
      <c r="O949" s="711">
        <v>962.36</v>
      </c>
      <c r="P949" s="701"/>
      <c r="Q949" s="712">
        <v>68.739999999999995</v>
      </c>
    </row>
    <row r="950" spans="1:17" ht="14.4" customHeight="1" x14ac:dyDescent="0.3">
      <c r="A950" s="695" t="s">
        <v>553</v>
      </c>
      <c r="B950" s="696" t="s">
        <v>6168</v>
      </c>
      <c r="C950" s="696" t="s">
        <v>1459</v>
      </c>
      <c r="D950" s="696" t="s">
        <v>6218</v>
      </c>
      <c r="E950" s="696" t="s">
        <v>6219</v>
      </c>
      <c r="F950" s="711">
        <v>15.45</v>
      </c>
      <c r="G950" s="711">
        <v>103419.33</v>
      </c>
      <c r="H950" s="711">
        <v>1</v>
      </c>
      <c r="I950" s="711">
        <v>6693.8077669902914</v>
      </c>
      <c r="J950" s="711">
        <v>23</v>
      </c>
      <c r="K950" s="711">
        <v>90295.700000000012</v>
      </c>
      <c r="L950" s="711">
        <v>0.87310273620995238</v>
      </c>
      <c r="M950" s="711">
        <v>3925.9000000000005</v>
      </c>
      <c r="N950" s="711">
        <v>39.200000000000003</v>
      </c>
      <c r="O950" s="711">
        <v>153895.39000000001</v>
      </c>
      <c r="P950" s="701">
        <v>1.4880718140409537</v>
      </c>
      <c r="Q950" s="712">
        <v>3925.902806122449</v>
      </c>
    </row>
    <row r="951" spans="1:17" ht="14.4" customHeight="1" x14ac:dyDescent="0.3">
      <c r="A951" s="695" t="s">
        <v>553</v>
      </c>
      <c r="B951" s="696" t="s">
        <v>6168</v>
      </c>
      <c r="C951" s="696" t="s">
        <v>1459</v>
      </c>
      <c r="D951" s="696" t="s">
        <v>5804</v>
      </c>
      <c r="E951" s="696" t="s">
        <v>1272</v>
      </c>
      <c r="F951" s="711">
        <v>16.38</v>
      </c>
      <c r="G951" s="711">
        <v>5512.1500000000005</v>
      </c>
      <c r="H951" s="711">
        <v>1</v>
      </c>
      <c r="I951" s="711">
        <v>336.51709401709405</v>
      </c>
      <c r="J951" s="711">
        <v>20.900000000000002</v>
      </c>
      <c r="K951" s="711">
        <v>7101.2599999999993</v>
      </c>
      <c r="L951" s="711">
        <v>1.2882922271708859</v>
      </c>
      <c r="M951" s="711">
        <v>339.77320574162673</v>
      </c>
      <c r="N951" s="711">
        <v>16.350000000000001</v>
      </c>
      <c r="O951" s="711">
        <v>5560.6299999999992</v>
      </c>
      <c r="P951" s="701">
        <v>1.0087951162432078</v>
      </c>
      <c r="Q951" s="712">
        <v>340.09969418960236</v>
      </c>
    </row>
    <row r="952" spans="1:17" ht="14.4" customHeight="1" x14ac:dyDescent="0.3">
      <c r="A952" s="695" t="s">
        <v>553</v>
      </c>
      <c r="B952" s="696" t="s">
        <v>6168</v>
      </c>
      <c r="C952" s="696" t="s">
        <v>1459</v>
      </c>
      <c r="D952" s="696" t="s">
        <v>5805</v>
      </c>
      <c r="E952" s="696" t="s">
        <v>1276</v>
      </c>
      <c r="F952" s="711">
        <v>55.2</v>
      </c>
      <c r="G952" s="711">
        <v>4642.01</v>
      </c>
      <c r="H952" s="711">
        <v>1</v>
      </c>
      <c r="I952" s="711">
        <v>84.094384057971013</v>
      </c>
      <c r="J952" s="711">
        <v>63.64</v>
      </c>
      <c r="K952" s="711">
        <v>5410.57</v>
      </c>
      <c r="L952" s="711">
        <v>1.1655662094652961</v>
      </c>
      <c r="M952" s="711">
        <v>85.018384663733499</v>
      </c>
      <c r="N952" s="711">
        <v>52.400000000000006</v>
      </c>
      <c r="O952" s="711">
        <v>4454.93</v>
      </c>
      <c r="P952" s="701">
        <v>0.95969849267881802</v>
      </c>
      <c r="Q952" s="712">
        <v>85.017748091603053</v>
      </c>
    </row>
    <row r="953" spans="1:17" ht="14.4" customHeight="1" x14ac:dyDescent="0.3">
      <c r="A953" s="695" t="s">
        <v>553</v>
      </c>
      <c r="B953" s="696" t="s">
        <v>6168</v>
      </c>
      <c r="C953" s="696" t="s">
        <v>1459</v>
      </c>
      <c r="D953" s="696" t="s">
        <v>5806</v>
      </c>
      <c r="E953" s="696" t="s">
        <v>1280</v>
      </c>
      <c r="F953" s="711">
        <v>14</v>
      </c>
      <c r="G953" s="711">
        <v>2359.98</v>
      </c>
      <c r="H953" s="711">
        <v>1</v>
      </c>
      <c r="I953" s="711">
        <v>168.57</v>
      </c>
      <c r="J953" s="711">
        <v>30</v>
      </c>
      <c r="K953" s="711">
        <v>5101.5</v>
      </c>
      <c r="L953" s="711">
        <v>2.1616708616174711</v>
      </c>
      <c r="M953" s="711">
        <v>170.05</v>
      </c>
      <c r="N953" s="711">
        <v>31.509999999999998</v>
      </c>
      <c r="O953" s="711">
        <v>5358.25</v>
      </c>
      <c r="P953" s="701">
        <v>2.2704641564759025</v>
      </c>
      <c r="Q953" s="712">
        <v>170.0491907331006</v>
      </c>
    </row>
    <row r="954" spans="1:17" ht="14.4" customHeight="1" x14ac:dyDescent="0.3">
      <c r="A954" s="695" t="s">
        <v>553</v>
      </c>
      <c r="B954" s="696" t="s">
        <v>6168</v>
      </c>
      <c r="C954" s="696" t="s">
        <v>1459</v>
      </c>
      <c r="D954" s="696" t="s">
        <v>5809</v>
      </c>
      <c r="E954" s="696" t="s">
        <v>5810</v>
      </c>
      <c r="F954" s="711">
        <v>64</v>
      </c>
      <c r="G954" s="711">
        <v>439063.9</v>
      </c>
      <c r="H954" s="711">
        <v>1</v>
      </c>
      <c r="I954" s="711">
        <v>6860.3734375000004</v>
      </c>
      <c r="J954" s="711">
        <v>57</v>
      </c>
      <c r="K954" s="711">
        <v>368791.14</v>
      </c>
      <c r="L954" s="711">
        <v>0.83994867261917916</v>
      </c>
      <c r="M954" s="711">
        <v>6470.02</v>
      </c>
      <c r="N954" s="711">
        <v>183</v>
      </c>
      <c r="O954" s="711">
        <v>1184013.6600000001</v>
      </c>
      <c r="P954" s="701">
        <v>2.6966773173563121</v>
      </c>
      <c r="Q954" s="712">
        <v>6470.02</v>
      </c>
    </row>
    <row r="955" spans="1:17" ht="14.4" customHeight="1" x14ac:dyDescent="0.3">
      <c r="A955" s="695" t="s">
        <v>553</v>
      </c>
      <c r="B955" s="696" t="s">
        <v>6168</v>
      </c>
      <c r="C955" s="696" t="s">
        <v>1459</v>
      </c>
      <c r="D955" s="696" t="s">
        <v>6220</v>
      </c>
      <c r="E955" s="696" t="s">
        <v>6221</v>
      </c>
      <c r="F955" s="711"/>
      <c r="G955" s="711"/>
      <c r="H955" s="711"/>
      <c r="I955" s="711"/>
      <c r="J955" s="711"/>
      <c r="K955" s="711"/>
      <c r="L955" s="711"/>
      <c r="M955" s="711"/>
      <c r="N955" s="711">
        <v>72</v>
      </c>
      <c r="O955" s="711">
        <v>19478.88</v>
      </c>
      <c r="P955" s="701"/>
      <c r="Q955" s="712">
        <v>270.54000000000002</v>
      </c>
    </row>
    <row r="956" spans="1:17" ht="14.4" customHeight="1" x14ac:dyDescent="0.3">
      <c r="A956" s="695" t="s">
        <v>553</v>
      </c>
      <c r="B956" s="696" t="s">
        <v>6168</v>
      </c>
      <c r="C956" s="696" t="s">
        <v>1459</v>
      </c>
      <c r="D956" s="696" t="s">
        <v>5812</v>
      </c>
      <c r="E956" s="696" t="s">
        <v>5813</v>
      </c>
      <c r="F956" s="711"/>
      <c r="G956" s="711"/>
      <c r="H956" s="711"/>
      <c r="I956" s="711"/>
      <c r="J956" s="711"/>
      <c r="K956" s="711"/>
      <c r="L956" s="711"/>
      <c r="M956" s="711"/>
      <c r="N956" s="711">
        <v>8</v>
      </c>
      <c r="O956" s="711">
        <v>36088.400000000001</v>
      </c>
      <c r="P956" s="701"/>
      <c r="Q956" s="712">
        <v>4511.05</v>
      </c>
    </row>
    <row r="957" spans="1:17" ht="14.4" customHeight="1" x14ac:dyDescent="0.3">
      <c r="A957" s="695" t="s">
        <v>553</v>
      </c>
      <c r="B957" s="696" t="s">
        <v>6168</v>
      </c>
      <c r="C957" s="696" t="s">
        <v>1459</v>
      </c>
      <c r="D957" s="696" t="s">
        <v>5814</v>
      </c>
      <c r="E957" s="696" t="s">
        <v>5815</v>
      </c>
      <c r="F957" s="711"/>
      <c r="G957" s="711"/>
      <c r="H957" s="711"/>
      <c r="I957" s="711"/>
      <c r="J957" s="711"/>
      <c r="K957" s="711"/>
      <c r="L957" s="711"/>
      <c r="M957" s="711"/>
      <c r="N957" s="711">
        <v>32</v>
      </c>
      <c r="O957" s="711">
        <v>288706.88</v>
      </c>
      <c r="P957" s="701"/>
      <c r="Q957" s="712">
        <v>9022.09</v>
      </c>
    </row>
    <row r="958" spans="1:17" ht="14.4" customHeight="1" x14ac:dyDescent="0.3">
      <c r="A958" s="695" t="s">
        <v>553</v>
      </c>
      <c r="B958" s="696" t="s">
        <v>6168</v>
      </c>
      <c r="C958" s="696" t="s">
        <v>1459</v>
      </c>
      <c r="D958" s="696" t="s">
        <v>5816</v>
      </c>
      <c r="E958" s="696" t="s">
        <v>5745</v>
      </c>
      <c r="F958" s="711">
        <v>0.63</v>
      </c>
      <c r="G958" s="711">
        <v>1008.31</v>
      </c>
      <c r="H958" s="711">
        <v>1</v>
      </c>
      <c r="I958" s="711">
        <v>1600.4920634920634</v>
      </c>
      <c r="J958" s="711">
        <v>0.72</v>
      </c>
      <c r="K958" s="711">
        <v>1182.79</v>
      </c>
      <c r="L958" s="711">
        <v>1.1730420208070931</v>
      </c>
      <c r="M958" s="711">
        <v>1642.7638888888889</v>
      </c>
      <c r="N958" s="711"/>
      <c r="O958" s="711"/>
      <c r="P958" s="701"/>
      <c r="Q958" s="712"/>
    </row>
    <row r="959" spans="1:17" ht="14.4" customHeight="1" x14ac:dyDescent="0.3">
      <c r="A959" s="695" t="s">
        <v>553</v>
      </c>
      <c r="B959" s="696" t="s">
        <v>6168</v>
      </c>
      <c r="C959" s="696" t="s">
        <v>1459</v>
      </c>
      <c r="D959" s="696" t="s">
        <v>5817</v>
      </c>
      <c r="E959" s="696" t="s">
        <v>5818</v>
      </c>
      <c r="F959" s="711">
        <v>36</v>
      </c>
      <c r="G959" s="711">
        <v>180769.68</v>
      </c>
      <c r="H959" s="711">
        <v>1</v>
      </c>
      <c r="I959" s="711">
        <v>5021.38</v>
      </c>
      <c r="J959" s="711">
        <v>2</v>
      </c>
      <c r="K959" s="711">
        <v>10893.4</v>
      </c>
      <c r="L959" s="711">
        <v>6.0261211946605206E-2</v>
      </c>
      <c r="M959" s="711">
        <v>5446.7</v>
      </c>
      <c r="N959" s="711"/>
      <c r="O959" s="711"/>
      <c r="P959" s="701"/>
      <c r="Q959" s="712"/>
    </row>
    <row r="960" spans="1:17" ht="14.4" customHeight="1" x14ac:dyDescent="0.3">
      <c r="A960" s="695" t="s">
        <v>553</v>
      </c>
      <c r="B960" s="696" t="s">
        <v>6168</v>
      </c>
      <c r="C960" s="696" t="s">
        <v>1459</v>
      </c>
      <c r="D960" s="696" t="s">
        <v>5819</v>
      </c>
      <c r="E960" s="696" t="s">
        <v>5820</v>
      </c>
      <c r="F960" s="711">
        <v>45</v>
      </c>
      <c r="G960" s="711">
        <v>451924.2</v>
      </c>
      <c r="H960" s="711">
        <v>1</v>
      </c>
      <c r="I960" s="711">
        <v>10042.76</v>
      </c>
      <c r="J960" s="711">
        <v>16</v>
      </c>
      <c r="K960" s="711">
        <v>174294.39999999999</v>
      </c>
      <c r="L960" s="711">
        <v>0.38567175645827328</v>
      </c>
      <c r="M960" s="711">
        <v>10893.4</v>
      </c>
      <c r="N960" s="711"/>
      <c r="O960" s="711"/>
      <c r="P960" s="701"/>
      <c r="Q960" s="712"/>
    </row>
    <row r="961" spans="1:17" ht="14.4" customHeight="1" x14ac:dyDescent="0.3">
      <c r="A961" s="695" t="s">
        <v>553</v>
      </c>
      <c r="B961" s="696" t="s">
        <v>6168</v>
      </c>
      <c r="C961" s="696" t="s">
        <v>1459</v>
      </c>
      <c r="D961" s="696" t="s">
        <v>5822</v>
      </c>
      <c r="E961" s="696" t="s">
        <v>5823</v>
      </c>
      <c r="F961" s="711"/>
      <c r="G961" s="711"/>
      <c r="H961" s="711"/>
      <c r="I961" s="711"/>
      <c r="J961" s="711">
        <v>3.5</v>
      </c>
      <c r="K961" s="711">
        <v>8715.2099999999991</v>
      </c>
      <c r="L961" s="711"/>
      <c r="M961" s="711">
        <v>2490.06</v>
      </c>
      <c r="N961" s="711"/>
      <c r="O961" s="711"/>
      <c r="P961" s="701"/>
      <c r="Q961" s="712"/>
    </row>
    <row r="962" spans="1:17" ht="14.4" customHeight="1" x14ac:dyDescent="0.3">
      <c r="A962" s="695" t="s">
        <v>553</v>
      </c>
      <c r="B962" s="696" t="s">
        <v>6168</v>
      </c>
      <c r="C962" s="696" t="s">
        <v>1459</v>
      </c>
      <c r="D962" s="696" t="s">
        <v>5824</v>
      </c>
      <c r="E962" s="696" t="s">
        <v>3148</v>
      </c>
      <c r="F962" s="711">
        <v>102</v>
      </c>
      <c r="G962" s="711">
        <v>63991.740000000013</v>
      </c>
      <c r="H962" s="711">
        <v>1</v>
      </c>
      <c r="I962" s="711">
        <v>627.37000000000012</v>
      </c>
      <c r="J962" s="711">
        <v>150</v>
      </c>
      <c r="K962" s="711">
        <v>34374</v>
      </c>
      <c r="L962" s="711">
        <v>0.53716307760970394</v>
      </c>
      <c r="M962" s="711">
        <v>229.16</v>
      </c>
      <c r="N962" s="711">
        <v>103</v>
      </c>
      <c r="O962" s="711">
        <v>23603.479999999996</v>
      </c>
      <c r="P962" s="701">
        <v>0.36885197995866326</v>
      </c>
      <c r="Q962" s="712">
        <v>229.15999999999997</v>
      </c>
    </row>
    <row r="963" spans="1:17" ht="14.4" customHeight="1" x14ac:dyDescent="0.3">
      <c r="A963" s="695" t="s">
        <v>553</v>
      </c>
      <c r="B963" s="696" t="s">
        <v>6168</v>
      </c>
      <c r="C963" s="696" t="s">
        <v>1459</v>
      </c>
      <c r="D963" s="696" t="s">
        <v>6222</v>
      </c>
      <c r="E963" s="696" t="s">
        <v>6223</v>
      </c>
      <c r="F963" s="711">
        <v>20</v>
      </c>
      <c r="G963" s="711">
        <v>6687.7999999999993</v>
      </c>
      <c r="H963" s="711">
        <v>1</v>
      </c>
      <c r="I963" s="711">
        <v>334.39</v>
      </c>
      <c r="J963" s="711">
        <v>4</v>
      </c>
      <c r="K963" s="711">
        <v>1253.3599999999999</v>
      </c>
      <c r="L963" s="711">
        <v>0.18740991058345047</v>
      </c>
      <c r="M963" s="711">
        <v>313.33999999999997</v>
      </c>
      <c r="N963" s="711">
        <v>4</v>
      </c>
      <c r="O963" s="711">
        <v>1253.3599999999999</v>
      </c>
      <c r="P963" s="701">
        <v>0.18740991058345047</v>
      </c>
      <c r="Q963" s="712">
        <v>313.33999999999997</v>
      </c>
    </row>
    <row r="964" spans="1:17" ht="14.4" customHeight="1" x14ac:dyDescent="0.3">
      <c r="A964" s="695" t="s">
        <v>553</v>
      </c>
      <c r="B964" s="696" t="s">
        <v>6168</v>
      </c>
      <c r="C964" s="696" t="s">
        <v>1459</v>
      </c>
      <c r="D964" s="696" t="s">
        <v>6224</v>
      </c>
      <c r="E964" s="696" t="s">
        <v>6225</v>
      </c>
      <c r="F964" s="711">
        <v>12</v>
      </c>
      <c r="G964" s="711">
        <v>42061.2</v>
      </c>
      <c r="H964" s="711">
        <v>1</v>
      </c>
      <c r="I964" s="711">
        <v>3505.1</v>
      </c>
      <c r="J964" s="711">
        <v>18</v>
      </c>
      <c r="K964" s="711">
        <v>63645.120000000003</v>
      </c>
      <c r="L964" s="711">
        <v>1.5131551168297626</v>
      </c>
      <c r="M964" s="711">
        <v>3535.84</v>
      </c>
      <c r="N964" s="711"/>
      <c r="O964" s="711"/>
      <c r="P964" s="701"/>
      <c r="Q964" s="712"/>
    </row>
    <row r="965" spans="1:17" ht="14.4" customHeight="1" x14ac:dyDescent="0.3">
      <c r="A965" s="695" t="s">
        <v>553</v>
      </c>
      <c r="B965" s="696" t="s">
        <v>6168</v>
      </c>
      <c r="C965" s="696" t="s">
        <v>1459</v>
      </c>
      <c r="D965" s="696" t="s">
        <v>6226</v>
      </c>
      <c r="E965" s="696" t="s">
        <v>6225</v>
      </c>
      <c r="F965" s="711"/>
      <c r="G965" s="711"/>
      <c r="H965" s="711"/>
      <c r="I965" s="711"/>
      <c r="J965" s="711">
        <v>2</v>
      </c>
      <c r="K965" s="711">
        <v>14143.36</v>
      </c>
      <c r="L965" s="711"/>
      <c r="M965" s="711">
        <v>7071.68</v>
      </c>
      <c r="N965" s="711">
        <v>1</v>
      </c>
      <c r="O965" s="711">
        <v>7071.68</v>
      </c>
      <c r="P965" s="701"/>
      <c r="Q965" s="712">
        <v>7071.68</v>
      </c>
    </row>
    <row r="966" spans="1:17" ht="14.4" customHeight="1" x14ac:dyDescent="0.3">
      <c r="A966" s="695" t="s">
        <v>553</v>
      </c>
      <c r="B966" s="696" t="s">
        <v>6168</v>
      </c>
      <c r="C966" s="696" t="s">
        <v>1459</v>
      </c>
      <c r="D966" s="696" t="s">
        <v>6227</v>
      </c>
      <c r="E966" s="696" t="s">
        <v>5745</v>
      </c>
      <c r="F966" s="711">
        <v>16.700000000000003</v>
      </c>
      <c r="G966" s="711">
        <v>14504.34</v>
      </c>
      <c r="H966" s="711">
        <v>1</v>
      </c>
      <c r="I966" s="711">
        <v>868.52335329341304</v>
      </c>
      <c r="J966" s="711">
        <v>11.3</v>
      </c>
      <c r="K966" s="711">
        <v>11685.330000000002</v>
      </c>
      <c r="L966" s="711">
        <v>0.8056436900955164</v>
      </c>
      <c r="M966" s="711">
        <v>1034.1000000000001</v>
      </c>
      <c r="N966" s="711"/>
      <c r="O966" s="711"/>
      <c r="P966" s="701"/>
      <c r="Q966" s="712"/>
    </row>
    <row r="967" spans="1:17" ht="14.4" customHeight="1" x14ac:dyDescent="0.3">
      <c r="A967" s="695" t="s">
        <v>553</v>
      </c>
      <c r="B967" s="696" t="s">
        <v>6168</v>
      </c>
      <c r="C967" s="696" t="s">
        <v>1459</v>
      </c>
      <c r="D967" s="696" t="s">
        <v>6228</v>
      </c>
      <c r="E967" s="696" t="s">
        <v>1898</v>
      </c>
      <c r="F967" s="711">
        <v>27.900000000000002</v>
      </c>
      <c r="G967" s="711">
        <v>2482.17</v>
      </c>
      <c r="H967" s="711">
        <v>1</v>
      </c>
      <c r="I967" s="711">
        <v>88.966666666666669</v>
      </c>
      <c r="J967" s="711">
        <v>8.6999999999999993</v>
      </c>
      <c r="K967" s="711">
        <v>843.61</v>
      </c>
      <c r="L967" s="711">
        <v>0.33986793813477723</v>
      </c>
      <c r="M967" s="711">
        <v>96.966666666666683</v>
      </c>
      <c r="N967" s="711"/>
      <c r="O967" s="711"/>
      <c r="P967" s="701"/>
      <c r="Q967" s="712"/>
    </row>
    <row r="968" spans="1:17" ht="14.4" customHeight="1" x14ac:dyDescent="0.3">
      <c r="A968" s="695" t="s">
        <v>553</v>
      </c>
      <c r="B968" s="696" t="s">
        <v>6168</v>
      </c>
      <c r="C968" s="696" t="s">
        <v>1459</v>
      </c>
      <c r="D968" s="696" t="s">
        <v>6229</v>
      </c>
      <c r="E968" s="696" t="s">
        <v>6230</v>
      </c>
      <c r="F968" s="711">
        <v>59</v>
      </c>
      <c r="G968" s="711">
        <v>93198.85</v>
      </c>
      <c r="H968" s="711">
        <v>1</v>
      </c>
      <c r="I968" s="711">
        <v>1579.6415254237288</v>
      </c>
      <c r="J968" s="711">
        <v>141</v>
      </c>
      <c r="K968" s="711">
        <v>189769.08000000002</v>
      </c>
      <c r="L968" s="711">
        <v>2.0361740515038544</v>
      </c>
      <c r="M968" s="711">
        <v>1345.88</v>
      </c>
      <c r="N968" s="711">
        <v>293</v>
      </c>
      <c r="O968" s="711">
        <v>394342.83999999997</v>
      </c>
      <c r="P968" s="701">
        <v>4.2311985609264484</v>
      </c>
      <c r="Q968" s="712">
        <v>1345.8799999999999</v>
      </c>
    </row>
    <row r="969" spans="1:17" ht="14.4" customHeight="1" x14ac:dyDescent="0.3">
      <c r="A969" s="695" t="s">
        <v>553</v>
      </c>
      <c r="B969" s="696" t="s">
        <v>6168</v>
      </c>
      <c r="C969" s="696" t="s">
        <v>1459</v>
      </c>
      <c r="D969" s="696" t="s">
        <v>5826</v>
      </c>
      <c r="E969" s="696" t="s">
        <v>5827</v>
      </c>
      <c r="F969" s="711"/>
      <c r="G969" s="711"/>
      <c r="H969" s="711"/>
      <c r="I969" s="711"/>
      <c r="J969" s="711">
        <v>10</v>
      </c>
      <c r="K969" s="711">
        <v>14423.2</v>
      </c>
      <c r="L969" s="711"/>
      <c r="M969" s="711">
        <v>1442.3200000000002</v>
      </c>
      <c r="N969" s="711">
        <v>4</v>
      </c>
      <c r="O969" s="711">
        <v>5769.28</v>
      </c>
      <c r="P969" s="701"/>
      <c r="Q969" s="712">
        <v>1442.32</v>
      </c>
    </row>
    <row r="970" spans="1:17" ht="14.4" customHeight="1" x14ac:dyDescent="0.3">
      <c r="A970" s="695" t="s">
        <v>553</v>
      </c>
      <c r="B970" s="696" t="s">
        <v>6168</v>
      </c>
      <c r="C970" s="696" t="s">
        <v>1459</v>
      </c>
      <c r="D970" s="696" t="s">
        <v>5828</v>
      </c>
      <c r="E970" s="696" t="s">
        <v>5827</v>
      </c>
      <c r="F970" s="711">
        <v>119</v>
      </c>
      <c r="G970" s="711">
        <v>33409.85</v>
      </c>
      <c r="H970" s="711">
        <v>1</v>
      </c>
      <c r="I970" s="711">
        <v>280.75504201680673</v>
      </c>
      <c r="J970" s="711">
        <v>56.099999999999994</v>
      </c>
      <c r="K970" s="711">
        <v>16959.850000000002</v>
      </c>
      <c r="L970" s="711">
        <v>0.50763023479602576</v>
      </c>
      <c r="M970" s="711">
        <v>302.31461675579328</v>
      </c>
      <c r="N970" s="711">
        <v>28.5</v>
      </c>
      <c r="O970" s="711">
        <v>8626.66</v>
      </c>
      <c r="P970" s="701">
        <v>0.25820708563492506</v>
      </c>
      <c r="Q970" s="712">
        <v>302.6898245614035</v>
      </c>
    </row>
    <row r="971" spans="1:17" ht="14.4" customHeight="1" x14ac:dyDescent="0.3">
      <c r="A971" s="695" t="s">
        <v>553</v>
      </c>
      <c r="B971" s="696" t="s">
        <v>6168</v>
      </c>
      <c r="C971" s="696" t="s">
        <v>1459</v>
      </c>
      <c r="D971" s="696" t="s">
        <v>6231</v>
      </c>
      <c r="E971" s="696" t="s">
        <v>6232</v>
      </c>
      <c r="F971" s="711"/>
      <c r="G971" s="711"/>
      <c r="H971" s="711"/>
      <c r="I971" s="711"/>
      <c r="J971" s="711">
        <v>9.75</v>
      </c>
      <c r="K971" s="711">
        <v>7800</v>
      </c>
      <c r="L971" s="711"/>
      <c r="M971" s="711">
        <v>800</v>
      </c>
      <c r="N971" s="711">
        <v>8.6999999999999993</v>
      </c>
      <c r="O971" s="711">
        <v>6960</v>
      </c>
      <c r="P971" s="701"/>
      <c r="Q971" s="712">
        <v>800.00000000000011</v>
      </c>
    </row>
    <row r="972" spans="1:17" ht="14.4" customHeight="1" x14ac:dyDescent="0.3">
      <c r="A972" s="695" t="s">
        <v>553</v>
      </c>
      <c r="B972" s="696" t="s">
        <v>6168</v>
      </c>
      <c r="C972" s="696" t="s">
        <v>1459</v>
      </c>
      <c r="D972" s="696" t="s">
        <v>6233</v>
      </c>
      <c r="E972" s="696" t="s">
        <v>6234</v>
      </c>
      <c r="F972" s="711"/>
      <c r="G972" s="711"/>
      <c r="H972" s="711"/>
      <c r="I972" s="711"/>
      <c r="J972" s="711">
        <v>1.5</v>
      </c>
      <c r="K972" s="711">
        <v>4679.07</v>
      </c>
      <c r="L972" s="711"/>
      <c r="M972" s="711">
        <v>3119.3799999999997</v>
      </c>
      <c r="N972" s="711"/>
      <c r="O972" s="711"/>
      <c r="P972" s="701"/>
      <c r="Q972" s="712"/>
    </row>
    <row r="973" spans="1:17" ht="14.4" customHeight="1" x14ac:dyDescent="0.3">
      <c r="A973" s="695" t="s">
        <v>553</v>
      </c>
      <c r="B973" s="696" t="s">
        <v>6168</v>
      </c>
      <c r="C973" s="696" t="s">
        <v>1459</v>
      </c>
      <c r="D973" s="696" t="s">
        <v>6235</v>
      </c>
      <c r="E973" s="696" t="s">
        <v>6236</v>
      </c>
      <c r="F973" s="711"/>
      <c r="G973" s="711"/>
      <c r="H973" s="711"/>
      <c r="I973" s="711"/>
      <c r="J973" s="711">
        <v>1.2</v>
      </c>
      <c r="K973" s="711">
        <v>1164.5999999999999</v>
      </c>
      <c r="L973" s="711"/>
      <c r="M973" s="711">
        <v>970.5</v>
      </c>
      <c r="N973" s="711">
        <v>2</v>
      </c>
      <c r="O973" s="711">
        <v>1941</v>
      </c>
      <c r="P973" s="701"/>
      <c r="Q973" s="712">
        <v>970.5</v>
      </c>
    </row>
    <row r="974" spans="1:17" ht="14.4" customHeight="1" x14ac:dyDescent="0.3">
      <c r="A974" s="695" t="s">
        <v>553</v>
      </c>
      <c r="B974" s="696" t="s">
        <v>6168</v>
      </c>
      <c r="C974" s="696" t="s">
        <v>1459</v>
      </c>
      <c r="D974" s="696" t="s">
        <v>5829</v>
      </c>
      <c r="E974" s="696" t="s">
        <v>5745</v>
      </c>
      <c r="F974" s="711">
        <v>2.46</v>
      </c>
      <c r="G974" s="711">
        <v>1382.43</v>
      </c>
      <c r="H974" s="711">
        <v>1</v>
      </c>
      <c r="I974" s="711">
        <v>561.96341463414637</v>
      </c>
      <c r="J974" s="711"/>
      <c r="K974" s="711"/>
      <c r="L974" s="711"/>
      <c r="M974" s="711"/>
      <c r="N974" s="711"/>
      <c r="O974" s="711"/>
      <c r="P974" s="701"/>
      <c r="Q974" s="712"/>
    </row>
    <row r="975" spans="1:17" ht="14.4" customHeight="1" x14ac:dyDescent="0.3">
      <c r="A975" s="695" t="s">
        <v>553</v>
      </c>
      <c r="B975" s="696" t="s">
        <v>6168</v>
      </c>
      <c r="C975" s="696" t="s">
        <v>1459</v>
      </c>
      <c r="D975" s="696" t="s">
        <v>6237</v>
      </c>
      <c r="E975" s="696" t="s">
        <v>6238</v>
      </c>
      <c r="F975" s="711">
        <v>49</v>
      </c>
      <c r="G975" s="711">
        <v>13664.630000000001</v>
      </c>
      <c r="H975" s="711">
        <v>1</v>
      </c>
      <c r="I975" s="711">
        <v>278.87</v>
      </c>
      <c r="J975" s="711">
        <v>126</v>
      </c>
      <c r="K975" s="711">
        <v>31299.65</v>
      </c>
      <c r="L975" s="711">
        <v>2.2905596419368837</v>
      </c>
      <c r="M975" s="711">
        <v>248.40992063492064</v>
      </c>
      <c r="N975" s="711">
        <v>112</v>
      </c>
      <c r="O975" s="711">
        <v>27821.91</v>
      </c>
      <c r="P975" s="701">
        <v>2.0360529337420772</v>
      </c>
      <c r="Q975" s="712">
        <v>248.4099107142857</v>
      </c>
    </row>
    <row r="976" spans="1:17" ht="14.4" customHeight="1" x14ac:dyDescent="0.3">
      <c r="A976" s="695" t="s">
        <v>553</v>
      </c>
      <c r="B976" s="696" t="s">
        <v>6168</v>
      </c>
      <c r="C976" s="696" t="s">
        <v>1459</v>
      </c>
      <c r="D976" s="696" t="s">
        <v>2123</v>
      </c>
      <c r="E976" s="696" t="s">
        <v>5830</v>
      </c>
      <c r="F976" s="711"/>
      <c r="G976" s="711"/>
      <c r="H976" s="711"/>
      <c r="I976" s="711"/>
      <c r="J976" s="711"/>
      <c r="K976" s="711"/>
      <c r="L976" s="711"/>
      <c r="M976" s="711"/>
      <c r="N976" s="711">
        <v>1</v>
      </c>
      <c r="O976" s="711">
        <v>6751.89</v>
      </c>
      <c r="P976" s="701"/>
      <c r="Q976" s="712">
        <v>6751.89</v>
      </c>
    </row>
    <row r="977" spans="1:17" ht="14.4" customHeight="1" x14ac:dyDescent="0.3">
      <c r="A977" s="695" t="s">
        <v>553</v>
      </c>
      <c r="B977" s="696" t="s">
        <v>6168</v>
      </c>
      <c r="C977" s="696" t="s">
        <v>1459</v>
      </c>
      <c r="D977" s="696" t="s">
        <v>2216</v>
      </c>
      <c r="E977" s="696" t="s">
        <v>5831</v>
      </c>
      <c r="F977" s="711"/>
      <c r="G977" s="711"/>
      <c r="H977" s="711"/>
      <c r="I977" s="711"/>
      <c r="J977" s="711"/>
      <c r="K977" s="711"/>
      <c r="L977" s="711"/>
      <c r="M977" s="711"/>
      <c r="N977" s="711">
        <v>7</v>
      </c>
      <c r="O977" s="711">
        <v>94526.46</v>
      </c>
      <c r="P977" s="701"/>
      <c r="Q977" s="712">
        <v>13503.78</v>
      </c>
    </row>
    <row r="978" spans="1:17" ht="14.4" customHeight="1" x14ac:dyDescent="0.3">
      <c r="A978" s="695" t="s">
        <v>553</v>
      </c>
      <c r="B978" s="696" t="s">
        <v>6168</v>
      </c>
      <c r="C978" s="696" t="s">
        <v>1459</v>
      </c>
      <c r="D978" s="696" t="s">
        <v>5832</v>
      </c>
      <c r="E978" s="696" t="s">
        <v>1511</v>
      </c>
      <c r="F978" s="711">
        <v>3.1</v>
      </c>
      <c r="G978" s="711">
        <v>796.12999999999988</v>
      </c>
      <c r="H978" s="711">
        <v>1</v>
      </c>
      <c r="I978" s="711">
        <v>256.816129032258</v>
      </c>
      <c r="J978" s="711">
        <v>4.0999999999999996</v>
      </c>
      <c r="K978" s="711">
        <v>1074.52</v>
      </c>
      <c r="L978" s="711">
        <v>1.3496790725132832</v>
      </c>
      <c r="M978" s="711">
        <v>262.07804878048785</v>
      </c>
      <c r="N978" s="711">
        <v>3.9</v>
      </c>
      <c r="O978" s="711">
        <v>1022.1099999999999</v>
      </c>
      <c r="P978" s="701">
        <v>1.2838481152575585</v>
      </c>
      <c r="Q978" s="712">
        <v>262.07948717948716</v>
      </c>
    </row>
    <row r="979" spans="1:17" ht="14.4" customHeight="1" x14ac:dyDescent="0.3">
      <c r="A979" s="695" t="s">
        <v>553</v>
      </c>
      <c r="B979" s="696" t="s">
        <v>6168</v>
      </c>
      <c r="C979" s="696" t="s">
        <v>1459</v>
      </c>
      <c r="D979" s="696" t="s">
        <v>6239</v>
      </c>
      <c r="E979" s="696" t="s">
        <v>1929</v>
      </c>
      <c r="F979" s="711"/>
      <c r="G979" s="711"/>
      <c r="H979" s="711"/>
      <c r="I979" s="711"/>
      <c r="J979" s="711"/>
      <c r="K979" s="711"/>
      <c r="L979" s="711"/>
      <c r="M979" s="711"/>
      <c r="N979" s="711">
        <v>7.4</v>
      </c>
      <c r="O979" s="711">
        <v>4640.54</v>
      </c>
      <c r="P979" s="701"/>
      <c r="Q979" s="712">
        <v>627.09999999999991</v>
      </c>
    </row>
    <row r="980" spans="1:17" ht="14.4" customHeight="1" x14ac:dyDescent="0.3">
      <c r="A980" s="695" t="s">
        <v>553</v>
      </c>
      <c r="B980" s="696" t="s">
        <v>6168</v>
      </c>
      <c r="C980" s="696" t="s">
        <v>1459</v>
      </c>
      <c r="D980" s="696" t="s">
        <v>6240</v>
      </c>
      <c r="E980" s="696" t="s">
        <v>6241</v>
      </c>
      <c r="F980" s="711"/>
      <c r="G980" s="711"/>
      <c r="H980" s="711"/>
      <c r="I980" s="711"/>
      <c r="J980" s="711">
        <v>1</v>
      </c>
      <c r="K980" s="711">
        <v>3535.84</v>
      </c>
      <c r="L980" s="711"/>
      <c r="M980" s="711">
        <v>3535.84</v>
      </c>
      <c r="N980" s="711"/>
      <c r="O980" s="711"/>
      <c r="P980" s="701"/>
      <c r="Q980" s="712"/>
    </row>
    <row r="981" spans="1:17" ht="14.4" customHeight="1" x14ac:dyDescent="0.3">
      <c r="A981" s="695" t="s">
        <v>553</v>
      </c>
      <c r="B981" s="696" t="s">
        <v>6168</v>
      </c>
      <c r="C981" s="696" t="s">
        <v>1459</v>
      </c>
      <c r="D981" s="696" t="s">
        <v>6242</v>
      </c>
      <c r="E981" s="696" t="s">
        <v>2026</v>
      </c>
      <c r="F981" s="711"/>
      <c r="G981" s="711"/>
      <c r="H981" s="711"/>
      <c r="I981" s="711"/>
      <c r="J981" s="711">
        <v>14</v>
      </c>
      <c r="K981" s="711">
        <v>3839.78</v>
      </c>
      <c r="L981" s="711"/>
      <c r="M981" s="711">
        <v>274.27000000000004</v>
      </c>
      <c r="N981" s="711">
        <v>38</v>
      </c>
      <c r="O981" s="711">
        <v>3674.22</v>
      </c>
      <c r="P981" s="701"/>
      <c r="Q981" s="712">
        <v>96.69</v>
      </c>
    </row>
    <row r="982" spans="1:17" ht="14.4" customHeight="1" x14ac:dyDescent="0.3">
      <c r="A982" s="695" t="s">
        <v>553</v>
      </c>
      <c r="B982" s="696" t="s">
        <v>6168</v>
      </c>
      <c r="C982" s="696" t="s">
        <v>1459</v>
      </c>
      <c r="D982" s="696" t="s">
        <v>2116</v>
      </c>
      <c r="E982" s="696" t="s">
        <v>2114</v>
      </c>
      <c r="F982" s="711"/>
      <c r="G982" s="711"/>
      <c r="H982" s="711"/>
      <c r="I982" s="711"/>
      <c r="J982" s="711"/>
      <c r="K982" s="711"/>
      <c r="L982" s="711"/>
      <c r="M982" s="711"/>
      <c r="N982" s="711">
        <v>4</v>
      </c>
      <c r="O982" s="711">
        <v>25880.080000000002</v>
      </c>
      <c r="P982" s="701"/>
      <c r="Q982" s="712">
        <v>6470.02</v>
      </c>
    </row>
    <row r="983" spans="1:17" ht="14.4" customHeight="1" x14ac:dyDescent="0.3">
      <c r="A983" s="695" t="s">
        <v>553</v>
      </c>
      <c r="B983" s="696" t="s">
        <v>6168</v>
      </c>
      <c r="C983" s="696" t="s">
        <v>1459</v>
      </c>
      <c r="D983" s="696" t="s">
        <v>6243</v>
      </c>
      <c r="E983" s="696" t="s">
        <v>1322</v>
      </c>
      <c r="F983" s="711">
        <v>5.6</v>
      </c>
      <c r="G983" s="711">
        <v>39362.399999999994</v>
      </c>
      <c r="H983" s="711">
        <v>1</v>
      </c>
      <c r="I983" s="711">
        <v>7028.9999999999991</v>
      </c>
      <c r="J983" s="711">
        <v>3.2</v>
      </c>
      <c r="K983" s="711">
        <v>19350.88</v>
      </c>
      <c r="L983" s="711">
        <v>0.49160823527020719</v>
      </c>
      <c r="M983" s="711">
        <v>6047.15</v>
      </c>
      <c r="N983" s="711">
        <v>10</v>
      </c>
      <c r="O983" s="711">
        <v>60471.5</v>
      </c>
      <c r="P983" s="701">
        <v>1.5362757352193974</v>
      </c>
      <c r="Q983" s="712">
        <v>6047.15</v>
      </c>
    </row>
    <row r="984" spans="1:17" ht="14.4" customHeight="1" x14ac:dyDescent="0.3">
      <c r="A984" s="695" t="s">
        <v>553</v>
      </c>
      <c r="B984" s="696" t="s">
        <v>6168</v>
      </c>
      <c r="C984" s="696" t="s">
        <v>1459</v>
      </c>
      <c r="D984" s="696" t="s">
        <v>6244</v>
      </c>
      <c r="E984" s="696" t="s">
        <v>1325</v>
      </c>
      <c r="F984" s="711">
        <v>15.6</v>
      </c>
      <c r="G984" s="711">
        <v>179883.24</v>
      </c>
      <c r="H984" s="711">
        <v>1</v>
      </c>
      <c r="I984" s="711">
        <v>11530.976923076923</v>
      </c>
      <c r="J984" s="711">
        <v>8.4</v>
      </c>
      <c r="K984" s="711">
        <v>79031.399999999994</v>
      </c>
      <c r="L984" s="711">
        <v>0.43934832394613305</v>
      </c>
      <c r="M984" s="711">
        <v>9408.4999999999982</v>
      </c>
      <c r="N984" s="711">
        <v>54.2</v>
      </c>
      <c r="O984" s="711">
        <v>509941.01999999996</v>
      </c>
      <c r="P984" s="701">
        <v>2.8348445358222367</v>
      </c>
      <c r="Q984" s="712">
        <v>9408.5059040590386</v>
      </c>
    </row>
    <row r="985" spans="1:17" ht="14.4" customHeight="1" x14ac:dyDescent="0.3">
      <c r="A985" s="695" t="s">
        <v>553</v>
      </c>
      <c r="B985" s="696" t="s">
        <v>6168</v>
      </c>
      <c r="C985" s="696" t="s">
        <v>1459</v>
      </c>
      <c r="D985" s="696" t="s">
        <v>6245</v>
      </c>
      <c r="E985" s="696" t="s">
        <v>2868</v>
      </c>
      <c r="F985" s="711"/>
      <c r="G985" s="711"/>
      <c r="H985" s="711"/>
      <c r="I985" s="711"/>
      <c r="J985" s="711">
        <v>12</v>
      </c>
      <c r="K985" s="711">
        <v>38827.32</v>
      </c>
      <c r="L985" s="711"/>
      <c r="M985" s="711">
        <v>3235.61</v>
      </c>
      <c r="N985" s="711">
        <v>12</v>
      </c>
      <c r="O985" s="711">
        <v>38827.32</v>
      </c>
      <c r="P985" s="701"/>
      <c r="Q985" s="712">
        <v>3235.61</v>
      </c>
    </row>
    <row r="986" spans="1:17" ht="14.4" customHeight="1" x14ac:dyDescent="0.3">
      <c r="A986" s="695" t="s">
        <v>553</v>
      </c>
      <c r="B986" s="696" t="s">
        <v>6168</v>
      </c>
      <c r="C986" s="696" t="s">
        <v>1459</v>
      </c>
      <c r="D986" s="696" t="s">
        <v>6246</v>
      </c>
      <c r="E986" s="696" t="s">
        <v>1393</v>
      </c>
      <c r="F986" s="711"/>
      <c r="G986" s="711"/>
      <c r="H986" s="711"/>
      <c r="I986" s="711"/>
      <c r="J986" s="711">
        <v>2.8</v>
      </c>
      <c r="K986" s="711">
        <v>2898.58</v>
      </c>
      <c r="L986" s="711"/>
      <c r="M986" s="711">
        <v>1035.2071428571428</v>
      </c>
      <c r="N986" s="711">
        <v>24.5</v>
      </c>
      <c r="O986" s="711">
        <v>25362.86</v>
      </c>
      <c r="P986" s="701"/>
      <c r="Q986" s="712">
        <v>1035.2187755102041</v>
      </c>
    </row>
    <row r="987" spans="1:17" ht="14.4" customHeight="1" x14ac:dyDescent="0.3">
      <c r="A987" s="695" t="s">
        <v>553</v>
      </c>
      <c r="B987" s="696" t="s">
        <v>6168</v>
      </c>
      <c r="C987" s="696" t="s">
        <v>1459</v>
      </c>
      <c r="D987" s="696" t="s">
        <v>5835</v>
      </c>
      <c r="E987" s="696" t="s">
        <v>1815</v>
      </c>
      <c r="F987" s="711"/>
      <c r="G987" s="711"/>
      <c r="H987" s="711"/>
      <c r="I987" s="711"/>
      <c r="J987" s="711"/>
      <c r="K987" s="711"/>
      <c r="L987" s="711"/>
      <c r="M987" s="711"/>
      <c r="N987" s="711">
        <v>1.23</v>
      </c>
      <c r="O987" s="711">
        <v>2020.5899999999997</v>
      </c>
      <c r="P987" s="701"/>
      <c r="Q987" s="712">
        <v>1642.7560975609754</v>
      </c>
    </row>
    <row r="988" spans="1:17" ht="14.4" customHeight="1" x14ac:dyDescent="0.3">
      <c r="A988" s="695" t="s">
        <v>553</v>
      </c>
      <c r="B988" s="696" t="s">
        <v>6168</v>
      </c>
      <c r="C988" s="696" t="s">
        <v>1459</v>
      </c>
      <c r="D988" s="696" t="s">
        <v>5836</v>
      </c>
      <c r="E988" s="696" t="s">
        <v>1464</v>
      </c>
      <c r="F988" s="711">
        <v>2.52</v>
      </c>
      <c r="G988" s="711">
        <v>372.12</v>
      </c>
      <c r="H988" s="711">
        <v>1</v>
      </c>
      <c r="I988" s="711">
        <v>147.66666666666666</v>
      </c>
      <c r="J988" s="711">
        <v>4.08</v>
      </c>
      <c r="K988" s="711">
        <v>653.07000000000005</v>
      </c>
      <c r="L988" s="711">
        <v>1.754998387616898</v>
      </c>
      <c r="M988" s="711">
        <v>160.06617647058823</v>
      </c>
      <c r="N988" s="711">
        <v>7.23</v>
      </c>
      <c r="O988" s="711">
        <v>1158</v>
      </c>
      <c r="P988" s="701">
        <v>3.1118993872944212</v>
      </c>
      <c r="Q988" s="712">
        <v>160.16597510373444</v>
      </c>
    </row>
    <row r="989" spans="1:17" ht="14.4" customHeight="1" x14ac:dyDescent="0.3">
      <c r="A989" s="695" t="s">
        <v>553</v>
      </c>
      <c r="B989" s="696" t="s">
        <v>6168</v>
      </c>
      <c r="C989" s="696" t="s">
        <v>1459</v>
      </c>
      <c r="D989" s="696" t="s">
        <v>6247</v>
      </c>
      <c r="E989" s="696" t="s">
        <v>1800</v>
      </c>
      <c r="F989" s="711"/>
      <c r="G989" s="711"/>
      <c r="H989" s="711"/>
      <c r="I989" s="711"/>
      <c r="J989" s="711">
        <v>26.04</v>
      </c>
      <c r="K989" s="711">
        <v>8783.69</v>
      </c>
      <c r="L989" s="711"/>
      <c r="M989" s="711">
        <v>337.31528417818743</v>
      </c>
      <c r="N989" s="711">
        <v>30.400000000000002</v>
      </c>
      <c r="O989" s="711">
        <v>10922.72</v>
      </c>
      <c r="P989" s="701"/>
      <c r="Q989" s="712">
        <v>359.29999999999995</v>
      </c>
    </row>
    <row r="990" spans="1:17" ht="14.4" customHeight="1" x14ac:dyDescent="0.3">
      <c r="A990" s="695" t="s">
        <v>553</v>
      </c>
      <c r="B990" s="696" t="s">
        <v>6168</v>
      </c>
      <c r="C990" s="696" t="s">
        <v>1459</v>
      </c>
      <c r="D990" s="696" t="s">
        <v>6248</v>
      </c>
      <c r="E990" s="696" t="s">
        <v>6249</v>
      </c>
      <c r="F990" s="711"/>
      <c r="G990" s="711"/>
      <c r="H990" s="711"/>
      <c r="I990" s="711"/>
      <c r="J990" s="711">
        <v>48.55</v>
      </c>
      <c r="K990" s="711">
        <v>176140.99</v>
      </c>
      <c r="L990" s="711"/>
      <c r="M990" s="711">
        <v>3628.0327497425333</v>
      </c>
      <c r="N990" s="711">
        <v>50.04</v>
      </c>
      <c r="O990" s="711">
        <v>181546.84</v>
      </c>
      <c r="P990" s="701"/>
      <c r="Q990" s="712">
        <v>3628.0343725019984</v>
      </c>
    </row>
    <row r="991" spans="1:17" ht="14.4" customHeight="1" x14ac:dyDescent="0.3">
      <c r="A991" s="695" t="s">
        <v>553</v>
      </c>
      <c r="B991" s="696" t="s">
        <v>6168</v>
      </c>
      <c r="C991" s="696" t="s">
        <v>1459</v>
      </c>
      <c r="D991" s="696" t="s">
        <v>6250</v>
      </c>
      <c r="E991" s="696" t="s">
        <v>2569</v>
      </c>
      <c r="F991" s="711"/>
      <c r="G991" s="711"/>
      <c r="H991" s="711"/>
      <c r="I991" s="711"/>
      <c r="J991" s="711">
        <v>5</v>
      </c>
      <c r="K991" s="711">
        <v>19636.849999999999</v>
      </c>
      <c r="L991" s="711"/>
      <c r="M991" s="711">
        <v>3927.37</v>
      </c>
      <c r="N991" s="711"/>
      <c r="O991" s="711"/>
      <c r="P991" s="701"/>
      <c r="Q991" s="712"/>
    </row>
    <row r="992" spans="1:17" ht="14.4" customHeight="1" x14ac:dyDescent="0.3">
      <c r="A992" s="695" t="s">
        <v>553</v>
      </c>
      <c r="B992" s="696" t="s">
        <v>6168</v>
      </c>
      <c r="C992" s="696" t="s">
        <v>1459</v>
      </c>
      <c r="D992" s="696" t="s">
        <v>5846</v>
      </c>
      <c r="E992" s="696" t="s">
        <v>5847</v>
      </c>
      <c r="F992" s="711">
        <v>23.400000000000002</v>
      </c>
      <c r="G992" s="711">
        <v>192224.77000000002</v>
      </c>
      <c r="H992" s="711">
        <v>1</v>
      </c>
      <c r="I992" s="711">
        <v>8214.7337606837609</v>
      </c>
      <c r="J992" s="711">
        <v>6.4</v>
      </c>
      <c r="K992" s="711">
        <v>44810.880000000005</v>
      </c>
      <c r="L992" s="711">
        <v>0.23311709515896417</v>
      </c>
      <c r="M992" s="711">
        <v>7001.7000000000007</v>
      </c>
      <c r="N992" s="711">
        <v>0.8</v>
      </c>
      <c r="O992" s="711">
        <v>5601.3600000000006</v>
      </c>
      <c r="P992" s="701">
        <v>2.9139636894870521E-2</v>
      </c>
      <c r="Q992" s="712">
        <v>7001.7000000000007</v>
      </c>
    </row>
    <row r="993" spans="1:17" ht="14.4" customHeight="1" x14ac:dyDescent="0.3">
      <c r="A993" s="695" t="s">
        <v>553</v>
      </c>
      <c r="B993" s="696" t="s">
        <v>6168</v>
      </c>
      <c r="C993" s="696" t="s">
        <v>1459</v>
      </c>
      <c r="D993" s="696" t="s">
        <v>5848</v>
      </c>
      <c r="E993" s="696" t="s">
        <v>5849</v>
      </c>
      <c r="F993" s="711">
        <v>20.799999999999997</v>
      </c>
      <c r="G993" s="711">
        <v>282647.91000000003</v>
      </c>
      <c r="H993" s="711">
        <v>1</v>
      </c>
      <c r="I993" s="711">
        <v>13588.841826923081</v>
      </c>
      <c r="J993" s="711">
        <v>19.8</v>
      </c>
      <c r="K993" s="711">
        <v>176285.33999999997</v>
      </c>
      <c r="L993" s="711">
        <v>0.62369235279326829</v>
      </c>
      <c r="M993" s="711">
        <v>8903.2999999999975</v>
      </c>
      <c r="N993" s="711">
        <v>0.2</v>
      </c>
      <c r="O993" s="711">
        <v>1780.66</v>
      </c>
      <c r="P993" s="701">
        <v>6.29992275548756E-3</v>
      </c>
      <c r="Q993" s="712">
        <v>8903.2999999999993</v>
      </c>
    </row>
    <row r="994" spans="1:17" ht="14.4" customHeight="1" x14ac:dyDescent="0.3">
      <c r="A994" s="695" t="s">
        <v>553</v>
      </c>
      <c r="B994" s="696" t="s">
        <v>6168</v>
      </c>
      <c r="C994" s="696" t="s">
        <v>1459</v>
      </c>
      <c r="D994" s="696" t="s">
        <v>6251</v>
      </c>
      <c r="E994" s="696" t="s">
        <v>2071</v>
      </c>
      <c r="F994" s="711"/>
      <c r="G994" s="711"/>
      <c r="H994" s="711"/>
      <c r="I994" s="711"/>
      <c r="J994" s="711">
        <v>5</v>
      </c>
      <c r="K994" s="711">
        <v>46581.2</v>
      </c>
      <c r="L994" s="711"/>
      <c r="M994" s="711">
        <v>9316.24</v>
      </c>
      <c r="N994" s="711">
        <v>66</v>
      </c>
      <c r="O994" s="711">
        <v>712734.66000000015</v>
      </c>
      <c r="P994" s="701"/>
      <c r="Q994" s="712">
        <v>10799.010000000002</v>
      </c>
    </row>
    <row r="995" spans="1:17" ht="14.4" customHeight="1" x14ac:dyDescent="0.3">
      <c r="A995" s="695" t="s">
        <v>553</v>
      </c>
      <c r="B995" s="696" t="s">
        <v>6168</v>
      </c>
      <c r="C995" s="696" t="s">
        <v>1459</v>
      </c>
      <c r="D995" s="696" t="s">
        <v>5854</v>
      </c>
      <c r="E995" s="696" t="s">
        <v>5855</v>
      </c>
      <c r="F995" s="711">
        <v>0</v>
      </c>
      <c r="G995" s="711">
        <v>0</v>
      </c>
      <c r="H995" s="711"/>
      <c r="I995" s="711"/>
      <c r="J995" s="711">
        <v>-7.1054273576010019E-15</v>
      </c>
      <c r="K995" s="711">
        <v>-5.8207660913467407E-11</v>
      </c>
      <c r="L995" s="711"/>
      <c r="M995" s="711">
        <v>8192</v>
      </c>
      <c r="N995" s="711">
        <v>0</v>
      </c>
      <c r="O995" s="711">
        <v>0</v>
      </c>
      <c r="P995" s="701"/>
      <c r="Q995" s="712"/>
    </row>
    <row r="996" spans="1:17" ht="14.4" customHeight="1" x14ac:dyDescent="0.3">
      <c r="A996" s="695" t="s">
        <v>553</v>
      </c>
      <c r="B996" s="696" t="s">
        <v>6168</v>
      </c>
      <c r="C996" s="696" t="s">
        <v>1459</v>
      </c>
      <c r="D996" s="696" t="s">
        <v>5854</v>
      </c>
      <c r="E996" s="696" t="s">
        <v>2980</v>
      </c>
      <c r="F996" s="711">
        <v>1.5</v>
      </c>
      <c r="G996" s="711">
        <v>15933.94</v>
      </c>
      <c r="H996" s="711">
        <v>1</v>
      </c>
      <c r="I996" s="711">
        <v>10622.626666666667</v>
      </c>
      <c r="J996" s="711">
        <v>70.599999999999994</v>
      </c>
      <c r="K996" s="711">
        <v>760819.19000000006</v>
      </c>
      <c r="L996" s="711">
        <v>47.748340335158787</v>
      </c>
      <c r="M996" s="711">
        <v>10776.475779036829</v>
      </c>
      <c r="N996" s="711">
        <v>10.5</v>
      </c>
      <c r="O996" s="711">
        <v>108251.22</v>
      </c>
      <c r="P996" s="701">
        <v>6.7937509492316401</v>
      </c>
      <c r="Q996" s="712">
        <v>10309.64</v>
      </c>
    </row>
    <row r="997" spans="1:17" ht="14.4" customHeight="1" x14ac:dyDescent="0.3">
      <c r="A997" s="695" t="s">
        <v>553</v>
      </c>
      <c r="B997" s="696" t="s">
        <v>6168</v>
      </c>
      <c r="C997" s="696" t="s">
        <v>1459</v>
      </c>
      <c r="D997" s="696" t="s">
        <v>5859</v>
      </c>
      <c r="E997" s="696" t="s">
        <v>5857</v>
      </c>
      <c r="F997" s="711"/>
      <c r="G997" s="711"/>
      <c r="H997" s="711"/>
      <c r="I997" s="711"/>
      <c r="J997" s="711">
        <v>7.0400000000000009</v>
      </c>
      <c r="K997" s="711">
        <v>209915.56</v>
      </c>
      <c r="L997" s="711"/>
      <c r="M997" s="711">
        <v>29817.551136363632</v>
      </c>
      <c r="N997" s="711"/>
      <c r="O997" s="711"/>
      <c r="P997" s="701"/>
      <c r="Q997" s="712"/>
    </row>
    <row r="998" spans="1:17" ht="14.4" customHeight="1" x14ac:dyDescent="0.3">
      <c r="A998" s="695" t="s">
        <v>553</v>
      </c>
      <c r="B998" s="696" t="s">
        <v>6168</v>
      </c>
      <c r="C998" s="696" t="s">
        <v>1459</v>
      </c>
      <c r="D998" s="696" t="s">
        <v>5860</v>
      </c>
      <c r="E998" s="696" t="s">
        <v>2613</v>
      </c>
      <c r="F998" s="711"/>
      <c r="G998" s="711"/>
      <c r="H998" s="711"/>
      <c r="I998" s="711"/>
      <c r="J998" s="711"/>
      <c r="K998" s="711"/>
      <c r="L998" s="711"/>
      <c r="M998" s="711"/>
      <c r="N998" s="711">
        <v>3.5</v>
      </c>
      <c r="O998" s="711">
        <v>325716.25</v>
      </c>
      <c r="P998" s="701"/>
      <c r="Q998" s="712">
        <v>93061.78571428571</v>
      </c>
    </row>
    <row r="999" spans="1:17" ht="14.4" customHeight="1" x14ac:dyDescent="0.3">
      <c r="A999" s="695" t="s">
        <v>553</v>
      </c>
      <c r="B999" s="696" t="s">
        <v>6168</v>
      </c>
      <c r="C999" s="696" t="s">
        <v>1459</v>
      </c>
      <c r="D999" s="696" t="s">
        <v>2108</v>
      </c>
      <c r="E999" s="696" t="s">
        <v>2111</v>
      </c>
      <c r="F999" s="711"/>
      <c r="G999" s="711"/>
      <c r="H999" s="711"/>
      <c r="I999" s="711"/>
      <c r="J999" s="711"/>
      <c r="K999" s="711"/>
      <c r="L999" s="711"/>
      <c r="M999" s="711"/>
      <c r="N999" s="711">
        <v>3</v>
      </c>
      <c r="O999" s="711">
        <v>10510.17</v>
      </c>
      <c r="P999" s="701"/>
      <c r="Q999" s="712">
        <v>3503.39</v>
      </c>
    </row>
    <row r="1000" spans="1:17" ht="14.4" customHeight="1" x14ac:dyDescent="0.3">
      <c r="A1000" s="695" t="s">
        <v>553</v>
      </c>
      <c r="B1000" s="696" t="s">
        <v>6168</v>
      </c>
      <c r="C1000" s="696" t="s">
        <v>1459</v>
      </c>
      <c r="D1000" s="696" t="s">
        <v>2110</v>
      </c>
      <c r="E1000" s="696" t="s">
        <v>2111</v>
      </c>
      <c r="F1000" s="711"/>
      <c r="G1000" s="711"/>
      <c r="H1000" s="711"/>
      <c r="I1000" s="711"/>
      <c r="J1000" s="711"/>
      <c r="K1000" s="711"/>
      <c r="L1000" s="711"/>
      <c r="M1000" s="711"/>
      <c r="N1000" s="711">
        <v>1</v>
      </c>
      <c r="O1000" s="711">
        <v>7006.78</v>
      </c>
      <c r="P1000" s="701"/>
      <c r="Q1000" s="712">
        <v>7006.78</v>
      </c>
    </row>
    <row r="1001" spans="1:17" ht="14.4" customHeight="1" x14ac:dyDescent="0.3">
      <c r="A1001" s="695" t="s">
        <v>553</v>
      </c>
      <c r="B1001" s="696" t="s">
        <v>6168</v>
      </c>
      <c r="C1001" s="696" t="s">
        <v>1459</v>
      </c>
      <c r="D1001" s="696" t="s">
        <v>6252</v>
      </c>
      <c r="E1001" s="696" t="s">
        <v>6253</v>
      </c>
      <c r="F1001" s="711">
        <v>17</v>
      </c>
      <c r="G1001" s="711">
        <v>11866</v>
      </c>
      <c r="H1001" s="711">
        <v>1</v>
      </c>
      <c r="I1001" s="711">
        <v>698</v>
      </c>
      <c r="J1001" s="711"/>
      <c r="K1001" s="711"/>
      <c r="L1001" s="711"/>
      <c r="M1001" s="711"/>
      <c r="N1001" s="711">
        <v>10</v>
      </c>
      <c r="O1001" s="711">
        <v>5410.6</v>
      </c>
      <c r="P1001" s="701">
        <v>0.45597505477835837</v>
      </c>
      <c r="Q1001" s="712">
        <v>541.06000000000006</v>
      </c>
    </row>
    <row r="1002" spans="1:17" ht="14.4" customHeight="1" x14ac:dyDescent="0.3">
      <c r="A1002" s="695" t="s">
        <v>553</v>
      </c>
      <c r="B1002" s="696" t="s">
        <v>6168</v>
      </c>
      <c r="C1002" s="696" t="s">
        <v>1459</v>
      </c>
      <c r="D1002" s="696" t="s">
        <v>5867</v>
      </c>
      <c r="E1002" s="696" t="s">
        <v>5868</v>
      </c>
      <c r="F1002" s="711"/>
      <c r="G1002" s="711"/>
      <c r="H1002" s="711"/>
      <c r="I1002" s="711"/>
      <c r="J1002" s="711">
        <v>2</v>
      </c>
      <c r="K1002" s="711">
        <v>4346.1000000000004</v>
      </c>
      <c r="L1002" s="711"/>
      <c r="M1002" s="711">
        <v>2173.0500000000002</v>
      </c>
      <c r="N1002" s="711"/>
      <c r="O1002" s="711"/>
      <c r="P1002" s="701"/>
      <c r="Q1002" s="712"/>
    </row>
    <row r="1003" spans="1:17" ht="14.4" customHeight="1" x14ac:dyDescent="0.3">
      <c r="A1003" s="695" t="s">
        <v>553</v>
      </c>
      <c r="B1003" s="696" t="s">
        <v>6168</v>
      </c>
      <c r="C1003" s="696" t="s">
        <v>1459</v>
      </c>
      <c r="D1003" s="696" t="s">
        <v>6254</v>
      </c>
      <c r="E1003" s="696" t="s">
        <v>6241</v>
      </c>
      <c r="F1003" s="711"/>
      <c r="G1003" s="711"/>
      <c r="H1003" s="711"/>
      <c r="I1003" s="711"/>
      <c r="J1003" s="711">
        <v>1</v>
      </c>
      <c r="K1003" s="711">
        <v>7071.68</v>
      </c>
      <c r="L1003" s="711"/>
      <c r="M1003" s="711">
        <v>7071.68</v>
      </c>
      <c r="N1003" s="711"/>
      <c r="O1003" s="711"/>
      <c r="P1003" s="701"/>
      <c r="Q1003" s="712"/>
    </row>
    <row r="1004" spans="1:17" ht="14.4" customHeight="1" x14ac:dyDescent="0.3">
      <c r="A1004" s="695" t="s">
        <v>553</v>
      </c>
      <c r="B1004" s="696" t="s">
        <v>6168</v>
      </c>
      <c r="C1004" s="696" t="s">
        <v>1459</v>
      </c>
      <c r="D1004" s="696" t="s">
        <v>6255</v>
      </c>
      <c r="E1004" s="696" t="s">
        <v>2985</v>
      </c>
      <c r="F1004" s="711">
        <v>1</v>
      </c>
      <c r="G1004" s="711">
        <v>154720.18</v>
      </c>
      <c r="H1004" s="711">
        <v>1</v>
      </c>
      <c r="I1004" s="711">
        <v>154720.18</v>
      </c>
      <c r="J1004" s="711"/>
      <c r="K1004" s="711"/>
      <c r="L1004" s="711"/>
      <c r="M1004" s="711"/>
      <c r="N1004" s="711"/>
      <c r="O1004" s="711"/>
      <c r="P1004" s="701"/>
      <c r="Q1004" s="712"/>
    </row>
    <row r="1005" spans="1:17" ht="14.4" customHeight="1" x14ac:dyDescent="0.3">
      <c r="A1005" s="695" t="s">
        <v>553</v>
      </c>
      <c r="B1005" s="696" t="s">
        <v>6168</v>
      </c>
      <c r="C1005" s="696" t="s">
        <v>1459</v>
      </c>
      <c r="D1005" s="696" t="s">
        <v>6255</v>
      </c>
      <c r="E1005" s="696" t="s">
        <v>6256</v>
      </c>
      <c r="F1005" s="711">
        <v>0</v>
      </c>
      <c r="G1005" s="711">
        <v>0</v>
      </c>
      <c r="H1005" s="711"/>
      <c r="I1005" s="711"/>
      <c r="J1005" s="711"/>
      <c r="K1005" s="711"/>
      <c r="L1005" s="711"/>
      <c r="M1005" s="711"/>
      <c r="N1005" s="711"/>
      <c r="O1005" s="711"/>
      <c r="P1005" s="701"/>
      <c r="Q1005" s="712"/>
    </row>
    <row r="1006" spans="1:17" ht="14.4" customHeight="1" x14ac:dyDescent="0.3">
      <c r="A1006" s="695" t="s">
        <v>553</v>
      </c>
      <c r="B1006" s="696" t="s">
        <v>6168</v>
      </c>
      <c r="C1006" s="696" t="s">
        <v>5872</v>
      </c>
      <c r="D1006" s="696" t="s">
        <v>6257</v>
      </c>
      <c r="E1006" s="696" t="s">
        <v>5745</v>
      </c>
      <c r="F1006" s="711">
        <v>1</v>
      </c>
      <c r="G1006" s="711">
        <v>1172.68</v>
      </c>
      <c r="H1006" s="711">
        <v>1</v>
      </c>
      <c r="I1006" s="711">
        <v>1172.68</v>
      </c>
      <c r="J1006" s="711">
        <v>1</v>
      </c>
      <c r="K1006" s="711">
        <v>1176.6600000000001</v>
      </c>
      <c r="L1006" s="711">
        <v>1.0033939352594059</v>
      </c>
      <c r="M1006" s="711">
        <v>1176.6600000000001</v>
      </c>
      <c r="N1006" s="711"/>
      <c r="O1006" s="711"/>
      <c r="P1006" s="701"/>
      <c r="Q1006" s="712"/>
    </row>
    <row r="1007" spans="1:17" ht="14.4" customHeight="1" x14ac:dyDescent="0.3">
      <c r="A1007" s="695" t="s">
        <v>553</v>
      </c>
      <c r="B1007" s="696" t="s">
        <v>6168</v>
      </c>
      <c r="C1007" s="696" t="s">
        <v>5872</v>
      </c>
      <c r="D1007" s="696" t="s">
        <v>5873</v>
      </c>
      <c r="E1007" s="696" t="s">
        <v>5745</v>
      </c>
      <c r="F1007" s="711">
        <v>213</v>
      </c>
      <c r="G1007" s="711">
        <v>380206.92</v>
      </c>
      <c r="H1007" s="711">
        <v>1</v>
      </c>
      <c r="I1007" s="711">
        <v>1785.009014084507</v>
      </c>
      <c r="J1007" s="711">
        <v>192</v>
      </c>
      <c r="K1007" s="711">
        <v>355127.28</v>
      </c>
      <c r="L1007" s="711">
        <v>0.93403686603073932</v>
      </c>
      <c r="M1007" s="711">
        <v>1849.6212500000001</v>
      </c>
      <c r="N1007" s="711">
        <v>162</v>
      </c>
      <c r="O1007" s="711">
        <v>302223.95999999996</v>
      </c>
      <c r="P1007" s="701">
        <v>0.79489337016801265</v>
      </c>
      <c r="Q1007" s="712">
        <v>1865.5799999999997</v>
      </c>
    </row>
    <row r="1008" spans="1:17" ht="14.4" customHeight="1" x14ac:dyDescent="0.3">
      <c r="A1008" s="695" t="s">
        <v>553</v>
      </c>
      <c r="B1008" s="696" t="s">
        <v>6168</v>
      </c>
      <c r="C1008" s="696" t="s">
        <v>5872</v>
      </c>
      <c r="D1008" s="696" t="s">
        <v>5874</v>
      </c>
      <c r="E1008" s="696" t="s">
        <v>5745</v>
      </c>
      <c r="F1008" s="711">
        <v>57</v>
      </c>
      <c r="G1008" s="711">
        <v>147472.14000000001</v>
      </c>
      <c r="H1008" s="711">
        <v>1</v>
      </c>
      <c r="I1008" s="711">
        <v>2587.2305263157896</v>
      </c>
      <c r="J1008" s="711">
        <v>72</v>
      </c>
      <c r="K1008" s="711">
        <v>194545.32</v>
      </c>
      <c r="L1008" s="711">
        <v>1.3192004944120292</v>
      </c>
      <c r="M1008" s="711">
        <v>2702.0183333333334</v>
      </c>
      <c r="N1008" s="711">
        <v>151</v>
      </c>
      <c r="O1008" s="711">
        <v>412035.20999999996</v>
      </c>
      <c r="P1008" s="701">
        <v>2.7939867828594602</v>
      </c>
      <c r="Q1008" s="712">
        <v>2728.7099999999996</v>
      </c>
    </row>
    <row r="1009" spans="1:17" ht="14.4" customHeight="1" x14ac:dyDescent="0.3">
      <c r="A1009" s="695" t="s">
        <v>553</v>
      </c>
      <c r="B1009" s="696" t="s">
        <v>6168</v>
      </c>
      <c r="C1009" s="696" t="s">
        <v>5872</v>
      </c>
      <c r="D1009" s="696" t="s">
        <v>5875</v>
      </c>
      <c r="E1009" s="696" t="s">
        <v>5745</v>
      </c>
      <c r="F1009" s="711">
        <v>20</v>
      </c>
      <c r="G1009" s="711">
        <v>156084.19999999998</v>
      </c>
      <c r="H1009" s="711">
        <v>1</v>
      </c>
      <c r="I1009" s="711">
        <v>7804.2099999999991</v>
      </c>
      <c r="J1009" s="711">
        <v>19</v>
      </c>
      <c r="K1009" s="711">
        <v>153703.87</v>
      </c>
      <c r="L1009" s="711">
        <v>0.98474970560761443</v>
      </c>
      <c r="M1009" s="711">
        <v>8089.6773684210521</v>
      </c>
      <c r="N1009" s="711">
        <v>30</v>
      </c>
      <c r="O1009" s="711">
        <v>245748.9</v>
      </c>
      <c r="P1009" s="701">
        <v>1.5744636548734594</v>
      </c>
      <c r="Q1009" s="712">
        <v>8191.63</v>
      </c>
    </row>
    <row r="1010" spans="1:17" ht="14.4" customHeight="1" x14ac:dyDescent="0.3">
      <c r="A1010" s="695" t="s">
        <v>553</v>
      </c>
      <c r="B1010" s="696" t="s">
        <v>6168</v>
      </c>
      <c r="C1010" s="696" t="s">
        <v>5872</v>
      </c>
      <c r="D1010" s="696" t="s">
        <v>5876</v>
      </c>
      <c r="E1010" s="696" t="s">
        <v>5745</v>
      </c>
      <c r="F1010" s="711">
        <v>37</v>
      </c>
      <c r="G1010" s="711">
        <v>285797.18</v>
      </c>
      <c r="H1010" s="711">
        <v>1</v>
      </c>
      <c r="I1010" s="711">
        <v>7724.2481081081078</v>
      </c>
      <c r="J1010" s="711">
        <v>45</v>
      </c>
      <c r="K1010" s="711">
        <v>361569.11999999994</v>
      </c>
      <c r="L1010" s="711">
        <v>1.2651248693216635</v>
      </c>
      <c r="M1010" s="711">
        <v>8034.8693333333322</v>
      </c>
      <c r="N1010" s="711">
        <v>78</v>
      </c>
      <c r="O1010" s="711">
        <v>629800.08000000007</v>
      </c>
      <c r="P1010" s="701">
        <v>2.2036609318538414</v>
      </c>
      <c r="Q1010" s="712">
        <v>8074.3600000000006</v>
      </c>
    </row>
    <row r="1011" spans="1:17" ht="14.4" customHeight="1" x14ac:dyDescent="0.3">
      <c r="A1011" s="695" t="s">
        <v>553</v>
      </c>
      <c r="B1011" s="696" t="s">
        <v>6168</v>
      </c>
      <c r="C1011" s="696" t="s">
        <v>5872</v>
      </c>
      <c r="D1011" s="696" t="s">
        <v>5877</v>
      </c>
      <c r="E1011" s="696" t="s">
        <v>5745</v>
      </c>
      <c r="F1011" s="711">
        <v>24</v>
      </c>
      <c r="G1011" s="711">
        <v>217153.24</v>
      </c>
      <c r="H1011" s="711">
        <v>1</v>
      </c>
      <c r="I1011" s="711">
        <v>9048.0516666666663</v>
      </c>
      <c r="J1011" s="711">
        <v>47</v>
      </c>
      <c r="K1011" s="711">
        <v>451375.88999999996</v>
      </c>
      <c r="L1011" s="711">
        <v>2.0786053664223476</v>
      </c>
      <c r="M1011" s="711">
        <v>9603.7423404255314</v>
      </c>
      <c r="N1011" s="711">
        <v>118</v>
      </c>
      <c r="O1011" s="711">
        <v>1142959.8</v>
      </c>
      <c r="P1011" s="701">
        <v>5.2633789852732571</v>
      </c>
      <c r="Q1011" s="712">
        <v>9686.1</v>
      </c>
    </row>
    <row r="1012" spans="1:17" ht="14.4" customHeight="1" x14ac:dyDescent="0.3">
      <c r="A1012" s="695" t="s">
        <v>553</v>
      </c>
      <c r="B1012" s="696" t="s">
        <v>6168</v>
      </c>
      <c r="C1012" s="696" t="s">
        <v>5872</v>
      </c>
      <c r="D1012" s="696" t="s">
        <v>6258</v>
      </c>
      <c r="E1012" s="696" t="s">
        <v>5745</v>
      </c>
      <c r="F1012" s="711">
        <v>6</v>
      </c>
      <c r="G1012" s="711">
        <v>5158.32</v>
      </c>
      <c r="H1012" s="711">
        <v>1</v>
      </c>
      <c r="I1012" s="711">
        <v>859.71999999999991</v>
      </c>
      <c r="J1012" s="711">
        <v>53</v>
      </c>
      <c r="K1012" s="711">
        <v>49055.21</v>
      </c>
      <c r="L1012" s="711">
        <v>9.5099198964003779</v>
      </c>
      <c r="M1012" s="711">
        <v>925.56999999999994</v>
      </c>
      <c r="N1012" s="711">
        <v>17</v>
      </c>
      <c r="O1012" s="711">
        <v>15734.69</v>
      </c>
      <c r="P1012" s="701">
        <v>3.0503516648831406</v>
      </c>
      <c r="Q1012" s="712">
        <v>925.57</v>
      </c>
    </row>
    <row r="1013" spans="1:17" ht="14.4" customHeight="1" x14ac:dyDescent="0.3">
      <c r="A1013" s="695" t="s">
        <v>553</v>
      </c>
      <c r="B1013" s="696" t="s">
        <v>6168</v>
      </c>
      <c r="C1013" s="696" t="s">
        <v>5872</v>
      </c>
      <c r="D1013" s="696" t="s">
        <v>6259</v>
      </c>
      <c r="E1013" s="696" t="s">
        <v>5745</v>
      </c>
      <c r="F1013" s="711">
        <v>2</v>
      </c>
      <c r="G1013" s="711">
        <v>27415.87</v>
      </c>
      <c r="H1013" s="711">
        <v>1</v>
      </c>
      <c r="I1013" s="711">
        <v>13707.934999999999</v>
      </c>
      <c r="J1013" s="711">
        <v>1</v>
      </c>
      <c r="K1013" s="711">
        <v>14463.67</v>
      </c>
      <c r="L1013" s="711">
        <v>0.52756560342604486</v>
      </c>
      <c r="M1013" s="711">
        <v>14463.67</v>
      </c>
      <c r="N1013" s="711">
        <v>1</v>
      </c>
      <c r="O1013" s="711">
        <v>14463.67</v>
      </c>
      <c r="P1013" s="701">
        <v>0.52756560342604486</v>
      </c>
      <c r="Q1013" s="712">
        <v>14463.67</v>
      </c>
    </row>
    <row r="1014" spans="1:17" ht="14.4" customHeight="1" x14ac:dyDescent="0.3">
      <c r="A1014" s="695" t="s">
        <v>553</v>
      </c>
      <c r="B1014" s="696" t="s">
        <v>6168</v>
      </c>
      <c r="C1014" s="696" t="s">
        <v>5872</v>
      </c>
      <c r="D1014" s="696" t="s">
        <v>5878</v>
      </c>
      <c r="E1014" s="696" t="s">
        <v>5745</v>
      </c>
      <c r="F1014" s="711">
        <v>352</v>
      </c>
      <c r="G1014" s="711">
        <v>68329.88</v>
      </c>
      <c r="H1014" s="711">
        <v>1</v>
      </c>
      <c r="I1014" s="711">
        <v>194.11897727272728</v>
      </c>
      <c r="J1014" s="711">
        <v>307</v>
      </c>
      <c r="K1014" s="711">
        <v>73075.83</v>
      </c>
      <c r="L1014" s="711">
        <v>1.0694564369204218</v>
      </c>
      <c r="M1014" s="711">
        <v>238.03201954397395</v>
      </c>
      <c r="N1014" s="711">
        <v>507</v>
      </c>
      <c r="O1014" s="711">
        <v>121010.76</v>
      </c>
      <c r="P1014" s="701">
        <v>1.770978669946442</v>
      </c>
      <c r="Q1014" s="712">
        <v>238.67999999999998</v>
      </c>
    </row>
    <row r="1015" spans="1:17" ht="14.4" customHeight="1" x14ac:dyDescent="0.3">
      <c r="A1015" s="695" t="s">
        <v>553</v>
      </c>
      <c r="B1015" s="696" t="s">
        <v>6168</v>
      </c>
      <c r="C1015" s="696" t="s">
        <v>5872</v>
      </c>
      <c r="D1015" s="696" t="s">
        <v>6260</v>
      </c>
      <c r="E1015" s="696" t="s">
        <v>5745</v>
      </c>
      <c r="F1015" s="711"/>
      <c r="G1015" s="711"/>
      <c r="H1015" s="711"/>
      <c r="I1015" s="711"/>
      <c r="J1015" s="711"/>
      <c r="K1015" s="711"/>
      <c r="L1015" s="711"/>
      <c r="M1015" s="711"/>
      <c r="N1015" s="711">
        <v>3</v>
      </c>
      <c r="O1015" s="711">
        <v>8186.13</v>
      </c>
      <c r="P1015" s="701"/>
      <c r="Q1015" s="712">
        <v>2728.71</v>
      </c>
    </row>
    <row r="1016" spans="1:17" ht="14.4" customHeight="1" x14ac:dyDescent="0.3">
      <c r="A1016" s="695" t="s">
        <v>553</v>
      </c>
      <c r="B1016" s="696" t="s">
        <v>6168</v>
      </c>
      <c r="C1016" s="696" t="s">
        <v>5879</v>
      </c>
      <c r="D1016" s="696" t="s">
        <v>6261</v>
      </c>
      <c r="E1016" s="696" t="s">
        <v>6262</v>
      </c>
      <c r="F1016" s="711">
        <v>1</v>
      </c>
      <c r="G1016" s="711">
        <v>8781.6299999999992</v>
      </c>
      <c r="H1016" s="711">
        <v>1</v>
      </c>
      <c r="I1016" s="711">
        <v>8781.6299999999992</v>
      </c>
      <c r="J1016" s="711">
        <v>2</v>
      </c>
      <c r="K1016" s="711">
        <v>17563.259999999998</v>
      </c>
      <c r="L1016" s="711">
        <v>2</v>
      </c>
      <c r="M1016" s="711">
        <v>8781.6299999999992</v>
      </c>
      <c r="N1016" s="711">
        <v>8</v>
      </c>
      <c r="O1016" s="711">
        <v>70253.039999999994</v>
      </c>
      <c r="P1016" s="701">
        <v>8</v>
      </c>
      <c r="Q1016" s="712">
        <v>8781.6299999999992</v>
      </c>
    </row>
    <row r="1017" spans="1:17" ht="14.4" customHeight="1" x14ac:dyDescent="0.3">
      <c r="A1017" s="695" t="s">
        <v>553</v>
      </c>
      <c r="B1017" s="696" t="s">
        <v>6168</v>
      </c>
      <c r="C1017" s="696" t="s">
        <v>5879</v>
      </c>
      <c r="D1017" s="696" t="s">
        <v>6263</v>
      </c>
      <c r="E1017" s="696" t="s">
        <v>6262</v>
      </c>
      <c r="F1017" s="711">
        <v>2</v>
      </c>
      <c r="G1017" s="711">
        <v>19696.099999999999</v>
      </c>
      <c r="H1017" s="711">
        <v>1</v>
      </c>
      <c r="I1017" s="711">
        <v>9848.0499999999993</v>
      </c>
      <c r="J1017" s="711">
        <v>1</v>
      </c>
      <c r="K1017" s="711">
        <v>9848.0499999999993</v>
      </c>
      <c r="L1017" s="711">
        <v>0.5</v>
      </c>
      <c r="M1017" s="711">
        <v>9848.0499999999993</v>
      </c>
      <c r="N1017" s="711"/>
      <c r="O1017" s="711"/>
      <c r="P1017" s="701"/>
      <c r="Q1017" s="712"/>
    </row>
    <row r="1018" spans="1:17" ht="14.4" customHeight="1" x14ac:dyDescent="0.3">
      <c r="A1018" s="695" t="s">
        <v>553</v>
      </c>
      <c r="B1018" s="696" t="s">
        <v>6168</v>
      </c>
      <c r="C1018" s="696" t="s">
        <v>5879</v>
      </c>
      <c r="D1018" s="696" t="s">
        <v>6264</v>
      </c>
      <c r="E1018" s="696" t="s">
        <v>6265</v>
      </c>
      <c r="F1018" s="711">
        <v>1</v>
      </c>
      <c r="G1018" s="711">
        <v>867</v>
      </c>
      <c r="H1018" s="711">
        <v>1</v>
      </c>
      <c r="I1018" s="711">
        <v>867</v>
      </c>
      <c r="J1018" s="711"/>
      <c r="K1018" s="711"/>
      <c r="L1018" s="711"/>
      <c r="M1018" s="711"/>
      <c r="N1018" s="711"/>
      <c r="O1018" s="711"/>
      <c r="P1018" s="701"/>
      <c r="Q1018" s="712"/>
    </row>
    <row r="1019" spans="1:17" ht="14.4" customHeight="1" x14ac:dyDescent="0.3">
      <c r="A1019" s="695" t="s">
        <v>553</v>
      </c>
      <c r="B1019" s="696" t="s">
        <v>6168</v>
      </c>
      <c r="C1019" s="696" t="s">
        <v>5879</v>
      </c>
      <c r="D1019" s="696" t="s">
        <v>5880</v>
      </c>
      <c r="E1019" s="696" t="s">
        <v>5881</v>
      </c>
      <c r="F1019" s="711">
        <v>30</v>
      </c>
      <c r="G1019" s="711">
        <v>16953</v>
      </c>
      <c r="H1019" s="711">
        <v>1</v>
      </c>
      <c r="I1019" s="711">
        <v>565.1</v>
      </c>
      <c r="J1019" s="711">
        <v>27</v>
      </c>
      <c r="K1019" s="711">
        <v>15257.699999999999</v>
      </c>
      <c r="L1019" s="711">
        <v>0.89999999999999991</v>
      </c>
      <c r="M1019" s="711">
        <v>565.09999999999991</v>
      </c>
      <c r="N1019" s="711">
        <v>42</v>
      </c>
      <c r="O1019" s="711">
        <v>23734.199999999997</v>
      </c>
      <c r="P1019" s="701">
        <v>1.4</v>
      </c>
      <c r="Q1019" s="712">
        <v>565.09999999999991</v>
      </c>
    </row>
    <row r="1020" spans="1:17" ht="14.4" customHeight="1" x14ac:dyDescent="0.3">
      <c r="A1020" s="695" t="s">
        <v>553</v>
      </c>
      <c r="B1020" s="696" t="s">
        <v>6168</v>
      </c>
      <c r="C1020" s="696" t="s">
        <v>5879</v>
      </c>
      <c r="D1020" s="696" t="s">
        <v>5882</v>
      </c>
      <c r="E1020" s="696" t="s">
        <v>5883</v>
      </c>
      <c r="F1020" s="711">
        <v>22</v>
      </c>
      <c r="G1020" s="711">
        <v>23078</v>
      </c>
      <c r="H1020" s="711">
        <v>1</v>
      </c>
      <c r="I1020" s="711">
        <v>1049</v>
      </c>
      <c r="J1020" s="711">
        <v>9</v>
      </c>
      <c r="K1020" s="711">
        <v>9441</v>
      </c>
      <c r="L1020" s="711">
        <v>0.40909090909090912</v>
      </c>
      <c r="M1020" s="711">
        <v>1049</v>
      </c>
      <c r="N1020" s="711">
        <v>15</v>
      </c>
      <c r="O1020" s="711">
        <v>15735</v>
      </c>
      <c r="P1020" s="701">
        <v>0.68181818181818177</v>
      </c>
      <c r="Q1020" s="712">
        <v>1049</v>
      </c>
    </row>
    <row r="1021" spans="1:17" ht="14.4" customHeight="1" x14ac:dyDescent="0.3">
      <c r="A1021" s="695" t="s">
        <v>553</v>
      </c>
      <c r="B1021" s="696" t="s">
        <v>6168</v>
      </c>
      <c r="C1021" s="696" t="s">
        <v>5879</v>
      </c>
      <c r="D1021" s="696" t="s">
        <v>6266</v>
      </c>
      <c r="E1021" s="696" t="s">
        <v>6267</v>
      </c>
      <c r="F1021" s="711">
        <v>1</v>
      </c>
      <c r="G1021" s="711">
        <v>865.78</v>
      </c>
      <c r="H1021" s="711">
        <v>1</v>
      </c>
      <c r="I1021" s="711">
        <v>865.78</v>
      </c>
      <c r="J1021" s="711">
        <v>2</v>
      </c>
      <c r="K1021" s="711">
        <v>1731.56</v>
      </c>
      <c r="L1021" s="711">
        <v>2</v>
      </c>
      <c r="M1021" s="711">
        <v>865.78</v>
      </c>
      <c r="N1021" s="711">
        <v>3</v>
      </c>
      <c r="O1021" s="711">
        <v>2597.34</v>
      </c>
      <c r="P1021" s="701">
        <v>3.0000000000000004</v>
      </c>
      <c r="Q1021" s="712">
        <v>865.78000000000009</v>
      </c>
    </row>
    <row r="1022" spans="1:17" ht="14.4" customHeight="1" x14ac:dyDescent="0.3">
      <c r="A1022" s="695" t="s">
        <v>553</v>
      </c>
      <c r="B1022" s="696" t="s">
        <v>6168</v>
      </c>
      <c r="C1022" s="696" t="s">
        <v>5886</v>
      </c>
      <c r="D1022" s="696" t="s">
        <v>6268</v>
      </c>
      <c r="E1022" s="696" t="s">
        <v>6269</v>
      </c>
      <c r="F1022" s="711">
        <v>1909</v>
      </c>
      <c r="G1022" s="711">
        <v>2006419</v>
      </c>
      <c r="H1022" s="711">
        <v>1</v>
      </c>
      <c r="I1022" s="711">
        <v>1051.0314300680984</v>
      </c>
      <c r="J1022" s="711">
        <v>1893</v>
      </c>
      <c r="K1022" s="711">
        <v>1971761</v>
      </c>
      <c r="L1022" s="711">
        <v>0.98272643949244898</v>
      </c>
      <c r="M1022" s="711">
        <v>1041.6064447966191</v>
      </c>
      <c r="N1022" s="711">
        <v>1961</v>
      </c>
      <c r="O1022" s="711">
        <v>1868667</v>
      </c>
      <c r="P1022" s="701">
        <v>0.93134435030768747</v>
      </c>
      <c r="Q1022" s="712">
        <v>952.91534931157571</v>
      </c>
    </row>
    <row r="1023" spans="1:17" ht="14.4" customHeight="1" x14ac:dyDescent="0.3">
      <c r="A1023" s="695" t="s">
        <v>553</v>
      </c>
      <c r="B1023" s="696" t="s">
        <v>6168</v>
      </c>
      <c r="C1023" s="696" t="s">
        <v>5886</v>
      </c>
      <c r="D1023" s="696" t="s">
        <v>5889</v>
      </c>
      <c r="E1023" s="696" t="s">
        <v>5890</v>
      </c>
      <c r="F1023" s="711">
        <v>274</v>
      </c>
      <c r="G1023" s="711">
        <v>50684</v>
      </c>
      <c r="H1023" s="711">
        <v>1</v>
      </c>
      <c r="I1023" s="711">
        <v>184.97810218978103</v>
      </c>
      <c r="J1023" s="711">
        <v>282</v>
      </c>
      <c r="K1023" s="711">
        <v>52170</v>
      </c>
      <c r="L1023" s="711">
        <v>1.0293189172125325</v>
      </c>
      <c r="M1023" s="711">
        <v>185</v>
      </c>
      <c r="N1023" s="711">
        <v>371</v>
      </c>
      <c r="O1023" s="711">
        <v>69055</v>
      </c>
      <c r="P1023" s="701">
        <v>1.3624615263199431</v>
      </c>
      <c r="Q1023" s="712">
        <v>186.1320754716981</v>
      </c>
    </row>
    <row r="1024" spans="1:17" ht="14.4" customHeight="1" x14ac:dyDescent="0.3">
      <c r="A1024" s="695" t="s">
        <v>553</v>
      </c>
      <c r="B1024" s="696" t="s">
        <v>6168</v>
      </c>
      <c r="C1024" s="696" t="s">
        <v>5886</v>
      </c>
      <c r="D1024" s="696" t="s">
        <v>5895</v>
      </c>
      <c r="E1024" s="696" t="s">
        <v>5896</v>
      </c>
      <c r="F1024" s="711">
        <v>29</v>
      </c>
      <c r="G1024" s="711">
        <v>4698</v>
      </c>
      <c r="H1024" s="711">
        <v>1</v>
      </c>
      <c r="I1024" s="711">
        <v>162</v>
      </c>
      <c r="J1024" s="711">
        <v>27</v>
      </c>
      <c r="K1024" s="711">
        <v>4400</v>
      </c>
      <c r="L1024" s="711">
        <v>0.93656875266070672</v>
      </c>
      <c r="M1024" s="711">
        <v>162.96296296296296</v>
      </c>
      <c r="N1024" s="711">
        <v>42</v>
      </c>
      <c r="O1024" s="711">
        <v>6859</v>
      </c>
      <c r="P1024" s="701">
        <v>1.4599829714772243</v>
      </c>
      <c r="Q1024" s="712">
        <v>163.3095238095238</v>
      </c>
    </row>
    <row r="1025" spans="1:17" ht="14.4" customHeight="1" x14ac:dyDescent="0.3">
      <c r="A1025" s="695" t="s">
        <v>553</v>
      </c>
      <c r="B1025" s="696" t="s">
        <v>6168</v>
      </c>
      <c r="C1025" s="696" t="s">
        <v>5886</v>
      </c>
      <c r="D1025" s="696" t="s">
        <v>6139</v>
      </c>
      <c r="E1025" s="696" t="s">
        <v>6140</v>
      </c>
      <c r="F1025" s="711">
        <v>15</v>
      </c>
      <c r="G1025" s="711">
        <v>155925</v>
      </c>
      <c r="H1025" s="711">
        <v>1</v>
      </c>
      <c r="I1025" s="711">
        <v>10395</v>
      </c>
      <c r="J1025" s="711">
        <v>20</v>
      </c>
      <c r="K1025" s="711">
        <v>208220</v>
      </c>
      <c r="L1025" s="711">
        <v>1.3353856020522687</v>
      </c>
      <c r="M1025" s="711">
        <v>10411</v>
      </c>
      <c r="N1025" s="711">
        <v>21</v>
      </c>
      <c r="O1025" s="711">
        <v>218781</v>
      </c>
      <c r="P1025" s="701">
        <v>1.4031168831168832</v>
      </c>
      <c r="Q1025" s="712">
        <v>10418.142857142857</v>
      </c>
    </row>
    <row r="1026" spans="1:17" ht="14.4" customHeight="1" x14ac:dyDescent="0.3">
      <c r="A1026" s="695" t="s">
        <v>553</v>
      </c>
      <c r="B1026" s="696" t="s">
        <v>6168</v>
      </c>
      <c r="C1026" s="696" t="s">
        <v>5886</v>
      </c>
      <c r="D1026" s="696" t="s">
        <v>5897</v>
      </c>
      <c r="E1026" s="696" t="s">
        <v>5898</v>
      </c>
      <c r="F1026" s="711">
        <v>30</v>
      </c>
      <c r="G1026" s="711">
        <v>1380</v>
      </c>
      <c r="H1026" s="711">
        <v>1</v>
      </c>
      <c r="I1026" s="711">
        <v>46</v>
      </c>
      <c r="J1026" s="711">
        <v>27</v>
      </c>
      <c r="K1026" s="711">
        <v>1242</v>
      </c>
      <c r="L1026" s="711">
        <v>0.9</v>
      </c>
      <c r="M1026" s="711">
        <v>46</v>
      </c>
      <c r="N1026" s="711">
        <v>42</v>
      </c>
      <c r="O1026" s="711">
        <v>1945</v>
      </c>
      <c r="P1026" s="701">
        <v>1.4094202898550725</v>
      </c>
      <c r="Q1026" s="712">
        <v>46.30952380952381</v>
      </c>
    </row>
    <row r="1027" spans="1:17" ht="14.4" customHeight="1" x14ac:dyDescent="0.3">
      <c r="A1027" s="695" t="s">
        <v>553</v>
      </c>
      <c r="B1027" s="696" t="s">
        <v>6168</v>
      </c>
      <c r="C1027" s="696" t="s">
        <v>5886</v>
      </c>
      <c r="D1027" s="696" t="s">
        <v>6270</v>
      </c>
      <c r="E1027" s="696" t="s">
        <v>6271</v>
      </c>
      <c r="F1027" s="711">
        <v>0</v>
      </c>
      <c r="G1027" s="711">
        <v>0</v>
      </c>
      <c r="H1027" s="711"/>
      <c r="I1027" s="711"/>
      <c r="J1027" s="711">
        <v>0</v>
      </c>
      <c r="K1027" s="711">
        <v>0</v>
      </c>
      <c r="L1027" s="711"/>
      <c r="M1027" s="711"/>
      <c r="N1027" s="711">
        <v>0</v>
      </c>
      <c r="O1027" s="711">
        <v>0</v>
      </c>
      <c r="P1027" s="701"/>
      <c r="Q1027" s="712"/>
    </row>
    <row r="1028" spans="1:17" ht="14.4" customHeight="1" x14ac:dyDescent="0.3">
      <c r="A1028" s="695" t="s">
        <v>553</v>
      </c>
      <c r="B1028" s="696" t="s">
        <v>6168</v>
      </c>
      <c r="C1028" s="696" t="s">
        <v>5886</v>
      </c>
      <c r="D1028" s="696" t="s">
        <v>6272</v>
      </c>
      <c r="E1028" s="696" t="s">
        <v>6273</v>
      </c>
      <c r="F1028" s="711">
        <v>3535</v>
      </c>
      <c r="G1028" s="711">
        <v>0</v>
      </c>
      <c r="H1028" s="711"/>
      <c r="I1028" s="711">
        <v>0</v>
      </c>
      <c r="J1028" s="711">
        <v>3882</v>
      </c>
      <c r="K1028" s="711">
        <v>0</v>
      </c>
      <c r="L1028" s="711"/>
      <c r="M1028" s="711">
        <v>0</v>
      </c>
      <c r="N1028" s="711">
        <v>5666</v>
      </c>
      <c r="O1028" s="711">
        <v>0</v>
      </c>
      <c r="P1028" s="701"/>
      <c r="Q1028" s="712">
        <v>0</v>
      </c>
    </row>
    <row r="1029" spans="1:17" ht="14.4" customHeight="1" x14ac:dyDescent="0.3">
      <c r="A1029" s="695" t="s">
        <v>553</v>
      </c>
      <c r="B1029" s="696" t="s">
        <v>6168</v>
      </c>
      <c r="C1029" s="696" t="s">
        <v>5886</v>
      </c>
      <c r="D1029" s="696" t="s">
        <v>5899</v>
      </c>
      <c r="E1029" s="696" t="s">
        <v>5900</v>
      </c>
      <c r="F1029" s="711"/>
      <c r="G1029" s="711"/>
      <c r="H1029" s="711"/>
      <c r="I1029" s="711"/>
      <c r="J1029" s="711">
        <v>20</v>
      </c>
      <c r="K1029" s="711">
        <v>0</v>
      </c>
      <c r="L1029" s="711"/>
      <c r="M1029" s="711">
        <v>0</v>
      </c>
      <c r="N1029" s="711"/>
      <c r="O1029" s="711"/>
      <c r="P1029" s="701"/>
      <c r="Q1029" s="712"/>
    </row>
    <row r="1030" spans="1:17" ht="14.4" customHeight="1" x14ac:dyDescent="0.3">
      <c r="A1030" s="695" t="s">
        <v>553</v>
      </c>
      <c r="B1030" s="696" t="s">
        <v>6168</v>
      </c>
      <c r="C1030" s="696" t="s">
        <v>5886</v>
      </c>
      <c r="D1030" s="696" t="s">
        <v>5903</v>
      </c>
      <c r="E1030" s="696" t="s">
        <v>5904</v>
      </c>
      <c r="F1030" s="711">
        <v>74</v>
      </c>
      <c r="G1030" s="711">
        <v>0</v>
      </c>
      <c r="H1030" s="711"/>
      <c r="I1030" s="711">
        <v>0</v>
      </c>
      <c r="J1030" s="711">
        <v>46</v>
      </c>
      <c r="K1030" s="711">
        <v>0</v>
      </c>
      <c r="L1030" s="711"/>
      <c r="M1030" s="711">
        <v>0</v>
      </c>
      <c r="N1030" s="711">
        <v>32</v>
      </c>
      <c r="O1030" s="711">
        <v>0</v>
      </c>
      <c r="P1030" s="701"/>
      <c r="Q1030" s="712">
        <v>0</v>
      </c>
    </row>
    <row r="1031" spans="1:17" ht="14.4" customHeight="1" x14ac:dyDescent="0.3">
      <c r="A1031" s="695" t="s">
        <v>553</v>
      </c>
      <c r="B1031" s="696" t="s">
        <v>6168</v>
      </c>
      <c r="C1031" s="696" t="s">
        <v>5886</v>
      </c>
      <c r="D1031" s="696" t="s">
        <v>5907</v>
      </c>
      <c r="E1031" s="696" t="s">
        <v>5908</v>
      </c>
      <c r="F1031" s="711">
        <v>410</v>
      </c>
      <c r="G1031" s="711">
        <v>42230</v>
      </c>
      <c r="H1031" s="711">
        <v>1</v>
      </c>
      <c r="I1031" s="711">
        <v>103</v>
      </c>
      <c r="J1031" s="711">
        <v>472</v>
      </c>
      <c r="K1031" s="711">
        <v>49086</v>
      </c>
      <c r="L1031" s="711">
        <v>1.1623490409661379</v>
      </c>
      <c r="M1031" s="711">
        <v>103.9957627118644</v>
      </c>
      <c r="N1031" s="711"/>
      <c r="O1031" s="711"/>
      <c r="P1031" s="701"/>
      <c r="Q1031" s="712"/>
    </row>
    <row r="1032" spans="1:17" ht="14.4" customHeight="1" x14ac:dyDescent="0.3">
      <c r="A1032" s="695" t="s">
        <v>553</v>
      </c>
      <c r="B1032" s="696" t="s">
        <v>6168</v>
      </c>
      <c r="C1032" s="696" t="s">
        <v>5886</v>
      </c>
      <c r="D1032" s="696" t="s">
        <v>6274</v>
      </c>
      <c r="E1032" s="696" t="s">
        <v>6275</v>
      </c>
      <c r="F1032" s="711">
        <v>40</v>
      </c>
      <c r="G1032" s="711">
        <v>34080</v>
      </c>
      <c r="H1032" s="711">
        <v>1</v>
      </c>
      <c r="I1032" s="711">
        <v>852</v>
      </c>
      <c r="J1032" s="711">
        <v>54</v>
      </c>
      <c r="K1032" s="711">
        <v>38111</v>
      </c>
      <c r="L1032" s="711">
        <v>1.1182805164319249</v>
      </c>
      <c r="M1032" s="711">
        <v>705.75925925925924</v>
      </c>
      <c r="N1032" s="711">
        <v>36</v>
      </c>
      <c r="O1032" s="711">
        <v>25341</v>
      </c>
      <c r="P1032" s="701">
        <v>0.74357394366197183</v>
      </c>
      <c r="Q1032" s="712">
        <v>703.91666666666663</v>
      </c>
    </row>
    <row r="1033" spans="1:17" ht="14.4" customHeight="1" x14ac:dyDescent="0.3">
      <c r="A1033" s="695" t="s">
        <v>553</v>
      </c>
      <c r="B1033" s="696" t="s">
        <v>6168</v>
      </c>
      <c r="C1033" s="696" t="s">
        <v>5886</v>
      </c>
      <c r="D1033" s="696" t="s">
        <v>6276</v>
      </c>
      <c r="E1033" s="696" t="s">
        <v>6277</v>
      </c>
      <c r="F1033" s="711">
        <v>1176</v>
      </c>
      <c r="G1033" s="711">
        <v>0</v>
      </c>
      <c r="H1033" s="711"/>
      <c r="I1033" s="711">
        <v>0</v>
      </c>
      <c r="J1033" s="711">
        <v>1077</v>
      </c>
      <c r="K1033" s="711">
        <v>0</v>
      </c>
      <c r="L1033" s="711"/>
      <c r="M1033" s="711">
        <v>0</v>
      </c>
      <c r="N1033" s="711"/>
      <c r="O1033" s="711"/>
      <c r="P1033" s="701"/>
      <c r="Q1033" s="712"/>
    </row>
    <row r="1034" spans="1:17" ht="14.4" customHeight="1" x14ac:dyDescent="0.3">
      <c r="A1034" s="695" t="s">
        <v>553</v>
      </c>
      <c r="B1034" s="696" t="s">
        <v>6168</v>
      </c>
      <c r="C1034" s="696" t="s">
        <v>5886</v>
      </c>
      <c r="D1034" s="696" t="s">
        <v>5923</v>
      </c>
      <c r="E1034" s="696" t="s">
        <v>5924</v>
      </c>
      <c r="F1034" s="711">
        <v>404</v>
      </c>
      <c r="G1034" s="711">
        <v>144226</v>
      </c>
      <c r="H1034" s="711">
        <v>1</v>
      </c>
      <c r="I1034" s="711">
        <v>356.99504950495049</v>
      </c>
      <c r="J1034" s="711">
        <v>381</v>
      </c>
      <c r="K1034" s="711">
        <v>124677</v>
      </c>
      <c r="L1034" s="711">
        <v>0.86445578467127981</v>
      </c>
      <c r="M1034" s="711">
        <v>327.23622047244095</v>
      </c>
      <c r="N1034" s="711">
        <v>345</v>
      </c>
      <c r="O1034" s="711">
        <v>113091</v>
      </c>
      <c r="P1034" s="701">
        <v>0.78412352835133747</v>
      </c>
      <c r="Q1034" s="712">
        <v>327.8</v>
      </c>
    </row>
    <row r="1035" spans="1:17" ht="14.4" customHeight="1" x14ac:dyDescent="0.3">
      <c r="A1035" s="695" t="s">
        <v>553</v>
      </c>
      <c r="B1035" s="696" t="s">
        <v>6168</v>
      </c>
      <c r="C1035" s="696" t="s">
        <v>5886</v>
      </c>
      <c r="D1035" s="696" t="s">
        <v>5927</v>
      </c>
      <c r="E1035" s="696" t="s">
        <v>5928</v>
      </c>
      <c r="F1035" s="711">
        <v>12</v>
      </c>
      <c r="G1035" s="711">
        <v>0</v>
      </c>
      <c r="H1035" s="711"/>
      <c r="I1035" s="711">
        <v>0</v>
      </c>
      <c r="J1035" s="711">
        <v>3</v>
      </c>
      <c r="K1035" s="711">
        <v>0</v>
      </c>
      <c r="L1035" s="711"/>
      <c r="M1035" s="711">
        <v>0</v>
      </c>
      <c r="N1035" s="711">
        <v>2</v>
      </c>
      <c r="O1035" s="711">
        <v>0</v>
      </c>
      <c r="P1035" s="701"/>
      <c r="Q1035" s="712">
        <v>0</v>
      </c>
    </row>
    <row r="1036" spans="1:17" ht="14.4" customHeight="1" x14ac:dyDescent="0.3">
      <c r="A1036" s="695" t="s">
        <v>553</v>
      </c>
      <c r="B1036" s="696" t="s">
        <v>6168</v>
      </c>
      <c r="C1036" s="696" t="s">
        <v>5886</v>
      </c>
      <c r="D1036" s="696" t="s">
        <v>5929</v>
      </c>
      <c r="E1036" s="696" t="s">
        <v>5930</v>
      </c>
      <c r="F1036" s="711">
        <v>22</v>
      </c>
      <c r="G1036" s="711">
        <v>9592</v>
      </c>
      <c r="H1036" s="711">
        <v>1</v>
      </c>
      <c r="I1036" s="711">
        <v>436</v>
      </c>
      <c r="J1036" s="711">
        <v>9</v>
      </c>
      <c r="K1036" s="711">
        <v>3942</v>
      </c>
      <c r="L1036" s="711">
        <v>0.41096747289407842</v>
      </c>
      <c r="M1036" s="711">
        <v>438</v>
      </c>
      <c r="N1036" s="711">
        <v>14</v>
      </c>
      <c r="O1036" s="711">
        <v>6150</v>
      </c>
      <c r="P1036" s="701">
        <v>0.64115929941618011</v>
      </c>
      <c r="Q1036" s="712">
        <v>439.28571428571428</v>
      </c>
    </row>
    <row r="1037" spans="1:17" ht="14.4" customHeight="1" x14ac:dyDescent="0.3">
      <c r="A1037" s="695" t="s">
        <v>553</v>
      </c>
      <c r="B1037" s="696" t="s">
        <v>6168</v>
      </c>
      <c r="C1037" s="696" t="s">
        <v>5886</v>
      </c>
      <c r="D1037" s="696" t="s">
        <v>6278</v>
      </c>
      <c r="E1037" s="696" t="s">
        <v>6279</v>
      </c>
      <c r="F1037" s="711">
        <v>113</v>
      </c>
      <c r="G1037" s="711">
        <v>826593</v>
      </c>
      <c r="H1037" s="711">
        <v>1</v>
      </c>
      <c r="I1037" s="711">
        <v>7314.9823008849562</v>
      </c>
      <c r="J1037" s="711"/>
      <c r="K1037" s="711"/>
      <c r="L1037" s="711"/>
      <c r="M1037" s="711"/>
      <c r="N1037" s="711"/>
      <c r="O1037" s="711"/>
      <c r="P1037" s="701"/>
      <c r="Q1037" s="712"/>
    </row>
    <row r="1038" spans="1:17" ht="14.4" customHeight="1" x14ac:dyDescent="0.3">
      <c r="A1038" s="695" t="s">
        <v>553</v>
      </c>
      <c r="B1038" s="696" t="s">
        <v>6168</v>
      </c>
      <c r="C1038" s="696" t="s">
        <v>5886</v>
      </c>
      <c r="D1038" s="696" t="s">
        <v>5939</v>
      </c>
      <c r="E1038" s="696" t="s">
        <v>5940</v>
      </c>
      <c r="F1038" s="711">
        <v>126</v>
      </c>
      <c r="G1038" s="711">
        <v>84796</v>
      </c>
      <c r="H1038" s="711">
        <v>1</v>
      </c>
      <c r="I1038" s="711">
        <v>672.98412698412699</v>
      </c>
      <c r="J1038" s="711">
        <v>99</v>
      </c>
      <c r="K1038" s="711">
        <v>63855</v>
      </c>
      <c r="L1038" s="711">
        <v>0.75304259634888437</v>
      </c>
      <c r="M1038" s="711">
        <v>645</v>
      </c>
      <c r="N1038" s="711">
        <v>99</v>
      </c>
      <c r="O1038" s="711">
        <v>64071</v>
      </c>
      <c r="P1038" s="701">
        <v>0.75558988631539226</v>
      </c>
      <c r="Q1038" s="712">
        <v>647.18181818181813</v>
      </c>
    </row>
    <row r="1039" spans="1:17" ht="14.4" customHeight="1" x14ac:dyDescent="0.3">
      <c r="A1039" s="695" t="s">
        <v>553</v>
      </c>
      <c r="B1039" s="696" t="s">
        <v>6168</v>
      </c>
      <c r="C1039" s="696" t="s">
        <v>5886</v>
      </c>
      <c r="D1039" s="696" t="s">
        <v>6280</v>
      </c>
      <c r="E1039" s="696" t="s">
        <v>6281</v>
      </c>
      <c r="F1039" s="711">
        <v>37</v>
      </c>
      <c r="G1039" s="711">
        <v>489510</v>
      </c>
      <c r="H1039" s="711">
        <v>1</v>
      </c>
      <c r="I1039" s="711">
        <v>13230</v>
      </c>
      <c r="J1039" s="711">
        <v>33</v>
      </c>
      <c r="K1039" s="711">
        <v>436590</v>
      </c>
      <c r="L1039" s="711">
        <v>0.89189189189189189</v>
      </c>
      <c r="M1039" s="711">
        <v>13230</v>
      </c>
      <c r="N1039" s="711">
        <v>29</v>
      </c>
      <c r="O1039" s="711">
        <v>383902</v>
      </c>
      <c r="P1039" s="701">
        <v>0.78425772711486996</v>
      </c>
      <c r="Q1039" s="712">
        <v>13238</v>
      </c>
    </row>
    <row r="1040" spans="1:17" ht="14.4" customHeight="1" x14ac:dyDescent="0.3">
      <c r="A1040" s="695" t="s">
        <v>553</v>
      </c>
      <c r="B1040" s="696" t="s">
        <v>6168</v>
      </c>
      <c r="C1040" s="696" t="s">
        <v>5886</v>
      </c>
      <c r="D1040" s="696" t="s">
        <v>6282</v>
      </c>
      <c r="E1040" s="696" t="s">
        <v>6283</v>
      </c>
      <c r="F1040" s="711"/>
      <c r="G1040" s="711"/>
      <c r="H1040" s="711"/>
      <c r="I1040" s="711"/>
      <c r="J1040" s="711">
        <v>1</v>
      </c>
      <c r="K1040" s="711">
        <v>482</v>
      </c>
      <c r="L1040" s="711"/>
      <c r="M1040" s="711">
        <v>482</v>
      </c>
      <c r="N1040" s="711">
        <v>1</v>
      </c>
      <c r="O1040" s="711">
        <v>490</v>
      </c>
      <c r="P1040" s="701"/>
      <c r="Q1040" s="712">
        <v>490</v>
      </c>
    </row>
    <row r="1041" spans="1:17" ht="14.4" customHeight="1" x14ac:dyDescent="0.3">
      <c r="A1041" s="695" t="s">
        <v>553</v>
      </c>
      <c r="B1041" s="696" t="s">
        <v>6168</v>
      </c>
      <c r="C1041" s="696" t="s">
        <v>5886</v>
      </c>
      <c r="D1041" s="696" t="s">
        <v>6284</v>
      </c>
      <c r="E1041" s="696" t="s">
        <v>6285</v>
      </c>
      <c r="F1041" s="711">
        <v>3</v>
      </c>
      <c r="G1041" s="711">
        <v>1620</v>
      </c>
      <c r="H1041" s="711">
        <v>1</v>
      </c>
      <c r="I1041" s="711">
        <v>540</v>
      </c>
      <c r="J1041" s="711">
        <v>3</v>
      </c>
      <c r="K1041" s="711">
        <v>1629</v>
      </c>
      <c r="L1041" s="711">
        <v>1.0055555555555555</v>
      </c>
      <c r="M1041" s="711">
        <v>543</v>
      </c>
      <c r="N1041" s="711">
        <v>9</v>
      </c>
      <c r="O1041" s="711">
        <v>4915</v>
      </c>
      <c r="P1041" s="701">
        <v>3.0339506172839505</v>
      </c>
      <c r="Q1041" s="712">
        <v>546.11111111111109</v>
      </c>
    </row>
    <row r="1042" spans="1:17" ht="14.4" customHeight="1" x14ac:dyDescent="0.3">
      <c r="A1042" s="695" t="s">
        <v>553</v>
      </c>
      <c r="B1042" s="696" t="s">
        <v>6168</v>
      </c>
      <c r="C1042" s="696" t="s">
        <v>5886</v>
      </c>
      <c r="D1042" s="696" t="s">
        <v>6286</v>
      </c>
      <c r="E1042" s="696" t="s">
        <v>6281</v>
      </c>
      <c r="F1042" s="711">
        <v>845</v>
      </c>
      <c r="G1042" s="711">
        <v>5907395</v>
      </c>
      <c r="H1042" s="711">
        <v>1</v>
      </c>
      <c r="I1042" s="711">
        <v>6991</v>
      </c>
      <c r="J1042" s="711">
        <v>1040</v>
      </c>
      <c r="K1042" s="711">
        <v>7274800</v>
      </c>
      <c r="L1042" s="711">
        <v>1.2314734328752353</v>
      </c>
      <c r="M1042" s="711">
        <v>6995</v>
      </c>
      <c r="N1042" s="711">
        <v>1144</v>
      </c>
      <c r="O1042" s="711">
        <v>8002280</v>
      </c>
      <c r="P1042" s="701">
        <v>1.3546207761627587</v>
      </c>
      <c r="Q1042" s="712">
        <v>6995</v>
      </c>
    </row>
    <row r="1043" spans="1:17" ht="14.4" customHeight="1" x14ac:dyDescent="0.3">
      <c r="A1043" s="695" t="s">
        <v>553</v>
      </c>
      <c r="B1043" s="696" t="s">
        <v>6168</v>
      </c>
      <c r="C1043" s="696" t="s">
        <v>5886</v>
      </c>
      <c r="D1043" s="696" t="s">
        <v>6287</v>
      </c>
      <c r="E1043" s="696" t="s">
        <v>6288</v>
      </c>
      <c r="F1043" s="711">
        <v>1</v>
      </c>
      <c r="G1043" s="711">
        <v>338</v>
      </c>
      <c r="H1043" s="711">
        <v>1</v>
      </c>
      <c r="I1043" s="711">
        <v>338</v>
      </c>
      <c r="J1043" s="711"/>
      <c r="K1043" s="711"/>
      <c r="L1043" s="711"/>
      <c r="M1043" s="711"/>
      <c r="N1043" s="711"/>
      <c r="O1043" s="711"/>
      <c r="P1043" s="701"/>
      <c r="Q1043" s="712"/>
    </row>
    <row r="1044" spans="1:17" ht="14.4" customHeight="1" x14ac:dyDescent="0.3">
      <c r="A1044" s="695" t="s">
        <v>553</v>
      </c>
      <c r="B1044" s="696" t="s">
        <v>6289</v>
      </c>
      <c r="C1044" s="696" t="s">
        <v>1459</v>
      </c>
      <c r="D1044" s="696" t="s">
        <v>5750</v>
      </c>
      <c r="E1044" s="696" t="s">
        <v>2758</v>
      </c>
      <c r="F1044" s="711"/>
      <c r="G1044" s="711"/>
      <c r="H1044" s="711"/>
      <c r="I1044" s="711"/>
      <c r="J1044" s="711">
        <v>14.3</v>
      </c>
      <c r="K1044" s="711">
        <v>56978.8</v>
      </c>
      <c r="L1044" s="711"/>
      <c r="M1044" s="711">
        <v>3984.5314685314684</v>
      </c>
      <c r="N1044" s="711">
        <v>18.5</v>
      </c>
      <c r="O1044" s="711">
        <v>67935.86</v>
      </c>
      <c r="P1044" s="701"/>
      <c r="Q1044" s="712">
        <v>3672.2086486486487</v>
      </c>
    </row>
    <row r="1045" spans="1:17" ht="14.4" customHeight="1" x14ac:dyDescent="0.3">
      <c r="A1045" s="695" t="s">
        <v>553</v>
      </c>
      <c r="B1045" s="696" t="s">
        <v>6289</v>
      </c>
      <c r="C1045" s="696" t="s">
        <v>1459</v>
      </c>
      <c r="D1045" s="696" t="s">
        <v>6169</v>
      </c>
      <c r="E1045" s="696" t="s">
        <v>1523</v>
      </c>
      <c r="F1045" s="711"/>
      <c r="G1045" s="711"/>
      <c r="H1045" s="711"/>
      <c r="I1045" s="711"/>
      <c r="J1045" s="711">
        <v>19</v>
      </c>
      <c r="K1045" s="711">
        <v>59268.17</v>
      </c>
      <c r="L1045" s="711"/>
      <c r="M1045" s="711">
        <v>3119.3773684210523</v>
      </c>
      <c r="N1045" s="711">
        <v>48.6</v>
      </c>
      <c r="O1045" s="711">
        <v>151601.71</v>
      </c>
      <c r="P1045" s="701"/>
      <c r="Q1045" s="712">
        <v>3119.3767489711931</v>
      </c>
    </row>
    <row r="1046" spans="1:17" ht="14.4" customHeight="1" x14ac:dyDescent="0.3">
      <c r="A1046" s="695" t="s">
        <v>553</v>
      </c>
      <c r="B1046" s="696" t="s">
        <v>6289</v>
      </c>
      <c r="C1046" s="696" t="s">
        <v>1459</v>
      </c>
      <c r="D1046" s="696" t="s">
        <v>6170</v>
      </c>
      <c r="E1046" s="696" t="s">
        <v>6171</v>
      </c>
      <c r="F1046" s="711">
        <v>80.099999999999994</v>
      </c>
      <c r="G1046" s="711">
        <v>8863.89</v>
      </c>
      <c r="H1046" s="711">
        <v>1</v>
      </c>
      <c r="I1046" s="711">
        <v>110.66029962546817</v>
      </c>
      <c r="J1046" s="711">
        <v>63</v>
      </c>
      <c r="K1046" s="711">
        <v>5244.3</v>
      </c>
      <c r="L1046" s="711">
        <v>0.59164768515854782</v>
      </c>
      <c r="M1046" s="711">
        <v>83.242857142857147</v>
      </c>
      <c r="N1046" s="711">
        <v>83.3</v>
      </c>
      <c r="O1046" s="711">
        <v>8422.32</v>
      </c>
      <c r="P1046" s="701">
        <v>0.95018327167868732</v>
      </c>
      <c r="Q1046" s="712">
        <v>101.10828331332533</v>
      </c>
    </row>
    <row r="1047" spans="1:17" ht="14.4" customHeight="1" x14ac:dyDescent="0.3">
      <c r="A1047" s="695" t="s">
        <v>553</v>
      </c>
      <c r="B1047" s="696" t="s">
        <v>6289</v>
      </c>
      <c r="C1047" s="696" t="s">
        <v>1459</v>
      </c>
      <c r="D1047" s="696" t="s">
        <v>6173</v>
      </c>
      <c r="E1047" s="696" t="s">
        <v>3150</v>
      </c>
      <c r="F1047" s="711">
        <v>12</v>
      </c>
      <c r="G1047" s="711">
        <v>20189.16</v>
      </c>
      <c r="H1047" s="711">
        <v>1</v>
      </c>
      <c r="I1047" s="711">
        <v>1682.43</v>
      </c>
      <c r="J1047" s="711">
        <v>25</v>
      </c>
      <c r="K1047" s="711">
        <v>26607.999999999996</v>
      </c>
      <c r="L1047" s="711">
        <v>1.317934971043867</v>
      </c>
      <c r="M1047" s="711">
        <v>1064.32</v>
      </c>
      <c r="N1047" s="711">
        <v>64</v>
      </c>
      <c r="O1047" s="711">
        <v>68116.479999999996</v>
      </c>
      <c r="P1047" s="701">
        <v>3.3739135258722994</v>
      </c>
      <c r="Q1047" s="712">
        <v>1064.32</v>
      </c>
    </row>
    <row r="1048" spans="1:17" ht="14.4" customHeight="1" x14ac:dyDescent="0.3">
      <c r="A1048" s="695" t="s">
        <v>553</v>
      </c>
      <c r="B1048" s="696" t="s">
        <v>6289</v>
      </c>
      <c r="C1048" s="696" t="s">
        <v>1459</v>
      </c>
      <c r="D1048" s="696" t="s">
        <v>6174</v>
      </c>
      <c r="E1048" s="696" t="s">
        <v>6175</v>
      </c>
      <c r="F1048" s="711"/>
      <c r="G1048" s="711"/>
      <c r="H1048" s="711"/>
      <c r="I1048" s="711"/>
      <c r="J1048" s="711"/>
      <c r="K1048" s="711"/>
      <c r="L1048" s="711"/>
      <c r="M1048" s="711"/>
      <c r="N1048" s="711">
        <v>14</v>
      </c>
      <c r="O1048" s="711">
        <v>73007.48</v>
      </c>
      <c r="P1048" s="701"/>
      <c r="Q1048" s="712">
        <v>5214.82</v>
      </c>
    </row>
    <row r="1049" spans="1:17" ht="14.4" customHeight="1" x14ac:dyDescent="0.3">
      <c r="A1049" s="695" t="s">
        <v>553</v>
      </c>
      <c r="B1049" s="696" t="s">
        <v>6289</v>
      </c>
      <c r="C1049" s="696" t="s">
        <v>1459</v>
      </c>
      <c r="D1049" s="696" t="s">
        <v>6176</v>
      </c>
      <c r="E1049" s="696" t="s">
        <v>3140</v>
      </c>
      <c r="F1049" s="711">
        <v>2</v>
      </c>
      <c r="G1049" s="711">
        <v>275.88</v>
      </c>
      <c r="H1049" s="711">
        <v>1</v>
      </c>
      <c r="I1049" s="711">
        <v>137.94</v>
      </c>
      <c r="J1049" s="711"/>
      <c r="K1049" s="711"/>
      <c r="L1049" s="711"/>
      <c r="M1049" s="711"/>
      <c r="N1049" s="711"/>
      <c r="O1049" s="711"/>
      <c r="P1049" s="701"/>
      <c r="Q1049" s="712"/>
    </row>
    <row r="1050" spans="1:17" ht="14.4" customHeight="1" x14ac:dyDescent="0.3">
      <c r="A1050" s="695" t="s">
        <v>553</v>
      </c>
      <c r="B1050" s="696" t="s">
        <v>6289</v>
      </c>
      <c r="C1050" s="696" t="s">
        <v>1459</v>
      </c>
      <c r="D1050" s="696" t="s">
        <v>6177</v>
      </c>
      <c r="E1050" s="696" t="s">
        <v>5745</v>
      </c>
      <c r="F1050" s="711">
        <v>7</v>
      </c>
      <c r="G1050" s="711">
        <v>666.54</v>
      </c>
      <c r="H1050" s="711">
        <v>1</v>
      </c>
      <c r="I1050" s="711">
        <v>95.22</v>
      </c>
      <c r="J1050" s="711"/>
      <c r="K1050" s="711"/>
      <c r="L1050" s="711"/>
      <c r="M1050" s="711"/>
      <c r="N1050" s="711"/>
      <c r="O1050" s="711"/>
      <c r="P1050" s="701"/>
      <c r="Q1050" s="712"/>
    </row>
    <row r="1051" spans="1:17" ht="14.4" customHeight="1" x14ac:dyDescent="0.3">
      <c r="A1051" s="695" t="s">
        <v>553</v>
      </c>
      <c r="B1051" s="696" t="s">
        <v>6289</v>
      </c>
      <c r="C1051" s="696" t="s">
        <v>1459</v>
      </c>
      <c r="D1051" s="696" t="s">
        <v>6178</v>
      </c>
      <c r="E1051" s="696" t="s">
        <v>5745</v>
      </c>
      <c r="F1051" s="711">
        <v>106</v>
      </c>
      <c r="G1051" s="711">
        <v>27713.8</v>
      </c>
      <c r="H1051" s="711">
        <v>1</v>
      </c>
      <c r="I1051" s="711">
        <v>261.45094339622642</v>
      </c>
      <c r="J1051" s="711"/>
      <c r="K1051" s="711"/>
      <c r="L1051" s="711"/>
      <c r="M1051" s="711"/>
      <c r="N1051" s="711"/>
      <c r="O1051" s="711"/>
      <c r="P1051" s="701"/>
      <c r="Q1051" s="712"/>
    </row>
    <row r="1052" spans="1:17" ht="14.4" customHeight="1" x14ac:dyDescent="0.3">
      <c r="A1052" s="695" t="s">
        <v>553</v>
      </c>
      <c r="B1052" s="696" t="s">
        <v>6289</v>
      </c>
      <c r="C1052" s="696" t="s">
        <v>1459</v>
      </c>
      <c r="D1052" s="696" t="s">
        <v>5754</v>
      </c>
      <c r="E1052" s="696" t="s">
        <v>5753</v>
      </c>
      <c r="F1052" s="711">
        <v>18</v>
      </c>
      <c r="G1052" s="711">
        <v>4987.6100000000006</v>
      </c>
      <c r="H1052" s="711">
        <v>1</v>
      </c>
      <c r="I1052" s="711">
        <v>277.0894444444445</v>
      </c>
      <c r="J1052" s="711">
        <v>9</v>
      </c>
      <c r="K1052" s="711">
        <v>2521.62</v>
      </c>
      <c r="L1052" s="711">
        <v>0.50557681935836996</v>
      </c>
      <c r="M1052" s="711">
        <v>280.18</v>
      </c>
      <c r="N1052" s="711">
        <v>10</v>
      </c>
      <c r="O1052" s="711">
        <v>2801.8</v>
      </c>
      <c r="P1052" s="701">
        <v>0.56175202150930004</v>
      </c>
      <c r="Q1052" s="712">
        <v>280.18</v>
      </c>
    </row>
    <row r="1053" spans="1:17" ht="14.4" customHeight="1" x14ac:dyDescent="0.3">
      <c r="A1053" s="695" t="s">
        <v>553</v>
      </c>
      <c r="B1053" s="696" t="s">
        <v>6289</v>
      </c>
      <c r="C1053" s="696" t="s">
        <v>1459</v>
      </c>
      <c r="D1053" s="696" t="s">
        <v>5755</v>
      </c>
      <c r="E1053" s="696" t="s">
        <v>5756</v>
      </c>
      <c r="F1053" s="711">
        <v>107.6</v>
      </c>
      <c r="G1053" s="711">
        <v>27258.18</v>
      </c>
      <c r="H1053" s="711">
        <v>1</v>
      </c>
      <c r="I1053" s="711">
        <v>253.32881040892195</v>
      </c>
      <c r="J1053" s="711">
        <v>100.50000000000001</v>
      </c>
      <c r="K1053" s="711">
        <v>25683.690000000002</v>
      </c>
      <c r="L1053" s="711">
        <v>0.94223788969036093</v>
      </c>
      <c r="M1053" s="711">
        <v>255.55910447761192</v>
      </c>
      <c r="N1053" s="711">
        <v>64.599999999999994</v>
      </c>
      <c r="O1053" s="711">
        <v>16509.149999999998</v>
      </c>
      <c r="P1053" s="701">
        <v>0.60565855827498383</v>
      </c>
      <c r="Q1053" s="712">
        <v>255.55959752321979</v>
      </c>
    </row>
    <row r="1054" spans="1:17" ht="14.4" customHeight="1" x14ac:dyDescent="0.3">
      <c r="A1054" s="695" t="s">
        <v>553</v>
      </c>
      <c r="B1054" s="696" t="s">
        <v>6289</v>
      </c>
      <c r="C1054" s="696" t="s">
        <v>1459</v>
      </c>
      <c r="D1054" s="696" t="s">
        <v>6179</v>
      </c>
      <c r="E1054" s="696" t="s">
        <v>6180</v>
      </c>
      <c r="F1054" s="711"/>
      <c r="G1054" s="711"/>
      <c r="H1054" s="711"/>
      <c r="I1054" s="711"/>
      <c r="J1054" s="711"/>
      <c r="K1054" s="711"/>
      <c r="L1054" s="711"/>
      <c r="M1054" s="711"/>
      <c r="N1054" s="711">
        <v>0.2</v>
      </c>
      <c r="O1054" s="711">
        <v>147.10000000000002</v>
      </c>
      <c r="P1054" s="701"/>
      <c r="Q1054" s="712">
        <v>735.50000000000011</v>
      </c>
    </row>
    <row r="1055" spans="1:17" ht="14.4" customHeight="1" x14ac:dyDescent="0.3">
      <c r="A1055" s="695" t="s">
        <v>553</v>
      </c>
      <c r="B1055" s="696" t="s">
        <v>6289</v>
      </c>
      <c r="C1055" s="696" t="s">
        <v>1459</v>
      </c>
      <c r="D1055" s="696" t="s">
        <v>6181</v>
      </c>
      <c r="E1055" s="696" t="s">
        <v>5745</v>
      </c>
      <c r="F1055" s="711">
        <v>0.56000000000000005</v>
      </c>
      <c r="G1055" s="711">
        <v>476.77</v>
      </c>
      <c r="H1055" s="711">
        <v>1</v>
      </c>
      <c r="I1055" s="711">
        <v>851.37499999999989</v>
      </c>
      <c r="J1055" s="711"/>
      <c r="K1055" s="711"/>
      <c r="L1055" s="711"/>
      <c r="M1055" s="711"/>
      <c r="N1055" s="711"/>
      <c r="O1055" s="711"/>
      <c r="P1055" s="701"/>
      <c r="Q1055" s="712"/>
    </row>
    <row r="1056" spans="1:17" ht="14.4" customHeight="1" x14ac:dyDescent="0.3">
      <c r="A1056" s="695" t="s">
        <v>553</v>
      </c>
      <c r="B1056" s="696" t="s">
        <v>6289</v>
      </c>
      <c r="C1056" s="696" t="s">
        <v>1459</v>
      </c>
      <c r="D1056" s="696" t="s">
        <v>6290</v>
      </c>
      <c r="E1056" s="696" t="s">
        <v>2812</v>
      </c>
      <c r="F1056" s="711"/>
      <c r="G1056" s="711"/>
      <c r="H1056" s="711"/>
      <c r="I1056" s="711"/>
      <c r="J1056" s="711">
        <v>0.4</v>
      </c>
      <c r="K1056" s="711">
        <v>10900.84</v>
      </c>
      <c r="L1056" s="711"/>
      <c r="M1056" s="711">
        <v>27252.1</v>
      </c>
      <c r="N1056" s="711"/>
      <c r="O1056" s="711"/>
      <c r="P1056" s="701"/>
      <c r="Q1056" s="712"/>
    </row>
    <row r="1057" spans="1:17" ht="14.4" customHeight="1" x14ac:dyDescent="0.3">
      <c r="A1057" s="695" t="s">
        <v>553</v>
      </c>
      <c r="B1057" s="696" t="s">
        <v>6289</v>
      </c>
      <c r="C1057" s="696" t="s">
        <v>1459</v>
      </c>
      <c r="D1057" s="696" t="s">
        <v>6182</v>
      </c>
      <c r="E1057" s="696" t="s">
        <v>1390</v>
      </c>
      <c r="F1057" s="711"/>
      <c r="G1057" s="711"/>
      <c r="H1057" s="711"/>
      <c r="I1057" s="711"/>
      <c r="J1057" s="711">
        <v>0.3</v>
      </c>
      <c r="K1057" s="711">
        <v>870.8</v>
      </c>
      <c r="L1057" s="711"/>
      <c r="M1057" s="711">
        <v>2902.6666666666665</v>
      </c>
      <c r="N1057" s="711">
        <v>1.04</v>
      </c>
      <c r="O1057" s="711">
        <v>1068.3699999999999</v>
      </c>
      <c r="P1057" s="701"/>
      <c r="Q1057" s="712">
        <v>1027.278846153846</v>
      </c>
    </row>
    <row r="1058" spans="1:17" ht="14.4" customHeight="1" x14ac:dyDescent="0.3">
      <c r="A1058" s="695" t="s">
        <v>553</v>
      </c>
      <c r="B1058" s="696" t="s">
        <v>6289</v>
      </c>
      <c r="C1058" s="696" t="s">
        <v>1459</v>
      </c>
      <c r="D1058" s="696" t="s">
        <v>6183</v>
      </c>
      <c r="E1058" s="696" t="s">
        <v>1199</v>
      </c>
      <c r="F1058" s="711">
        <v>4.45</v>
      </c>
      <c r="G1058" s="711">
        <v>4092.5299999999997</v>
      </c>
      <c r="H1058" s="711">
        <v>1</v>
      </c>
      <c r="I1058" s="711">
        <v>919.66966292134828</v>
      </c>
      <c r="J1058" s="711">
        <v>8.15</v>
      </c>
      <c r="K1058" s="711">
        <v>7561.15</v>
      </c>
      <c r="L1058" s="711">
        <v>1.8475490711124904</v>
      </c>
      <c r="M1058" s="711">
        <v>927.74846625766861</v>
      </c>
      <c r="N1058" s="711">
        <v>20.45</v>
      </c>
      <c r="O1058" s="711">
        <v>14813.98</v>
      </c>
      <c r="P1058" s="701">
        <v>3.6197608814107656</v>
      </c>
      <c r="Q1058" s="712">
        <v>724.4</v>
      </c>
    </row>
    <row r="1059" spans="1:17" ht="14.4" customHeight="1" x14ac:dyDescent="0.3">
      <c r="A1059" s="695" t="s">
        <v>553</v>
      </c>
      <c r="B1059" s="696" t="s">
        <v>6289</v>
      </c>
      <c r="C1059" s="696" t="s">
        <v>1459</v>
      </c>
      <c r="D1059" s="696" t="s">
        <v>6184</v>
      </c>
      <c r="E1059" s="696" t="s">
        <v>5745</v>
      </c>
      <c r="F1059" s="711">
        <v>7.620000000000001</v>
      </c>
      <c r="G1059" s="711">
        <v>36815.800000000003</v>
      </c>
      <c r="H1059" s="711">
        <v>1</v>
      </c>
      <c r="I1059" s="711">
        <v>4831.4698162729655</v>
      </c>
      <c r="J1059" s="711"/>
      <c r="K1059" s="711"/>
      <c r="L1059" s="711"/>
      <c r="M1059" s="711"/>
      <c r="N1059" s="711"/>
      <c r="O1059" s="711"/>
      <c r="P1059" s="701"/>
      <c r="Q1059" s="712"/>
    </row>
    <row r="1060" spans="1:17" ht="14.4" customHeight="1" x14ac:dyDescent="0.3">
      <c r="A1060" s="695" t="s">
        <v>553</v>
      </c>
      <c r="B1060" s="696" t="s">
        <v>6289</v>
      </c>
      <c r="C1060" s="696" t="s">
        <v>1459</v>
      </c>
      <c r="D1060" s="696" t="s">
        <v>6185</v>
      </c>
      <c r="E1060" s="696" t="s">
        <v>2639</v>
      </c>
      <c r="F1060" s="711">
        <v>88</v>
      </c>
      <c r="G1060" s="711">
        <v>56741.48000000001</v>
      </c>
      <c r="H1060" s="711">
        <v>1</v>
      </c>
      <c r="I1060" s="711">
        <v>644.78954545454553</v>
      </c>
      <c r="J1060" s="711">
        <v>68</v>
      </c>
      <c r="K1060" s="711">
        <v>44229.899999999994</v>
      </c>
      <c r="L1060" s="711">
        <v>0.77949852559362187</v>
      </c>
      <c r="M1060" s="711">
        <v>650.43970588235288</v>
      </c>
      <c r="N1060" s="711">
        <v>64.599999999999994</v>
      </c>
      <c r="O1060" s="711">
        <v>42018.400000000001</v>
      </c>
      <c r="P1060" s="701">
        <v>0.74052351119498461</v>
      </c>
      <c r="Q1060" s="712">
        <v>650.43962848297224</v>
      </c>
    </row>
    <row r="1061" spans="1:17" ht="14.4" customHeight="1" x14ac:dyDescent="0.3">
      <c r="A1061" s="695" t="s">
        <v>553</v>
      </c>
      <c r="B1061" s="696" t="s">
        <v>6289</v>
      </c>
      <c r="C1061" s="696" t="s">
        <v>1459</v>
      </c>
      <c r="D1061" s="696" t="s">
        <v>6186</v>
      </c>
      <c r="E1061" s="696" t="s">
        <v>1926</v>
      </c>
      <c r="F1061" s="711"/>
      <c r="G1061" s="711"/>
      <c r="H1061" s="711"/>
      <c r="I1061" s="711"/>
      <c r="J1061" s="711"/>
      <c r="K1061" s="711"/>
      <c r="L1061" s="711"/>
      <c r="M1061" s="711"/>
      <c r="N1061" s="711">
        <v>7.8999999999999995</v>
      </c>
      <c r="O1061" s="711">
        <v>5717.5</v>
      </c>
      <c r="P1061" s="701"/>
      <c r="Q1061" s="712">
        <v>723.7341772151899</v>
      </c>
    </row>
    <row r="1062" spans="1:17" ht="14.4" customHeight="1" x14ac:dyDescent="0.3">
      <c r="A1062" s="695" t="s">
        <v>553</v>
      </c>
      <c r="B1062" s="696" t="s">
        <v>6289</v>
      </c>
      <c r="C1062" s="696" t="s">
        <v>1459</v>
      </c>
      <c r="D1062" s="696" t="s">
        <v>5763</v>
      </c>
      <c r="E1062" s="696" t="s">
        <v>5764</v>
      </c>
      <c r="F1062" s="711">
        <v>6</v>
      </c>
      <c r="G1062" s="711">
        <v>38820.120000000003</v>
      </c>
      <c r="H1062" s="711">
        <v>1</v>
      </c>
      <c r="I1062" s="711">
        <v>6470.02</v>
      </c>
      <c r="J1062" s="711">
        <v>6</v>
      </c>
      <c r="K1062" s="711">
        <v>38820.120000000003</v>
      </c>
      <c r="L1062" s="711">
        <v>1</v>
      </c>
      <c r="M1062" s="711">
        <v>6470.02</v>
      </c>
      <c r="N1062" s="711"/>
      <c r="O1062" s="711"/>
      <c r="P1062" s="701"/>
      <c r="Q1062" s="712"/>
    </row>
    <row r="1063" spans="1:17" ht="14.4" customHeight="1" x14ac:dyDescent="0.3">
      <c r="A1063" s="695" t="s">
        <v>553</v>
      </c>
      <c r="B1063" s="696" t="s">
        <v>6289</v>
      </c>
      <c r="C1063" s="696" t="s">
        <v>1459</v>
      </c>
      <c r="D1063" s="696" t="s">
        <v>6187</v>
      </c>
      <c r="E1063" s="696" t="s">
        <v>2054</v>
      </c>
      <c r="F1063" s="711"/>
      <c r="G1063" s="711"/>
      <c r="H1063" s="711"/>
      <c r="I1063" s="711"/>
      <c r="J1063" s="711">
        <v>0.1</v>
      </c>
      <c r="K1063" s="711">
        <v>1359.88</v>
      </c>
      <c r="L1063" s="711"/>
      <c r="M1063" s="711">
        <v>13598.800000000001</v>
      </c>
      <c r="N1063" s="711">
        <v>1.8</v>
      </c>
      <c r="O1063" s="711">
        <v>24477.84</v>
      </c>
      <c r="P1063" s="701"/>
      <c r="Q1063" s="712">
        <v>13598.8</v>
      </c>
    </row>
    <row r="1064" spans="1:17" ht="14.4" customHeight="1" x14ac:dyDescent="0.3">
      <c r="A1064" s="695" t="s">
        <v>553</v>
      </c>
      <c r="B1064" s="696" t="s">
        <v>6289</v>
      </c>
      <c r="C1064" s="696" t="s">
        <v>1459</v>
      </c>
      <c r="D1064" s="696" t="s">
        <v>5766</v>
      </c>
      <c r="E1064" s="696" t="s">
        <v>2969</v>
      </c>
      <c r="F1064" s="711">
        <v>22.5</v>
      </c>
      <c r="G1064" s="711">
        <v>290694.38999999996</v>
      </c>
      <c r="H1064" s="711">
        <v>1</v>
      </c>
      <c r="I1064" s="711">
        <v>12919.750666666665</v>
      </c>
      <c r="J1064" s="711"/>
      <c r="K1064" s="711"/>
      <c r="L1064" s="711"/>
      <c r="M1064" s="711"/>
      <c r="N1064" s="711"/>
      <c r="O1064" s="711"/>
      <c r="P1064" s="701"/>
      <c r="Q1064" s="712"/>
    </row>
    <row r="1065" spans="1:17" ht="14.4" customHeight="1" x14ac:dyDescent="0.3">
      <c r="A1065" s="695" t="s">
        <v>553</v>
      </c>
      <c r="B1065" s="696" t="s">
        <v>6289</v>
      </c>
      <c r="C1065" s="696" t="s">
        <v>1459</v>
      </c>
      <c r="D1065" s="696" t="s">
        <v>5768</v>
      </c>
      <c r="E1065" s="696" t="s">
        <v>5769</v>
      </c>
      <c r="F1065" s="711">
        <v>4</v>
      </c>
      <c r="G1065" s="711">
        <v>129500.16</v>
      </c>
      <c r="H1065" s="711">
        <v>1</v>
      </c>
      <c r="I1065" s="711">
        <v>32375.040000000001</v>
      </c>
      <c r="J1065" s="711">
        <v>2</v>
      </c>
      <c r="K1065" s="711">
        <v>65318.06</v>
      </c>
      <c r="L1065" s="711">
        <v>0.50438594052702324</v>
      </c>
      <c r="M1065" s="711">
        <v>32659.03</v>
      </c>
      <c r="N1065" s="711"/>
      <c r="O1065" s="711"/>
      <c r="P1065" s="701"/>
      <c r="Q1065" s="712"/>
    </row>
    <row r="1066" spans="1:17" ht="14.4" customHeight="1" x14ac:dyDescent="0.3">
      <c r="A1066" s="695" t="s">
        <v>553</v>
      </c>
      <c r="B1066" s="696" t="s">
        <v>6289</v>
      </c>
      <c r="C1066" s="696" t="s">
        <v>1459</v>
      </c>
      <c r="D1066" s="696" t="s">
        <v>6188</v>
      </c>
      <c r="E1066" s="696" t="s">
        <v>2090</v>
      </c>
      <c r="F1066" s="711">
        <v>24</v>
      </c>
      <c r="G1066" s="711">
        <v>103416.29</v>
      </c>
      <c r="H1066" s="711">
        <v>1</v>
      </c>
      <c r="I1066" s="711">
        <v>4309.0120833333331</v>
      </c>
      <c r="J1066" s="711">
        <v>1</v>
      </c>
      <c r="K1066" s="711">
        <v>3502.41</v>
      </c>
      <c r="L1066" s="711">
        <v>3.3867101594922809E-2</v>
      </c>
      <c r="M1066" s="711">
        <v>3502.41</v>
      </c>
      <c r="N1066" s="711">
        <v>14.5</v>
      </c>
      <c r="O1066" s="711">
        <v>50784.94</v>
      </c>
      <c r="P1066" s="701">
        <v>0.49107292477809839</v>
      </c>
      <c r="Q1066" s="712">
        <v>3502.4096551724137</v>
      </c>
    </row>
    <row r="1067" spans="1:17" ht="14.4" customHeight="1" x14ac:dyDescent="0.3">
      <c r="A1067" s="695" t="s">
        <v>553</v>
      </c>
      <c r="B1067" s="696" t="s">
        <v>6289</v>
      </c>
      <c r="C1067" s="696" t="s">
        <v>1459</v>
      </c>
      <c r="D1067" s="696" t="s">
        <v>6189</v>
      </c>
      <c r="E1067" s="696" t="s">
        <v>6190</v>
      </c>
      <c r="F1067" s="711"/>
      <c r="G1067" s="711"/>
      <c r="H1067" s="711"/>
      <c r="I1067" s="711"/>
      <c r="J1067" s="711">
        <v>5</v>
      </c>
      <c r="K1067" s="711">
        <v>60793.65</v>
      </c>
      <c r="L1067" s="711"/>
      <c r="M1067" s="711">
        <v>12158.73</v>
      </c>
      <c r="N1067" s="711"/>
      <c r="O1067" s="711"/>
      <c r="P1067" s="701"/>
      <c r="Q1067" s="712"/>
    </row>
    <row r="1068" spans="1:17" ht="14.4" customHeight="1" x14ac:dyDescent="0.3">
      <c r="A1068" s="695" t="s">
        <v>553</v>
      </c>
      <c r="B1068" s="696" t="s">
        <v>6289</v>
      </c>
      <c r="C1068" s="696" t="s">
        <v>1459</v>
      </c>
      <c r="D1068" s="696" t="s">
        <v>5780</v>
      </c>
      <c r="E1068" s="696" t="s">
        <v>3958</v>
      </c>
      <c r="F1068" s="711">
        <v>3</v>
      </c>
      <c r="G1068" s="711">
        <v>73504.350000000006</v>
      </c>
      <c r="H1068" s="711">
        <v>1</v>
      </c>
      <c r="I1068" s="711">
        <v>24501.45</v>
      </c>
      <c r="J1068" s="711">
        <v>2</v>
      </c>
      <c r="K1068" s="711">
        <v>49432.76</v>
      </c>
      <c r="L1068" s="711">
        <v>0.6725147559294109</v>
      </c>
      <c r="M1068" s="711">
        <v>24716.38</v>
      </c>
      <c r="N1068" s="711">
        <v>5</v>
      </c>
      <c r="O1068" s="711">
        <v>123581.90000000001</v>
      </c>
      <c r="P1068" s="701">
        <v>1.6812868898235274</v>
      </c>
      <c r="Q1068" s="712">
        <v>24716.38</v>
      </c>
    </row>
    <row r="1069" spans="1:17" ht="14.4" customHeight="1" x14ac:dyDescent="0.3">
      <c r="A1069" s="695" t="s">
        <v>553</v>
      </c>
      <c r="B1069" s="696" t="s">
        <v>6289</v>
      </c>
      <c r="C1069" s="696" t="s">
        <v>1459</v>
      </c>
      <c r="D1069" s="696" t="s">
        <v>6191</v>
      </c>
      <c r="E1069" s="696" t="s">
        <v>5745</v>
      </c>
      <c r="F1069" s="711">
        <v>1</v>
      </c>
      <c r="G1069" s="711">
        <v>11313.93</v>
      </c>
      <c r="H1069" s="711">
        <v>1</v>
      </c>
      <c r="I1069" s="711">
        <v>11313.93</v>
      </c>
      <c r="J1069" s="711"/>
      <c r="K1069" s="711"/>
      <c r="L1069" s="711"/>
      <c r="M1069" s="711"/>
      <c r="N1069" s="711"/>
      <c r="O1069" s="711"/>
      <c r="P1069" s="701"/>
      <c r="Q1069" s="712"/>
    </row>
    <row r="1070" spans="1:17" ht="14.4" customHeight="1" x14ac:dyDescent="0.3">
      <c r="A1070" s="695" t="s">
        <v>553</v>
      </c>
      <c r="B1070" s="696" t="s">
        <v>6289</v>
      </c>
      <c r="C1070" s="696" t="s">
        <v>1459</v>
      </c>
      <c r="D1070" s="696" t="s">
        <v>6193</v>
      </c>
      <c r="E1070" s="696" t="s">
        <v>5745</v>
      </c>
      <c r="F1070" s="711">
        <v>21</v>
      </c>
      <c r="G1070" s="711">
        <v>192313.73</v>
      </c>
      <c r="H1070" s="711">
        <v>1</v>
      </c>
      <c r="I1070" s="711">
        <v>9157.7966666666671</v>
      </c>
      <c r="J1070" s="711"/>
      <c r="K1070" s="711"/>
      <c r="L1070" s="711"/>
      <c r="M1070" s="711"/>
      <c r="N1070" s="711"/>
      <c r="O1070" s="711"/>
      <c r="P1070" s="701"/>
      <c r="Q1070" s="712"/>
    </row>
    <row r="1071" spans="1:17" ht="14.4" customHeight="1" x14ac:dyDescent="0.3">
      <c r="A1071" s="695" t="s">
        <v>553</v>
      </c>
      <c r="B1071" s="696" t="s">
        <v>6289</v>
      </c>
      <c r="C1071" s="696" t="s">
        <v>1459</v>
      </c>
      <c r="D1071" s="696" t="s">
        <v>6291</v>
      </c>
      <c r="E1071" s="696" t="s">
        <v>5745</v>
      </c>
      <c r="F1071" s="711">
        <v>12.5</v>
      </c>
      <c r="G1071" s="711">
        <v>41317.699999999997</v>
      </c>
      <c r="H1071" s="711">
        <v>1</v>
      </c>
      <c r="I1071" s="711">
        <v>3305.4159999999997</v>
      </c>
      <c r="J1071" s="711"/>
      <c r="K1071" s="711"/>
      <c r="L1071" s="711"/>
      <c r="M1071" s="711"/>
      <c r="N1071" s="711"/>
      <c r="O1071" s="711"/>
      <c r="P1071" s="701"/>
      <c r="Q1071" s="712"/>
    </row>
    <row r="1072" spans="1:17" ht="14.4" customHeight="1" x14ac:dyDescent="0.3">
      <c r="A1072" s="695" t="s">
        <v>553</v>
      </c>
      <c r="B1072" s="696" t="s">
        <v>6289</v>
      </c>
      <c r="C1072" s="696" t="s">
        <v>1459</v>
      </c>
      <c r="D1072" s="696" t="s">
        <v>5794</v>
      </c>
      <c r="E1072" s="696" t="s">
        <v>1424</v>
      </c>
      <c r="F1072" s="711">
        <v>334.4</v>
      </c>
      <c r="G1072" s="711">
        <v>34912.06</v>
      </c>
      <c r="H1072" s="711">
        <v>1</v>
      </c>
      <c r="I1072" s="711">
        <v>104.4020933014354</v>
      </c>
      <c r="J1072" s="711">
        <v>384.50000000000006</v>
      </c>
      <c r="K1072" s="711">
        <v>43298.319999999992</v>
      </c>
      <c r="L1072" s="711">
        <v>1.240210975806068</v>
      </c>
      <c r="M1072" s="711">
        <v>112.6094148244473</v>
      </c>
      <c r="N1072" s="711">
        <v>462.6</v>
      </c>
      <c r="O1072" s="711">
        <v>34033.11</v>
      </c>
      <c r="P1072" s="701">
        <v>0.9748238860726065</v>
      </c>
      <c r="Q1072" s="712">
        <v>73.569195849546048</v>
      </c>
    </row>
    <row r="1073" spans="1:17" ht="14.4" customHeight="1" x14ac:dyDescent="0.3">
      <c r="A1073" s="695" t="s">
        <v>553</v>
      </c>
      <c r="B1073" s="696" t="s">
        <v>6289</v>
      </c>
      <c r="C1073" s="696" t="s">
        <v>1459</v>
      </c>
      <c r="D1073" s="696" t="s">
        <v>5795</v>
      </c>
      <c r="E1073" s="696" t="s">
        <v>1428</v>
      </c>
      <c r="F1073" s="711">
        <v>284</v>
      </c>
      <c r="G1073" s="711">
        <v>243177.81000000003</v>
      </c>
      <c r="H1073" s="711">
        <v>1</v>
      </c>
      <c r="I1073" s="711">
        <v>856.25989436619727</v>
      </c>
      <c r="J1073" s="711">
        <v>220</v>
      </c>
      <c r="K1073" s="711">
        <v>183662.77999999997</v>
      </c>
      <c r="L1073" s="711">
        <v>0.75526126335293486</v>
      </c>
      <c r="M1073" s="711">
        <v>834.83081818181802</v>
      </c>
      <c r="N1073" s="711">
        <v>427</v>
      </c>
      <c r="O1073" s="711">
        <v>272332.06</v>
      </c>
      <c r="P1073" s="701">
        <v>1.1198886115472459</v>
      </c>
      <c r="Q1073" s="712">
        <v>637.78</v>
      </c>
    </row>
    <row r="1074" spans="1:17" ht="14.4" customHeight="1" x14ac:dyDescent="0.3">
      <c r="A1074" s="695" t="s">
        <v>553</v>
      </c>
      <c r="B1074" s="696" t="s">
        <v>6289</v>
      </c>
      <c r="C1074" s="696" t="s">
        <v>1459</v>
      </c>
      <c r="D1074" s="696" t="s">
        <v>5796</v>
      </c>
      <c r="E1074" s="696" t="s">
        <v>1431</v>
      </c>
      <c r="F1074" s="711">
        <v>15</v>
      </c>
      <c r="G1074" s="711">
        <v>3979.04</v>
      </c>
      <c r="H1074" s="711">
        <v>1</v>
      </c>
      <c r="I1074" s="711">
        <v>265.26933333333335</v>
      </c>
      <c r="J1074" s="711">
        <v>12.5</v>
      </c>
      <c r="K1074" s="711">
        <v>3783.62</v>
      </c>
      <c r="L1074" s="711">
        <v>0.95088765129277408</v>
      </c>
      <c r="M1074" s="711">
        <v>302.68959999999998</v>
      </c>
      <c r="N1074" s="711"/>
      <c r="O1074" s="711"/>
      <c r="P1074" s="701"/>
      <c r="Q1074" s="712"/>
    </row>
    <row r="1075" spans="1:17" ht="14.4" customHeight="1" x14ac:dyDescent="0.3">
      <c r="A1075" s="695" t="s">
        <v>553</v>
      </c>
      <c r="B1075" s="696" t="s">
        <v>6289</v>
      </c>
      <c r="C1075" s="696" t="s">
        <v>1459</v>
      </c>
      <c r="D1075" s="696" t="s">
        <v>6197</v>
      </c>
      <c r="E1075" s="696" t="s">
        <v>1445</v>
      </c>
      <c r="F1075" s="711">
        <v>87.5</v>
      </c>
      <c r="G1075" s="711">
        <v>70335.100000000006</v>
      </c>
      <c r="H1075" s="711">
        <v>1</v>
      </c>
      <c r="I1075" s="711">
        <v>803.82971428571432</v>
      </c>
      <c r="J1075" s="711">
        <v>25.4</v>
      </c>
      <c r="K1075" s="711">
        <v>20596.3</v>
      </c>
      <c r="L1075" s="711">
        <v>0.29283103315414349</v>
      </c>
      <c r="M1075" s="711">
        <v>810.87795275590554</v>
      </c>
      <c r="N1075" s="711">
        <v>13</v>
      </c>
      <c r="O1075" s="711">
        <v>10541.4</v>
      </c>
      <c r="P1075" s="701">
        <v>0.14987396051189233</v>
      </c>
      <c r="Q1075" s="712">
        <v>810.87692307692305</v>
      </c>
    </row>
    <row r="1076" spans="1:17" ht="14.4" customHeight="1" x14ac:dyDescent="0.3">
      <c r="A1076" s="695" t="s">
        <v>553</v>
      </c>
      <c r="B1076" s="696" t="s">
        <v>6289</v>
      </c>
      <c r="C1076" s="696" t="s">
        <v>1459</v>
      </c>
      <c r="D1076" s="696" t="s">
        <v>6198</v>
      </c>
      <c r="E1076" s="696" t="s">
        <v>5745</v>
      </c>
      <c r="F1076" s="711">
        <v>15.899999999999999</v>
      </c>
      <c r="G1076" s="711">
        <v>14991.94</v>
      </c>
      <c r="H1076" s="711">
        <v>1</v>
      </c>
      <c r="I1076" s="711">
        <v>942.88930817610071</v>
      </c>
      <c r="J1076" s="711">
        <v>21.3</v>
      </c>
      <c r="K1076" s="711">
        <v>19829.440000000002</v>
      </c>
      <c r="L1076" s="711">
        <v>1.3226733831645539</v>
      </c>
      <c r="M1076" s="711">
        <v>930.95962441314566</v>
      </c>
      <c r="N1076" s="711">
        <v>11</v>
      </c>
      <c r="O1076" s="711">
        <v>10240.560000000001</v>
      </c>
      <c r="P1076" s="701">
        <v>0.68307103683712722</v>
      </c>
      <c r="Q1076" s="712">
        <v>930.96000000000015</v>
      </c>
    </row>
    <row r="1077" spans="1:17" ht="14.4" customHeight="1" x14ac:dyDescent="0.3">
      <c r="A1077" s="695" t="s">
        <v>553</v>
      </c>
      <c r="B1077" s="696" t="s">
        <v>6289</v>
      </c>
      <c r="C1077" s="696" t="s">
        <v>1459</v>
      </c>
      <c r="D1077" s="696" t="s">
        <v>6199</v>
      </c>
      <c r="E1077" s="696" t="s">
        <v>3145</v>
      </c>
      <c r="F1077" s="711">
        <v>16</v>
      </c>
      <c r="G1077" s="711">
        <v>920.16</v>
      </c>
      <c r="H1077" s="711">
        <v>1</v>
      </c>
      <c r="I1077" s="711">
        <v>57.51</v>
      </c>
      <c r="J1077" s="711">
        <v>37</v>
      </c>
      <c r="K1077" s="711">
        <v>2146.37</v>
      </c>
      <c r="L1077" s="711">
        <v>2.3326051990958092</v>
      </c>
      <c r="M1077" s="711">
        <v>58.01</v>
      </c>
      <c r="N1077" s="711">
        <v>8</v>
      </c>
      <c r="O1077" s="711">
        <v>322.88</v>
      </c>
      <c r="P1077" s="701">
        <v>0.35089549643540252</v>
      </c>
      <c r="Q1077" s="712">
        <v>40.36</v>
      </c>
    </row>
    <row r="1078" spans="1:17" ht="14.4" customHeight="1" x14ac:dyDescent="0.3">
      <c r="A1078" s="695" t="s">
        <v>553</v>
      </c>
      <c r="B1078" s="696" t="s">
        <v>6289</v>
      </c>
      <c r="C1078" s="696" t="s">
        <v>1459</v>
      </c>
      <c r="D1078" s="696" t="s">
        <v>6292</v>
      </c>
      <c r="E1078" s="696" t="s">
        <v>6293</v>
      </c>
      <c r="F1078" s="711"/>
      <c r="G1078" s="711"/>
      <c r="H1078" s="711"/>
      <c r="I1078" s="711"/>
      <c r="J1078" s="711">
        <v>12.18</v>
      </c>
      <c r="K1078" s="711">
        <v>4975.8900000000003</v>
      </c>
      <c r="L1078" s="711"/>
      <c r="M1078" s="711">
        <v>408.52955665024632</v>
      </c>
      <c r="N1078" s="711"/>
      <c r="O1078" s="711"/>
      <c r="P1078" s="701"/>
      <c r="Q1078" s="712"/>
    </row>
    <row r="1079" spans="1:17" ht="14.4" customHeight="1" x14ac:dyDescent="0.3">
      <c r="A1079" s="695" t="s">
        <v>553</v>
      </c>
      <c r="B1079" s="696" t="s">
        <v>6289</v>
      </c>
      <c r="C1079" s="696" t="s">
        <v>1459</v>
      </c>
      <c r="D1079" s="696" t="s">
        <v>6201</v>
      </c>
      <c r="E1079" s="696" t="s">
        <v>5745</v>
      </c>
      <c r="F1079" s="711">
        <v>6.18</v>
      </c>
      <c r="G1079" s="711">
        <v>156693.78000000003</v>
      </c>
      <c r="H1079" s="711">
        <v>1</v>
      </c>
      <c r="I1079" s="711">
        <v>25354.980582524277</v>
      </c>
      <c r="J1079" s="711"/>
      <c r="K1079" s="711"/>
      <c r="L1079" s="711"/>
      <c r="M1079" s="711"/>
      <c r="N1079" s="711"/>
      <c r="O1079" s="711"/>
      <c r="P1079" s="701"/>
      <c r="Q1079" s="712"/>
    </row>
    <row r="1080" spans="1:17" ht="14.4" customHeight="1" x14ac:dyDescent="0.3">
      <c r="A1080" s="695" t="s">
        <v>553</v>
      </c>
      <c r="B1080" s="696" t="s">
        <v>6289</v>
      </c>
      <c r="C1080" s="696" t="s">
        <v>1459</v>
      </c>
      <c r="D1080" s="696" t="s">
        <v>2822</v>
      </c>
      <c r="E1080" s="696" t="s">
        <v>6204</v>
      </c>
      <c r="F1080" s="711"/>
      <c r="G1080" s="711"/>
      <c r="H1080" s="711"/>
      <c r="I1080" s="711"/>
      <c r="J1080" s="711">
        <v>17</v>
      </c>
      <c r="K1080" s="711">
        <v>117180.53</v>
      </c>
      <c r="L1080" s="711"/>
      <c r="M1080" s="711">
        <v>6892.9723529411767</v>
      </c>
      <c r="N1080" s="711">
        <v>12</v>
      </c>
      <c r="O1080" s="711">
        <v>82758</v>
      </c>
      <c r="P1080" s="701"/>
      <c r="Q1080" s="712">
        <v>6896.5</v>
      </c>
    </row>
    <row r="1081" spans="1:17" ht="14.4" customHeight="1" x14ac:dyDescent="0.3">
      <c r="A1081" s="695" t="s">
        <v>553</v>
      </c>
      <c r="B1081" s="696" t="s">
        <v>6289</v>
      </c>
      <c r="C1081" s="696" t="s">
        <v>1459</v>
      </c>
      <c r="D1081" s="696" t="s">
        <v>6205</v>
      </c>
      <c r="E1081" s="696" t="s">
        <v>5823</v>
      </c>
      <c r="F1081" s="711">
        <v>57</v>
      </c>
      <c r="G1081" s="711">
        <v>27152.520000000004</v>
      </c>
      <c r="H1081" s="711">
        <v>1</v>
      </c>
      <c r="I1081" s="711">
        <v>476.36000000000007</v>
      </c>
      <c r="J1081" s="711">
        <v>15.1</v>
      </c>
      <c r="K1081" s="711">
        <v>7802.2999999999993</v>
      </c>
      <c r="L1081" s="711">
        <v>0.28735086098822499</v>
      </c>
      <c r="M1081" s="711">
        <v>516.70860927152319</v>
      </c>
      <c r="N1081" s="711">
        <v>13.3</v>
      </c>
      <c r="O1081" s="711">
        <v>6872.24</v>
      </c>
      <c r="P1081" s="701">
        <v>0.25309768669721994</v>
      </c>
      <c r="Q1081" s="712">
        <v>516.70977443609013</v>
      </c>
    </row>
    <row r="1082" spans="1:17" ht="14.4" customHeight="1" x14ac:dyDescent="0.3">
      <c r="A1082" s="695" t="s">
        <v>553</v>
      </c>
      <c r="B1082" s="696" t="s">
        <v>6289</v>
      </c>
      <c r="C1082" s="696" t="s">
        <v>1459</v>
      </c>
      <c r="D1082" s="696" t="s">
        <v>6206</v>
      </c>
      <c r="E1082" s="696" t="s">
        <v>3153</v>
      </c>
      <c r="F1082" s="711">
        <v>22</v>
      </c>
      <c r="G1082" s="711">
        <v>10875.04</v>
      </c>
      <c r="H1082" s="711">
        <v>1</v>
      </c>
      <c r="I1082" s="711">
        <v>494.32000000000005</v>
      </c>
      <c r="J1082" s="711">
        <v>4</v>
      </c>
      <c r="K1082" s="711">
        <v>190</v>
      </c>
      <c r="L1082" s="711">
        <v>1.7471200105930642E-2</v>
      </c>
      <c r="M1082" s="711">
        <v>47.5</v>
      </c>
      <c r="N1082" s="711">
        <v>4</v>
      </c>
      <c r="O1082" s="711">
        <v>190</v>
      </c>
      <c r="P1082" s="701">
        <v>1.7471200105930642E-2</v>
      </c>
      <c r="Q1082" s="712">
        <v>47.5</v>
      </c>
    </row>
    <row r="1083" spans="1:17" ht="14.4" customHeight="1" x14ac:dyDescent="0.3">
      <c r="A1083" s="695" t="s">
        <v>553</v>
      </c>
      <c r="B1083" s="696" t="s">
        <v>6289</v>
      </c>
      <c r="C1083" s="696" t="s">
        <v>1459</v>
      </c>
      <c r="D1083" s="696" t="s">
        <v>6207</v>
      </c>
      <c r="E1083" s="696" t="s">
        <v>6208</v>
      </c>
      <c r="F1083" s="711">
        <v>0.5</v>
      </c>
      <c r="G1083" s="711">
        <v>466.06</v>
      </c>
      <c r="H1083" s="711">
        <v>1</v>
      </c>
      <c r="I1083" s="711">
        <v>932.12</v>
      </c>
      <c r="J1083" s="711"/>
      <c r="K1083" s="711"/>
      <c r="L1083" s="711"/>
      <c r="M1083" s="711"/>
      <c r="N1083" s="711">
        <v>0.3</v>
      </c>
      <c r="O1083" s="711">
        <v>172.59</v>
      </c>
      <c r="P1083" s="701">
        <v>0.37031712655022958</v>
      </c>
      <c r="Q1083" s="712">
        <v>575.30000000000007</v>
      </c>
    </row>
    <row r="1084" spans="1:17" ht="14.4" customHeight="1" x14ac:dyDescent="0.3">
      <c r="A1084" s="695" t="s">
        <v>553</v>
      </c>
      <c r="B1084" s="696" t="s">
        <v>6289</v>
      </c>
      <c r="C1084" s="696" t="s">
        <v>1459</v>
      </c>
      <c r="D1084" s="696" t="s">
        <v>6209</v>
      </c>
      <c r="E1084" s="696" t="s">
        <v>6210</v>
      </c>
      <c r="F1084" s="711">
        <v>14</v>
      </c>
      <c r="G1084" s="711">
        <v>1510.04</v>
      </c>
      <c r="H1084" s="711">
        <v>1</v>
      </c>
      <c r="I1084" s="711">
        <v>107.86</v>
      </c>
      <c r="J1084" s="711"/>
      <c r="K1084" s="711"/>
      <c r="L1084" s="711"/>
      <c r="M1084" s="711"/>
      <c r="N1084" s="711"/>
      <c r="O1084" s="711"/>
      <c r="P1084" s="701"/>
      <c r="Q1084" s="712"/>
    </row>
    <row r="1085" spans="1:17" ht="14.4" customHeight="1" x14ac:dyDescent="0.3">
      <c r="A1085" s="695" t="s">
        <v>553</v>
      </c>
      <c r="B1085" s="696" t="s">
        <v>6289</v>
      </c>
      <c r="C1085" s="696" t="s">
        <v>1459</v>
      </c>
      <c r="D1085" s="696" t="s">
        <v>6211</v>
      </c>
      <c r="E1085" s="696" t="s">
        <v>3127</v>
      </c>
      <c r="F1085" s="711">
        <v>12.599999999999998</v>
      </c>
      <c r="G1085" s="711">
        <v>7487.0999999999995</v>
      </c>
      <c r="H1085" s="711">
        <v>1</v>
      </c>
      <c r="I1085" s="711">
        <v>594.21428571428578</v>
      </c>
      <c r="J1085" s="711"/>
      <c r="K1085" s="711"/>
      <c r="L1085" s="711"/>
      <c r="M1085" s="711"/>
      <c r="N1085" s="711">
        <v>3</v>
      </c>
      <c r="O1085" s="711">
        <v>1139.25</v>
      </c>
      <c r="P1085" s="701">
        <v>0.152161718155227</v>
      </c>
      <c r="Q1085" s="712">
        <v>379.75</v>
      </c>
    </row>
    <row r="1086" spans="1:17" ht="14.4" customHeight="1" x14ac:dyDescent="0.3">
      <c r="A1086" s="695" t="s">
        <v>553</v>
      </c>
      <c r="B1086" s="696" t="s">
        <v>6289</v>
      </c>
      <c r="C1086" s="696" t="s">
        <v>1459</v>
      </c>
      <c r="D1086" s="696" t="s">
        <v>6212</v>
      </c>
      <c r="E1086" s="696" t="s">
        <v>6213</v>
      </c>
      <c r="F1086" s="711">
        <v>14</v>
      </c>
      <c r="G1086" s="711">
        <v>80768.51999999999</v>
      </c>
      <c r="H1086" s="711">
        <v>1</v>
      </c>
      <c r="I1086" s="711">
        <v>5769.1799999999994</v>
      </c>
      <c r="J1086" s="711">
        <v>4</v>
      </c>
      <c r="K1086" s="711">
        <v>25031.16</v>
      </c>
      <c r="L1086" s="711">
        <v>0.30991232722847967</v>
      </c>
      <c r="M1086" s="711">
        <v>6257.79</v>
      </c>
      <c r="N1086" s="711">
        <v>2</v>
      </c>
      <c r="O1086" s="711">
        <v>12515.58</v>
      </c>
      <c r="P1086" s="701">
        <v>0.15495616361423983</v>
      </c>
      <c r="Q1086" s="712">
        <v>6257.79</v>
      </c>
    </row>
    <row r="1087" spans="1:17" ht="14.4" customHeight="1" x14ac:dyDescent="0.3">
      <c r="A1087" s="695" t="s">
        <v>553</v>
      </c>
      <c r="B1087" s="696" t="s">
        <v>6289</v>
      </c>
      <c r="C1087" s="696" t="s">
        <v>1459</v>
      </c>
      <c r="D1087" s="696" t="s">
        <v>6214</v>
      </c>
      <c r="E1087" s="696" t="s">
        <v>6215</v>
      </c>
      <c r="F1087" s="711"/>
      <c r="G1087" s="711"/>
      <c r="H1087" s="711"/>
      <c r="I1087" s="711"/>
      <c r="J1087" s="711"/>
      <c r="K1087" s="711"/>
      <c r="L1087" s="711"/>
      <c r="M1087" s="711"/>
      <c r="N1087" s="711">
        <v>1</v>
      </c>
      <c r="O1087" s="711">
        <v>137.46</v>
      </c>
      <c r="P1087" s="701"/>
      <c r="Q1087" s="712">
        <v>137.46</v>
      </c>
    </row>
    <row r="1088" spans="1:17" ht="14.4" customHeight="1" x14ac:dyDescent="0.3">
      <c r="A1088" s="695" t="s">
        <v>553</v>
      </c>
      <c r="B1088" s="696" t="s">
        <v>6289</v>
      </c>
      <c r="C1088" s="696" t="s">
        <v>1459</v>
      </c>
      <c r="D1088" s="696" t="s">
        <v>6216</v>
      </c>
      <c r="E1088" s="696" t="s">
        <v>3132</v>
      </c>
      <c r="F1088" s="711">
        <v>14</v>
      </c>
      <c r="G1088" s="711">
        <v>573.29999999999995</v>
      </c>
      <c r="H1088" s="711">
        <v>1</v>
      </c>
      <c r="I1088" s="711">
        <v>40.949999999999996</v>
      </c>
      <c r="J1088" s="711"/>
      <c r="K1088" s="711"/>
      <c r="L1088" s="711"/>
      <c r="M1088" s="711"/>
      <c r="N1088" s="711"/>
      <c r="O1088" s="711"/>
      <c r="P1088" s="701"/>
      <c r="Q1088" s="712"/>
    </row>
    <row r="1089" spans="1:17" ht="14.4" customHeight="1" x14ac:dyDescent="0.3">
      <c r="A1089" s="695" t="s">
        <v>553</v>
      </c>
      <c r="B1089" s="696" t="s">
        <v>6289</v>
      </c>
      <c r="C1089" s="696" t="s">
        <v>1459</v>
      </c>
      <c r="D1089" s="696" t="s">
        <v>5799</v>
      </c>
      <c r="E1089" s="696" t="s">
        <v>5800</v>
      </c>
      <c r="F1089" s="711"/>
      <c r="G1089" s="711"/>
      <c r="H1089" s="711"/>
      <c r="I1089" s="711"/>
      <c r="J1089" s="711">
        <v>3.4</v>
      </c>
      <c r="K1089" s="711">
        <v>38237.760000000002</v>
      </c>
      <c r="L1089" s="711"/>
      <c r="M1089" s="711">
        <v>11246.400000000001</v>
      </c>
      <c r="N1089" s="711"/>
      <c r="O1089" s="711"/>
      <c r="P1089" s="701"/>
      <c r="Q1089" s="712"/>
    </row>
    <row r="1090" spans="1:17" ht="14.4" customHeight="1" x14ac:dyDescent="0.3">
      <c r="A1090" s="695" t="s">
        <v>553</v>
      </c>
      <c r="B1090" s="696" t="s">
        <v>6289</v>
      </c>
      <c r="C1090" s="696" t="s">
        <v>1459</v>
      </c>
      <c r="D1090" s="696" t="s">
        <v>5801</v>
      </c>
      <c r="E1090" s="696" t="s">
        <v>5802</v>
      </c>
      <c r="F1090" s="711">
        <v>0.4</v>
      </c>
      <c r="G1090" s="711">
        <v>2811.6</v>
      </c>
      <c r="H1090" s="711">
        <v>1</v>
      </c>
      <c r="I1090" s="711">
        <v>7028.9999999999991</v>
      </c>
      <c r="J1090" s="711">
        <v>0.2</v>
      </c>
      <c r="K1090" s="711">
        <v>1405.8</v>
      </c>
      <c r="L1090" s="711">
        <v>0.5</v>
      </c>
      <c r="M1090" s="711">
        <v>7028.9999999999991</v>
      </c>
      <c r="N1090" s="711"/>
      <c r="O1090" s="711"/>
      <c r="P1090" s="701"/>
      <c r="Q1090" s="712"/>
    </row>
    <row r="1091" spans="1:17" ht="14.4" customHeight="1" x14ac:dyDescent="0.3">
      <c r="A1091" s="695" t="s">
        <v>553</v>
      </c>
      <c r="B1091" s="696" t="s">
        <v>6289</v>
      </c>
      <c r="C1091" s="696" t="s">
        <v>1459</v>
      </c>
      <c r="D1091" s="696" t="s">
        <v>6218</v>
      </c>
      <c r="E1091" s="696" t="s">
        <v>6219</v>
      </c>
      <c r="F1091" s="711">
        <v>12.45</v>
      </c>
      <c r="G1091" s="711">
        <v>89949.239999999991</v>
      </c>
      <c r="H1091" s="711">
        <v>1</v>
      </c>
      <c r="I1091" s="711">
        <v>7224.8385542168671</v>
      </c>
      <c r="J1091" s="711">
        <v>10.850000000000001</v>
      </c>
      <c r="K1091" s="711">
        <v>42595.93</v>
      </c>
      <c r="L1091" s="711">
        <v>0.47355519624179154</v>
      </c>
      <c r="M1091" s="711">
        <v>3925.8921658986169</v>
      </c>
      <c r="N1091" s="711">
        <v>9.3000000000000007</v>
      </c>
      <c r="O1091" s="711">
        <v>36510.870000000003</v>
      </c>
      <c r="P1091" s="701">
        <v>0.40590526390217424</v>
      </c>
      <c r="Q1091" s="712">
        <v>3925.9</v>
      </c>
    </row>
    <row r="1092" spans="1:17" ht="14.4" customHeight="1" x14ac:dyDescent="0.3">
      <c r="A1092" s="695" t="s">
        <v>553</v>
      </c>
      <c r="B1092" s="696" t="s">
        <v>6289</v>
      </c>
      <c r="C1092" s="696" t="s">
        <v>1459</v>
      </c>
      <c r="D1092" s="696" t="s">
        <v>5804</v>
      </c>
      <c r="E1092" s="696" t="s">
        <v>1272</v>
      </c>
      <c r="F1092" s="711">
        <v>7.9400000000000013</v>
      </c>
      <c r="G1092" s="711">
        <v>2668.29</v>
      </c>
      <c r="H1092" s="711">
        <v>1</v>
      </c>
      <c r="I1092" s="711">
        <v>336.05667506297226</v>
      </c>
      <c r="J1092" s="711">
        <v>4.9499999999999993</v>
      </c>
      <c r="K1092" s="711">
        <v>1683.4899999999998</v>
      </c>
      <c r="L1092" s="711">
        <v>0.63092467460433455</v>
      </c>
      <c r="M1092" s="711">
        <v>340.09898989898988</v>
      </c>
      <c r="N1092" s="711">
        <v>0.89999999999999991</v>
      </c>
      <c r="O1092" s="711">
        <v>306.09000000000003</v>
      </c>
      <c r="P1092" s="701">
        <v>0.11471391790247688</v>
      </c>
      <c r="Q1092" s="712">
        <v>340.10000000000008</v>
      </c>
    </row>
    <row r="1093" spans="1:17" ht="14.4" customHeight="1" x14ac:dyDescent="0.3">
      <c r="A1093" s="695" t="s">
        <v>553</v>
      </c>
      <c r="B1093" s="696" t="s">
        <v>6289</v>
      </c>
      <c r="C1093" s="696" t="s">
        <v>1459</v>
      </c>
      <c r="D1093" s="696" t="s">
        <v>5805</v>
      </c>
      <c r="E1093" s="696" t="s">
        <v>1276</v>
      </c>
      <c r="F1093" s="711">
        <v>14.52</v>
      </c>
      <c r="G1093" s="711">
        <v>1213.83</v>
      </c>
      <c r="H1093" s="711">
        <v>1</v>
      </c>
      <c r="I1093" s="711">
        <v>83.597107438016522</v>
      </c>
      <c r="J1093" s="711">
        <v>9.98</v>
      </c>
      <c r="K1093" s="711">
        <v>848.40000000000009</v>
      </c>
      <c r="L1093" s="711">
        <v>0.69894466276167189</v>
      </c>
      <c r="M1093" s="711">
        <v>85.010020040080164</v>
      </c>
      <c r="N1093" s="711">
        <v>4.8600000000000003</v>
      </c>
      <c r="O1093" s="711">
        <v>413.16</v>
      </c>
      <c r="P1093" s="701">
        <v>0.3403771533081239</v>
      </c>
      <c r="Q1093" s="712">
        <v>85.012345679012341</v>
      </c>
    </row>
    <row r="1094" spans="1:17" ht="14.4" customHeight="1" x14ac:dyDescent="0.3">
      <c r="A1094" s="695" t="s">
        <v>553</v>
      </c>
      <c r="B1094" s="696" t="s">
        <v>6289</v>
      </c>
      <c r="C1094" s="696" t="s">
        <v>1459</v>
      </c>
      <c r="D1094" s="696" t="s">
        <v>5806</v>
      </c>
      <c r="E1094" s="696" t="s">
        <v>1280</v>
      </c>
      <c r="F1094" s="711">
        <v>10</v>
      </c>
      <c r="G1094" s="711">
        <v>1685.7</v>
      </c>
      <c r="H1094" s="711">
        <v>1</v>
      </c>
      <c r="I1094" s="711">
        <v>168.57</v>
      </c>
      <c r="J1094" s="711">
        <v>21.2</v>
      </c>
      <c r="K1094" s="711">
        <v>3605.05</v>
      </c>
      <c r="L1094" s="711">
        <v>2.1386071068398884</v>
      </c>
      <c r="M1094" s="711">
        <v>170.0495283018868</v>
      </c>
      <c r="N1094" s="711">
        <v>8.2800000000000011</v>
      </c>
      <c r="O1094" s="711">
        <v>1408</v>
      </c>
      <c r="P1094" s="701">
        <v>0.83526131577386242</v>
      </c>
      <c r="Q1094" s="712">
        <v>170.04830917874395</v>
      </c>
    </row>
    <row r="1095" spans="1:17" ht="14.4" customHeight="1" x14ac:dyDescent="0.3">
      <c r="A1095" s="695" t="s">
        <v>553</v>
      </c>
      <c r="B1095" s="696" t="s">
        <v>6289</v>
      </c>
      <c r="C1095" s="696" t="s">
        <v>1459</v>
      </c>
      <c r="D1095" s="696" t="s">
        <v>5807</v>
      </c>
      <c r="E1095" s="696" t="s">
        <v>5808</v>
      </c>
      <c r="F1095" s="711">
        <v>4</v>
      </c>
      <c r="G1095" s="711">
        <v>3819.16</v>
      </c>
      <c r="H1095" s="711">
        <v>1</v>
      </c>
      <c r="I1095" s="711">
        <v>954.79</v>
      </c>
      <c r="J1095" s="711"/>
      <c r="K1095" s="711"/>
      <c r="L1095" s="711"/>
      <c r="M1095" s="711"/>
      <c r="N1095" s="711"/>
      <c r="O1095" s="711"/>
      <c r="P1095" s="701"/>
      <c r="Q1095" s="712"/>
    </row>
    <row r="1096" spans="1:17" ht="14.4" customHeight="1" x14ac:dyDescent="0.3">
      <c r="A1096" s="695" t="s">
        <v>553</v>
      </c>
      <c r="B1096" s="696" t="s">
        <v>6289</v>
      </c>
      <c r="C1096" s="696" t="s">
        <v>1459</v>
      </c>
      <c r="D1096" s="696" t="s">
        <v>5809</v>
      </c>
      <c r="E1096" s="696" t="s">
        <v>5810</v>
      </c>
      <c r="F1096" s="711">
        <v>57</v>
      </c>
      <c r="G1096" s="711">
        <v>376384.38000000006</v>
      </c>
      <c r="H1096" s="711">
        <v>1</v>
      </c>
      <c r="I1096" s="711">
        <v>6603.234736842106</v>
      </c>
      <c r="J1096" s="711">
        <v>114</v>
      </c>
      <c r="K1096" s="711">
        <v>737582.28</v>
      </c>
      <c r="L1096" s="711">
        <v>1.9596516731114078</v>
      </c>
      <c r="M1096" s="711">
        <v>6470.02</v>
      </c>
      <c r="N1096" s="711">
        <v>320</v>
      </c>
      <c r="O1096" s="711">
        <v>2070406.4000000004</v>
      </c>
      <c r="P1096" s="701">
        <v>5.500776626277637</v>
      </c>
      <c r="Q1096" s="712">
        <v>6470.0200000000013</v>
      </c>
    </row>
    <row r="1097" spans="1:17" ht="14.4" customHeight="1" x14ac:dyDescent="0.3">
      <c r="A1097" s="695" t="s">
        <v>553</v>
      </c>
      <c r="B1097" s="696" t="s">
        <v>6289</v>
      </c>
      <c r="C1097" s="696" t="s">
        <v>1459</v>
      </c>
      <c r="D1097" s="696" t="s">
        <v>5822</v>
      </c>
      <c r="E1097" s="696" t="s">
        <v>5823</v>
      </c>
      <c r="F1097" s="711">
        <v>9</v>
      </c>
      <c r="G1097" s="711">
        <v>21235.39</v>
      </c>
      <c r="H1097" s="711">
        <v>1</v>
      </c>
      <c r="I1097" s="711">
        <v>2359.4877777777779</v>
      </c>
      <c r="J1097" s="711"/>
      <c r="K1097" s="711"/>
      <c r="L1097" s="711"/>
      <c r="M1097" s="711"/>
      <c r="N1097" s="711"/>
      <c r="O1097" s="711"/>
      <c r="P1097" s="701"/>
      <c r="Q1097" s="712"/>
    </row>
    <row r="1098" spans="1:17" ht="14.4" customHeight="1" x14ac:dyDescent="0.3">
      <c r="A1098" s="695" t="s">
        <v>553</v>
      </c>
      <c r="B1098" s="696" t="s">
        <v>6289</v>
      </c>
      <c r="C1098" s="696" t="s">
        <v>1459</v>
      </c>
      <c r="D1098" s="696" t="s">
        <v>5824</v>
      </c>
      <c r="E1098" s="696" t="s">
        <v>3148</v>
      </c>
      <c r="F1098" s="711">
        <v>35</v>
      </c>
      <c r="G1098" s="711">
        <v>21616.25</v>
      </c>
      <c r="H1098" s="711">
        <v>1</v>
      </c>
      <c r="I1098" s="711">
        <v>617.60714285714289</v>
      </c>
      <c r="J1098" s="711">
        <v>44</v>
      </c>
      <c r="K1098" s="711">
        <v>10083.039999999999</v>
      </c>
      <c r="L1098" s="711">
        <v>0.46645648528306249</v>
      </c>
      <c r="M1098" s="711">
        <v>229.15999999999997</v>
      </c>
      <c r="N1098" s="711">
        <v>16</v>
      </c>
      <c r="O1098" s="711">
        <v>3666.56</v>
      </c>
      <c r="P1098" s="701">
        <v>0.16962054010293182</v>
      </c>
      <c r="Q1098" s="712">
        <v>229.16</v>
      </c>
    </row>
    <row r="1099" spans="1:17" ht="14.4" customHeight="1" x14ac:dyDescent="0.3">
      <c r="A1099" s="695" t="s">
        <v>553</v>
      </c>
      <c r="B1099" s="696" t="s">
        <v>6289</v>
      </c>
      <c r="C1099" s="696" t="s">
        <v>1459</v>
      </c>
      <c r="D1099" s="696" t="s">
        <v>6294</v>
      </c>
      <c r="E1099" s="696" t="s">
        <v>6223</v>
      </c>
      <c r="F1099" s="711">
        <v>16</v>
      </c>
      <c r="G1099" s="711">
        <v>1070.08</v>
      </c>
      <c r="H1099" s="711">
        <v>1</v>
      </c>
      <c r="I1099" s="711">
        <v>66.88</v>
      </c>
      <c r="J1099" s="711"/>
      <c r="K1099" s="711"/>
      <c r="L1099" s="711"/>
      <c r="M1099" s="711"/>
      <c r="N1099" s="711"/>
      <c r="O1099" s="711"/>
      <c r="P1099" s="701"/>
      <c r="Q1099" s="712"/>
    </row>
    <row r="1100" spans="1:17" ht="14.4" customHeight="1" x14ac:dyDescent="0.3">
      <c r="A1100" s="695" t="s">
        <v>553</v>
      </c>
      <c r="B1100" s="696" t="s">
        <v>6289</v>
      </c>
      <c r="C1100" s="696" t="s">
        <v>1459</v>
      </c>
      <c r="D1100" s="696" t="s">
        <v>6222</v>
      </c>
      <c r="E1100" s="696" t="s">
        <v>6223</v>
      </c>
      <c r="F1100" s="711">
        <v>4</v>
      </c>
      <c r="G1100" s="711">
        <v>1337.56</v>
      </c>
      <c r="H1100" s="711">
        <v>1</v>
      </c>
      <c r="I1100" s="711">
        <v>334.39</v>
      </c>
      <c r="J1100" s="711"/>
      <c r="K1100" s="711"/>
      <c r="L1100" s="711"/>
      <c r="M1100" s="711"/>
      <c r="N1100" s="711"/>
      <c r="O1100" s="711"/>
      <c r="P1100" s="701"/>
      <c r="Q1100" s="712"/>
    </row>
    <row r="1101" spans="1:17" ht="14.4" customHeight="1" x14ac:dyDescent="0.3">
      <c r="A1101" s="695" t="s">
        <v>553</v>
      </c>
      <c r="B1101" s="696" t="s">
        <v>6289</v>
      </c>
      <c r="C1101" s="696" t="s">
        <v>1459</v>
      </c>
      <c r="D1101" s="696" t="s">
        <v>6224</v>
      </c>
      <c r="E1101" s="696" t="s">
        <v>6225</v>
      </c>
      <c r="F1101" s="711">
        <v>6</v>
      </c>
      <c r="G1101" s="711">
        <v>20905.96</v>
      </c>
      <c r="H1101" s="711">
        <v>1</v>
      </c>
      <c r="I1101" s="711">
        <v>3484.3266666666664</v>
      </c>
      <c r="J1101" s="711">
        <v>10</v>
      </c>
      <c r="K1101" s="711">
        <v>35327.660000000003</v>
      </c>
      <c r="L1101" s="711">
        <v>1.6898367738195235</v>
      </c>
      <c r="M1101" s="711">
        <v>3532.7660000000005</v>
      </c>
      <c r="N1101" s="711">
        <v>4</v>
      </c>
      <c r="O1101" s="711">
        <v>14143.36</v>
      </c>
      <c r="P1101" s="701">
        <v>0.67652286716323962</v>
      </c>
      <c r="Q1101" s="712">
        <v>3535.84</v>
      </c>
    </row>
    <row r="1102" spans="1:17" ht="14.4" customHeight="1" x14ac:dyDescent="0.3">
      <c r="A1102" s="695" t="s">
        <v>553</v>
      </c>
      <c r="B1102" s="696" t="s">
        <v>6289</v>
      </c>
      <c r="C1102" s="696" t="s">
        <v>1459</v>
      </c>
      <c r="D1102" s="696" t="s">
        <v>6226</v>
      </c>
      <c r="E1102" s="696" t="s">
        <v>6225</v>
      </c>
      <c r="F1102" s="711">
        <v>4</v>
      </c>
      <c r="G1102" s="711">
        <v>27791.489999999998</v>
      </c>
      <c r="H1102" s="711">
        <v>1</v>
      </c>
      <c r="I1102" s="711">
        <v>6947.8724999999995</v>
      </c>
      <c r="J1102" s="711">
        <v>2</v>
      </c>
      <c r="K1102" s="711">
        <v>14143.36</v>
      </c>
      <c r="L1102" s="711">
        <v>0.50890974179506032</v>
      </c>
      <c r="M1102" s="711">
        <v>7071.68</v>
      </c>
      <c r="N1102" s="711">
        <v>7</v>
      </c>
      <c r="O1102" s="711">
        <v>49501.760000000002</v>
      </c>
      <c r="P1102" s="701">
        <v>1.7811840962827112</v>
      </c>
      <c r="Q1102" s="712">
        <v>7071.68</v>
      </c>
    </row>
    <row r="1103" spans="1:17" ht="14.4" customHeight="1" x14ac:dyDescent="0.3">
      <c r="A1103" s="695" t="s">
        <v>553</v>
      </c>
      <c r="B1103" s="696" t="s">
        <v>6289</v>
      </c>
      <c r="C1103" s="696" t="s">
        <v>1459</v>
      </c>
      <c r="D1103" s="696" t="s">
        <v>6227</v>
      </c>
      <c r="E1103" s="696" t="s">
        <v>5745</v>
      </c>
      <c r="F1103" s="711">
        <v>18.400000000000002</v>
      </c>
      <c r="G1103" s="711">
        <v>15980.75</v>
      </c>
      <c r="H1103" s="711">
        <v>1</v>
      </c>
      <c r="I1103" s="711">
        <v>868.51902173913038</v>
      </c>
      <c r="J1103" s="711">
        <v>2.4</v>
      </c>
      <c r="K1103" s="711">
        <v>2484.52</v>
      </c>
      <c r="L1103" s="711">
        <v>0.15546954930150336</v>
      </c>
      <c r="M1103" s="711">
        <v>1035.2166666666667</v>
      </c>
      <c r="N1103" s="711"/>
      <c r="O1103" s="711"/>
      <c r="P1103" s="701"/>
      <c r="Q1103" s="712"/>
    </row>
    <row r="1104" spans="1:17" ht="14.4" customHeight="1" x14ac:dyDescent="0.3">
      <c r="A1104" s="695" t="s">
        <v>553</v>
      </c>
      <c r="B1104" s="696" t="s">
        <v>6289</v>
      </c>
      <c r="C1104" s="696" t="s">
        <v>1459</v>
      </c>
      <c r="D1104" s="696" t="s">
        <v>6228</v>
      </c>
      <c r="E1104" s="696" t="s">
        <v>1898</v>
      </c>
      <c r="F1104" s="711">
        <v>4.5</v>
      </c>
      <c r="G1104" s="711">
        <v>400.34999999999997</v>
      </c>
      <c r="H1104" s="711">
        <v>1</v>
      </c>
      <c r="I1104" s="711">
        <v>88.966666666666654</v>
      </c>
      <c r="J1104" s="711">
        <v>5.4</v>
      </c>
      <c r="K1104" s="711">
        <v>521.54</v>
      </c>
      <c r="L1104" s="711">
        <v>1.3027101286374423</v>
      </c>
      <c r="M1104" s="711">
        <v>96.581481481481475</v>
      </c>
      <c r="N1104" s="711"/>
      <c r="O1104" s="711"/>
      <c r="P1104" s="701"/>
      <c r="Q1104" s="712"/>
    </row>
    <row r="1105" spans="1:17" ht="14.4" customHeight="1" x14ac:dyDescent="0.3">
      <c r="A1105" s="695" t="s">
        <v>553</v>
      </c>
      <c r="B1105" s="696" t="s">
        <v>6289</v>
      </c>
      <c r="C1105" s="696" t="s">
        <v>1459</v>
      </c>
      <c r="D1105" s="696" t="s">
        <v>6295</v>
      </c>
      <c r="E1105" s="696" t="s">
        <v>5745</v>
      </c>
      <c r="F1105" s="711">
        <v>2.8</v>
      </c>
      <c r="G1105" s="711">
        <v>936.28</v>
      </c>
      <c r="H1105" s="711">
        <v>1</v>
      </c>
      <c r="I1105" s="711">
        <v>334.3857142857143</v>
      </c>
      <c r="J1105" s="711"/>
      <c r="K1105" s="711"/>
      <c r="L1105" s="711"/>
      <c r="M1105" s="711"/>
      <c r="N1105" s="711"/>
      <c r="O1105" s="711"/>
      <c r="P1105" s="701"/>
      <c r="Q1105" s="712"/>
    </row>
    <row r="1106" spans="1:17" ht="14.4" customHeight="1" x14ac:dyDescent="0.3">
      <c r="A1106" s="695" t="s">
        <v>553</v>
      </c>
      <c r="B1106" s="696" t="s">
        <v>6289</v>
      </c>
      <c r="C1106" s="696" t="s">
        <v>1459</v>
      </c>
      <c r="D1106" s="696" t="s">
        <v>6296</v>
      </c>
      <c r="E1106" s="696" t="s">
        <v>6297</v>
      </c>
      <c r="F1106" s="711">
        <v>16</v>
      </c>
      <c r="G1106" s="711">
        <v>922.24</v>
      </c>
      <c r="H1106" s="711">
        <v>1</v>
      </c>
      <c r="I1106" s="711">
        <v>57.64</v>
      </c>
      <c r="J1106" s="711"/>
      <c r="K1106" s="711"/>
      <c r="L1106" s="711"/>
      <c r="M1106" s="711"/>
      <c r="N1106" s="711"/>
      <c r="O1106" s="711"/>
      <c r="P1106" s="701"/>
      <c r="Q1106" s="712"/>
    </row>
    <row r="1107" spans="1:17" ht="14.4" customHeight="1" x14ac:dyDescent="0.3">
      <c r="A1107" s="695" t="s">
        <v>553</v>
      </c>
      <c r="B1107" s="696" t="s">
        <v>6289</v>
      </c>
      <c r="C1107" s="696" t="s">
        <v>1459</v>
      </c>
      <c r="D1107" s="696" t="s">
        <v>6229</v>
      </c>
      <c r="E1107" s="696" t="s">
        <v>6230</v>
      </c>
      <c r="F1107" s="711">
        <v>147</v>
      </c>
      <c r="G1107" s="711">
        <v>232614.61</v>
      </c>
      <c r="H1107" s="711">
        <v>1</v>
      </c>
      <c r="I1107" s="711">
        <v>1582.41231292517</v>
      </c>
      <c r="J1107" s="711">
        <v>242</v>
      </c>
      <c r="K1107" s="711">
        <v>325702.96000000002</v>
      </c>
      <c r="L1107" s="711">
        <v>1.4001827314286064</v>
      </c>
      <c r="M1107" s="711">
        <v>1345.88</v>
      </c>
      <c r="N1107" s="711">
        <v>328</v>
      </c>
      <c r="O1107" s="711">
        <v>441448.64</v>
      </c>
      <c r="P1107" s="701">
        <v>1.8977683302007557</v>
      </c>
      <c r="Q1107" s="712">
        <v>1345.88</v>
      </c>
    </row>
    <row r="1108" spans="1:17" ht="14.4" customHeight="1" x14ac:dyDescent="0.3">
      <c r="A1108" s="695" t="s">
        <v>553</v>
      </c>
      <c r="B1108" s="696" t="s">
        <v>6289</v>
      </c>
      <c r="C1108" s="696" t="s">
        <v>1459</v>
      </c>
      <c r="D1108" s="696" t="s">
        <v>5826</v>
      </c>
      <c r="E1108" s="696" t="s">
        <v>5827</v>
      </c>
      <c r="F1108" s="711">
        <v>8</v>
      </c>
      <c r="G1108" s="711">
        <v>10637.52</v>
      </c>
      <c r="H1108" s="711">
        <v>1</v>
      </c>
      <c r="I1108" s="711">
        <v>1329.69</v>
      </c>
      <c r="J1108" s="711">
        <v>18</v>
      </c>
      <c r="K1108" s="711">
        <v>25961.760000000002</v>
      </c>
      <c r="L1108" s="711">
        <v>2.4405838954944388</v>
      </c>
      <c r="M1108" s="711">
        <v>1442.3200000000002</v>
      </c>
      <c r="N1108" s="711">
        <v>50.4</v>
      </c>
      <c r="O1108" s="711">
        <v>72692.91</v>
      </c>
      <c r="P1108" s="701">
        <v>6.8336332152606998</v>
      </c>
      <c r="Q1108" s="712">
        <v>1442.319642857143</v>
      </c>
    </row>
    <row r="1109" spans="1:17" ht="14.4" customHeight="1" x14ac:dyDescent="0.3">
      <c r="A1109" s="695" t="s">
        <v>553</v>
      </c>
      <c r="B1109" s="696" t="s">
        <v>6289</v>
      </c>
      <c r="C1109" s="696" t="s">
        <v>1459</v>
      </c>
      <c r="D1109" s="696" t="s">
        <v>5828</v>
      </c>
      <c r="E1109" s="696" t="s">
        <v>5827</v>
      </c>
      <c r="F1109" s="711">
        <v>127.5</v>
      </c>
      <c r="G1109" s="711">
        <v>35402.459999999992</v>
      </c>
      <c r="H1109" s="711">
        <v>1</v>
      </c>
      <c r="I1109" s="711">
        <v>277.6663529411764</v>
      </c>
      <c r="J1109" s="711">
        <v>98</v>
      </c>
      <c r="K1109" s="711">
        <v>29663.62</v>
      </c>
      <c r="L1109" s="711">
        <v>0.83789714048119834</v>
      </c>
      <c r="M1109" s="711">
        <v>302.69</v>
      </c>
      <c r="N1109" s="711">
        <v>123</v>
      </c>
      <c r="O1109" s="711">
        <v>37230.870000000003</v>
      </c>
      <c r="P1109" s="701">
        <v>1.0516464110121164</v>
      </c>
      <c r="Q1109" s="712">
        <v>302.69</v>
      </c>
    </row>
    <row r="1110" spans="1:17" ht="14.4" customHeight="1" x14ac:dyDescent="0.3">
      <c r="A1110" s="695" t="s">
        <v>553</v>
      </c>
      <c r="B1110" s="696" t="s">
        <v>6289</v>
      </c>
      <c r="C1110" s="696" t="s">
        <v>1459</v>
      </c>
      <c r="D1110" s="696" t="s">
        <v>6231</v>
      </c>
      <c r="E1110" s="696" t="s">
        <v>6232</v>
      </c>
      <c r="F1110" s="711"/>
      <c r="G1110" s="711"/>
      <c r="H1110" s="711"/>
      <c r="I1110" s="711"/>
      <c r="J1110" s="711"/>
      <c r="K1110" s="711"/>
      <c r="L1110" s="711"/>
      <c r="M1110" s="711"/>
      <c r="N1110" s="711">
        <v>1.05</v>
      </c>
      <c r="O1110" s="711">
        <v>840</v>
      </c>
      <c r="P1110" s="701"/>
      <c r="Q1110" s="712">
        <v>800</v>
      </c>
    </row>
    <row r="1111" spans="1:17" ht="14.4" customHeight="1" x14ac:dyDescent="0.3">
      <c r="A1111" s="695" t="s">
        <v>553</v>
      </c>
      <c r="B1111" s="696" t="s">
        <v>6289</v>
      </c>
      <c r="C1111" s="696" t="s">
        <v>1459</v>
      </c>
      <c r="D1111" s="696" t="s">
        <v>6298</v>
      </c>
      <c r="E1111" s="696" t="s">
        <v>6299</v>
      </c>
      <c r="F1111" s="711">
        <v>11</v>
      </c>
      <c r="G1111" s="711">
        <v>177656.16</v>
      </c>
      <c r="H1111" s="711">
        <v>1</v>
      </c>
      <c r="I1111" s="711">
        <v>16150.56</v>
      </c>
      <c r="J1111" s="711"/>
      <c r="K1111" s="711"/>
      <c r="L1111" s="711"/>
      <c r="M1111" s="711"/>
      <c r="N1111" s="711"/>
      <c r="O1111" s="711"/>
      <c r="P1111" s="701"/>
      <c r="Q1111" s="712"/>
    </row>
    <row r="1112" spans="1:17" ht="14.4" customHeight="1" x14ac:dyDescent="0.3">
      <c r="A1112" s="695" t="s">
        <v>553</v>
      </c>
      <c r="B1112" s="696" t="s">
        <v>6289</v>
      </c>
      <c r="C1112" s="696" t="s">
        <v>1459</v>
      </c>
      <c r="D1112" s="696" t="s">
        <v>6233</v>
      </c>
      <c r="E1112" s="696" t="s">
        <v>6234</v>
      </c>
      <c r="F1112" s="711"/>
      <c r="G1112" s="711"/>
      <c r="H1112" s="711"/>
      <c r="I1112" s="711"/>
      <c r="J1112" s="711">
        <v>4</v>
      </c>
      <c r="K1112" s="711">
        <v>12477.5</v>
      </c>
      <c r="L1112" s="711"/>
      <c r="M1112" s="711">
        <v>3119.375</v>
      </c>
      <c r="N1112" s="711">
        <v>5</v>
      </c>
      <c r="O1112" s="711">
        <v>15596.9</v>
      </c>
      <c r="P1112" s="701"/>
      <c r="Q1112" s="712">
        <v>3119.38</v>
      </c>
    </row>
    <row r="1113" spans="1:17" ht="14.4" customHeight="1" x14ac:dyDescent="0.3">
      <c r="A1113" s="695" t="s">
        <v>553</v>
      </c>
      <c r="B1113" s="696" t="s">
        <v>6289</v>
      </c>
      <c r="C1113" s="696" t="s">
        <v>1459</v>
      </c>
      <c r="D1113" s="696" t="s">
        <v>6237</v>
      </c>
      <c r="E1113" s="696" t="s">
        <v>6238</v>
      </c>
      <c r="F1113" s="711">
        <v>12</v>
      </c>
      <c r="G1113" s="711">
        <v>3346.4399999999996</v>
      </c>
      <c r="H1113" s="711">
        <v>1</v>
      </c>
      <c r="I1113" s="711">
        <v>278.86999999999995</v>
      </c>
      <c r="J1113" s="711">
        <v>27</v>
      </c>
      <c r="K1113" s="711">
        <v>6707.06</v>
      </c>
      <c r="L1113" s="711">
        <v>2.0042373387839021</v>
      </c>
      <c r="M1113" s="711">
        <v>248.40962962962965</v>
      </c>
      <c r="N1113" s="711">
        <v>3</v>
      </c>
      <c r="O1113" s="711">
        <v>745.23</v>
      </c>
      <c r="P1113" s="701">
        <v>0.2226933696704558</v>
      </c>
      <c r="Q1113" s="712">
        <v>248.41</v>
      </c>
    </row>
    <row r="1114" spans="1:17" ht="14.4" customHeight="1" x14ac:dyDescent="0.3">
      <c r="A1114" s="695" t="s">
        <v>553</v>
      </c>
      <c r="B1114" s="696" t="s">
        <v>6289</v>
      </c>
      <c r="C1114" s="696" t="s">
        <v>1459</v>
      </c>
      <c r="D1114" s="696" t="s">
        <v>6240</v>
      </c>
      <c r="E1114" s="696" t="s">
        <v>6241</v>
      </c>
      <c r="F1114" s="711"/>
      <c r="G1114" s="711"/>
      <c r="H1114" s="711"/>
      <c r="I1114" s="711"/>
      <c r="J1114" s="711">
        <v>1</v>
      </c>
      <c r="K1114" s="711">
        <v>3535.84</v>
      </c>
      <c r="L1114" s="711"/>
      <c r="M1114" s="711">
        <v>3535.84</v>
      </c>
      <c r="N1114" s="711"/>
      <c r="O1114" s="711"/>
      <c r="P1114" s="701"/>
      <c r="Q1114" s="712"/>
    </row>
    <row r="1115" spans="1:17" ht="14.4" customHeight="1" x14ac:dyDescent="0.3">
      <c r="A1115" s="695" t="s">
        <v>553</v>
      </c>
      <c r="B1115" s="696" t="s">
        <v>6289</v>
      </c>
      <c r="C1115" s="696" t="s">
        <v>1459</v>
      </c>
      <c r="D1115" s="696" t="s">
        <v>6242</v>
      </c>
      <c r="E1115" s="696" t="s">
        <v>2026</v>
      </c>
      <c r="F1115" s="711"/>
      <c r="G1115" s="711"/>
      <c r="H1115" s="711"/>
      <c r="I1115" s="711"/>
      <c r="J1115" s="711"/>
      <c r="K1115" s="711"/>
      <c r="L1115" s="711"/>
      <c r="M1115" s="711"/>
      <c r="N1115" s="711">
        <v>21</v>
      </c>
      <c r="O1115" s="711">
        <v>5226.93</v>
      </c>
      <c r="P1115" s="701"/>
      <c r="Q1115" s="712">
        <v>248.9014285714286</v>
      </c>
    </row>
    <row r="1116" spans="1:17" ht="14.4" customHeight="1" x14ac:dyDescent="0.3">
      <c r="A1116" s="695" t="s">
        <v>553</v>
      </c>
      <c r="B1116" s="696" t="s">
        <v>6289</v>
      </c>
      <c r="C1116" s="696" t="s">
        <v>1459</v>
      </c>
      <c r="D1116" s="696" t="s">
        <v>6243</v>
      </c>
      <c r="E1116" s="696" t="s">
        <v>1322</v>
      </c>
      <c r="F1116" s="711">
        <v>2.8</v>
      </c>
      <c r="G1116" s="711">
        <v>19681.199999999997</v>
      </c>
      <c r="H1116" s="711">
        <v>1</v>
      </c>
      <c r="I1116" s="711">
        <v>7028.9999999999991</v>
      </c>
      <c r="J1116" s="711">
        <v>5.4</v>
      </c>
      <c r="K1116" s="711">
        <v>32850.979999999996</v>
      </c>
      <c r="L1116" s="711">
        <v>1.6691553360567446</v>
      </c>
      <c r="M1116" s="711">
        <v>6083.5148148148137</v>
      </c>
      <c r="N1116" s="711">
        <v>7.6</v>
      </c>
      <c r="O1116" s="711">
        <v>45958.34</v>
      </c>
      <c r="P1116" s="701">
        <v>2.3351391175334837</v>
      </c>
      <c r="Q1116" s="712">
        <v>6047.15</v>
      </c>
    </row>
    <row r="1117" spans="1:17" ht="14.4" customHeight="1" x14ac:dyDescent="0.3">
      <c r="A1117" s="695" t="s">
        <v>553</v>
      </c>
      <c r="B1117" s="696" t="s">
        <v>6289</v>
      </c>
      <c r="C1117" s="696" t="s">
        <v>1459</v>
      </c>
      <c r="D1117" s="696" t="s">
        <v>6244</v>
      </c>
      <c r="E1117" s="696" t="s">
        <v>1325</v>
      </c>
      <c r="F1117" s="711">
        <v>3</v>
      </c>
      <c r="G1117" s="711">
        <v>33739.199999999997</v>
      </c>
      <c r="H1117" s="711">
        <v>1</v>
      </c>
      <c r="I1117" s="711">
        <v>11246.4</v>
      </c>
      <c r="J1117" s="711">
        <v>3.8</v>
      </c>
      <c r="K1117" s="711">
        <v>36119.880000000005</v>
      </c>
      <c r="L1117" s="711">
        <v>1.0705612462654719</v>
      </c>
      <c r="M1117" s="711">
        <v>9505.2315789473705</v>
      </c>
      <c r="N1117" s="711">
        <v>12.400000000000002</v>
      </c>
      <c r="O1117" s="711">
        <v>116665.4</v>
      </c>
      <c r="P1117" s="701">
        <v>3.4578591075069949</v>
      </c>
      <c r="Q1117" s="712">
        <v>9408.4999999999982</v>
      </c>
    </row>
    <row r="1118" spans="1:17" ht="14.4" customHeight="1" x14ac:dyDescent="0.3">
      <c r="A1118" s="695" t="s">
        <v>553</v>
      </c>
      <c r="B1118" s="696" t="s">
        <v>6289</v>
      </c>
      <c r="C1118" s="696" t="s">
        <v>1459</v>
      </c>
      <c r="D1118" s="696" t="s">
        <v>6245</v>
      </c>
      <c r="E1118" s="696" t="s">
        <v>2868</v>
      </c>
      <c r="F1118" s="711">
        <v>60</v>
      </c>
      <c r="G1118" s="711">
        <v>178977</v>
      </c>
      <c r="H1118" s="711">
        <v>1</v>
      </c>
      <c r="I1118" s="711">
        <v>2982.95</v>
      </c>
      <c r="J1118" s="711">
        <v>80</v>
      </c>
      <c r="K1118" s="711">
        <v>258848.80000000002</v>
      </c>
      <c r="L1118" s="711">
        <v>1.4462685149488483</v>
      </c>
      <c r="M1118" s="711">
        <v>3235.61</v>
      </c>
      <c r="N1118" s="711">
        <v>18</v>
      </c>
      <c r="O1118" s="711">
        <v>58240.98</v>
      </c>
      <c r="P1118" s="701">
        <v>0.32541041586349084</v>
      </c>
      <c r="Q1118" s="712">
        <v>3235.61</v>
      </c>
    </row>
    <row r="1119" spans="1:17" ht="14.4" customHeight="1" x14ac:dyDescent="0.3">
      <c r="A1119" s="695" t="s">
        <v>553</v>
      </c>
      <c r="B1119" s="696" t="s">
        <v>6289</v>
      </c>
      <c r="C1119" s="696" t="s">
        <v>1459</v>
      </c>
      <c r="D1119" s="696" t="s">
        <v>6246</v>
      </c>
      <c r="E1119" s="696" t="s">
        <v>1393</v>
      </c>
      <c r="F1119" s="711"/>
      <c r="G1119" s="711"/>
      <c r="H1119" s="711"/>
      <c r="I1119" s="711"/>
      <c r="J1119" s="711">
        <v>0.2</v>
      </c>
      <c r="K1119" s="711">
        <v>207.04</v>
      </c>
      <c r="L1119" s="711"/>
      <c r="M1119" s="711">
        <v>1035.1999999999998</v>
      </c>
      <c r="N1119" s="711">
        <v>2.9</v>
      </c>
      <c r="O1119" s="711">
        <v>3002.12</v>
      </c>
      <c r="P1119" s="701"/>
      <c r="Q1119" s="712">
        <v>1035.2137931034483</v>
      </c>
    </row>
    <row r="1120" spans="1:17" ht="14.4" customHeight="1" x14ac:dyDescent="0.3">
      <c r="A1120" s="695" t="s">
        <v>553</v>
      </c>
      <c r="B1120" s="696" t="s">
        <v>6289</v>
      </c>
      <c r="C1120" s="696" t="s">
        <v>1459</v>
      </c>
      <c r="D1120" s="696" t="s">
        <v>6300</v>
      </c>
      <c r="E1120" s="696" t="s">
        <v>1949</v>
      </c>
      <c r="F1120" s="711"/>
      <c r="G1120" s="711"/>
      <c r="H1120" s="711"/>
      <c r="I1120" s="711"/>
      <c r="J1120" s="711"/>
      <c r="K1120" s="711"/>
      <c r="L1120" s="711"/>
      <c r="M1120" s="711"/>
      <c r="N1120" s="711">
        <v>0.7</v>
      </c>
      <c r="O1120" s="711">
        <v>565.08000000000004</v>
      </c>
      <c r="P1120" s="701"/>
      <c r="Q1120" s="712">
        <v>807.25714285714298</v>
      </c>
    </row>
    <row r="1121" spans="1:17" ht="14.4" customHeight="1" x14ac:dyDescent="0.3">
      <c r="A1121" s="695" t="s">
        <v>553</v>
      </c>
      <c r="B1121" s="696" t="s">
        <v>6289</v>
      </c>
      <c r="C1121" s="696" t="s">
        <v>1459</v>
      </c>
      <c r="D1121" s="696" t="s">
        <v>5836</v>
      </c>
      <c r="E1121" s="696" t="s">
        <v>1464</v>
      </c>
      <c r="F1121" s="711">
        <v>6.66</v>
      </c>
      <c r="G1121" s="711">
        <v>983.45999999999992</v>
      </c>
      <c r="H1121" s="711">
        <v>1</v>
      </c>
      <c r="I1121" s="711">
        <v>147.66666666666666</v>
      </c>
      <c r="J1121" s="711">
        <v>2.4</v>
      </c>
      <c r="K1121" s="711">
        <v>384.4</v>
      </c>
      <c r="L1121" s="711">
        <v>0.39086490553759179</v>
      </c>
      <c r="M1121" s="711">
        <v>160.16666666666666</v>
      </c>
      <c r="N1121" s="711">
        <v>4.96</v>
      </c>
      <c r="O1121" s="711">
        <v>794.43000000000006</v>
      </c>
      <c r="P1121" s="701">
        <v>0.80779086083826501</v>
      </c>
      <c r="Q1121" s="712">
        <v>160.16733870967744</v>
      </c>
    </row>
    <row r="1122" spans="1:17" ht="14.4" customHeight="1" x14ac:dyDescent="0.3">
      <c r="A1122" s="695" t="s">
        <v>553</v>
      </c>
      <c r="B1122" s="696" t="s">
        <v>6289</v>
      </c>
      <c r="C1122" s="696" t="s">
        <v>1459</v>
      </c>
      <c r="D1122" s="696" t="s">
        <v>6247</v>
      </c>
      <c r="E1122" s="696" t="s">
        <v>1800</v>
      </c>
      <c r="F1122" s="711"/>
      <c r="G1122" s="711"/>
      <c r="H1122" s="711"/>
      <c r="I1122" s="711"/>
      <c r="J1122" s="711">
        <v>2.4</v>
      </c>
      <c r="K1122" s="711">
        <v>809.55</v>
      </c>
      <c r="L1122" s="711"/>
      <c r="M1122" s="711">
        <v>337.3125</v>
      </c>
      <c r="N1122" s="711"/>
      <c r="O1122" s="711"/>
      <c r="P1122" s="701"/>
      <c r="Q1122" s="712"/>
    </row>
    <row r="1123" spans="1:17" ht="14.4" customHeight="1" x14ac:dyDescent="0.3">
      <c r="A1123" s="695" t="s">
        <v>553</v>
      </c>
      <c r="B1123" s="696" t="s">
        <v>6289</v>
      </c>
      <c r="C1123" s="696" t="s">
        <v>1459</v>
      </c>
      <c r="D1123" s="696" t="s">
        <v>6248</v>
      </c>
      <c r="E1123" s="696" t="s">
        <v>6249</v>
      </c>
      <c r="F1123" s="711"/>
      <c r="G1123" s="711"/>
      <c r="H1123" s="711"/>
      <c r="I1123" s="711"/>
      <c r="J1123" s="711">
        <v>23.99</v>
      </c>
      <c r="K1123" s="711">
        <v>87036.59</v>
      </c>
      <c r="L1123" s="711"/>
      <c r="M1123" s="711">
        <v>3628.0362651104629</v>
      </c>
      <c r="N1123" s="711">
        <v>14.17</v>
      </c>
      <c r="O1123" s="711">
        <v>51409.25</v>
      </c>
      <c r="P1123" s="701"/>
      <c r="Q1123" s="712">
        <v>3628.0345800988002</v>
      </c>
    </row>
    <row r="1124" spans="1:17" ht="14.4" customHeight="1" x14ac:dyDescent="0.3">
      <c r="A1124" s="695" t="s">
        <v>553</v>
      </c>
      <c r="B1124" s="696" t="s">
        <v>6289</v>
      </c>
      <c r="C1124" s="696" t="s">
        <v>1459</v>
      </c>
      <c r="D1124" s="696" t="s">
        <v>6301</v>
      </c>
      <c r="E1124" s="696" t="s">
        <v>6302</v>
      </c>
      <c r="F1124" s="711"/>
      <c r="G1124" s="711"/>
      <c r="H1124" s="711"/>
      <c r="I1124" s="711"/>
      <c r="J1124" s="711">
        <v>13.8</v>
      </c>
      <c r="K1124" s="711">
        <v>321321.96000000002</v>
      </c>
      <c r="L1124" s="711"/>
      <c r="M1124" s="711">
        <v>23284.2</v>
      </c>
      <c r="N1124" s="711"/>
      <c r="O1124" s="711"/>
      <c r="P1124" s="701"/>
      <c r="Q1124" s="712"/>
    </row>
    <row r="1125" spans="1:17" ht="14.4" customHeight="1" x14ac:dyDescent="0.3">
      <c r="A1125" s="695" t="s">
        <v>553</v>
      </c>
      <c r="B1125" s="696" t="s">
        <v>6289</v>
      </c>
      <c r="C1125" s="696" t="s">
        <v>1459</v>
      </c>
      <c r="D1125" s="696" t="s">
        <v>5846</v>
      </c>
      <c r="E1125" s="696" t="s">
        <v>5847</v>
      </c>
      <c r="F1125" s="711">
        <v>11.200000000000001</v>
      </c>
      <c r="G1125" s="711">
        <v>93152.72</v>
      </c>
      <c r="H1125" s="711">
        <v>1</v>
      </c>
      <c r="I1125" s="711">
        <v>8317.2071428571417</v>
      </c>
      <c r="J1125" s="711">
        <v>2.4000000000000004</v>
      </c>
      <c r="K1125" s="711">
        <v>16804.079999999998</v>
      </c>
      <c r="L1125" s="711">
        <v>0.18039280012435491</v>
      </c>
      <c r="M1125" s="711">
        <v>7001.699999999998</v>
      </c>
      <c r="N1125" s="711"/>
      <c r="O1125" s="711"/>
      <c r="P1125" s="701"/>
      <c r="Q1125" s="712"/>
    </row>
    <row r="1126" spans="1:17" ht="14.4" customHeight="1" x14ac:dyDescent="0.3">
      <c r="A1126" s="695" t="s">
        <v>553</v>
      </c>
      <c r="B1126" s="696" t="s">
        <v>6289</v>
      </c>
      <c r="C1126" s="696" t="s">
        <v>1459</v>
      </c>
      <c r="D1126" s="696" t="s">
        <v>5848</v>
      </c>
      <c r="E1126" s="696" t="s">
        <v>5849</v>
      </c>
      <c r="F1126" s="711">
        <v>12.2</v>
      </c>
      <c r="G1126" s="711">
        <v>158186.37</v>
      </c>
      <c r="H1126" s="711">
        <v>1</v>
      </c>
      <c r="I1126" s="711">
        <v>12966.095901639344</v>
      </c>
      <c r="J1126" s="711">
        <v>7.9999999999999991</v>
      </c>
      <c r="K1126" s="711">
        <v>71226.399999999994</v>
      </c>
      <c r="L1126" s="711">
        <v>0.45026888220521144</v>
      </c>
      <c r="M1126" s="711">
        <v>8903.3000000000011</v>
      </c>
      <c r="N1126" s="711">
        <v>1.4</v>
      </c>
      <c r="O1126" s="711">
        <v>12464.619999999999</v>
      </c>
      <c r="P1126" s="701">
        <v>7.8797054385912002E-2</v>
      </c>
      <c r="Q1126" s="712">
        <v>8903.2999999999993</v>
      </c>
    </row>
    <row r="1127" spans="1:17" ht="14.4" customHeight="1" x14ac:dyDescent="0.3">
      <c r="A1127" s="695" t="s">
        <v>553</v>
      </c>
      <c r="B1127" s="696" t="s">
        <v>6289</v>
      </c>
      <c r="C1127" s="696" t="s">
        <v>1459</v>
      </c>
      <c r="D1127" s="696" t="s">
        <v>6251</v>
      </c>
      <c r="E1127" s="696" t="s">
        <v>2071</v>
      </c>
      <c r="F1127" s="711"/>
      <c r="G1127" s="711"/>
      <c r="H1127" s="711"/>
      <c r="I1127" s="711"/>
      <c r="J1127" s="711">
        <v>10</v>
      </c>
      <c r="K1127" s="711">
        <v>93162.4</v>
      </c>
      <c r="L1127" s="711"/>
      <c r="M1127" s="711">
        <v>9316.24</v>
      </c>
      <c r="N1127" s="711">
        <v>59</v>
      </c>
      <c r="O1127" s="711">
        <v>637141.59000000008</v>
      </c>
      <c r="P1127" s="701"/>
      <c r="Q1127" s="712">
        <v>10799.010000000002</v>
      </c>
    </row>
    <row r="1128" spans="1:17" ht="14.4" customHeight="1" x14ac:dyDescent="0.3">
      <c r="A1128" s="695" t="s">
        <v>553</v>
      </c>
      <c r="B1128" s="696" t="s">
        <v>6289</v>
      </c>
      <c r="C1128" s="696" t="s">
        <v>1459</v>
      </c>
      <c r="D1128" s="696" t="s">
        <v>5854</v>
      </c>
      <c r="E1128" s="696" t="s">
        <v>2980</v>
      </c>
      <c r="F1128" s="711">
        <v>9</v>
      </c>
      <c r="G1128" s="711">
        <v>95603.64</v>
      </c>
      <c r="H1128" s="711">
        <v>1</v>
      </c>
      <c r="I1128" s="711">
        <v>10622.626666666667</v>
      </c>
      <c r="J1128" s="711">
        <v>1.2</v>
      </c>
      <c r="K1128" s="711">
        <v>12858.97</v>
      </c>
      <c r="L1128" s="711">
        <v>0.13450293315191764</v>
      </c>
      <c r="M1128" s="711">
        <v>10715.808333333332</v>
      </c>
      <c r="N1128" s="711"/>
      <c r="O1128" s="711"/>
      <c r="P1128" s="701"/>
      <c r="Q1128" s="712"/>
    </row>
    <row r="1129" spans="1:17" ht="14.4" customHeight="1" x14ac:dyDescent="0.3">
      <c r="A1129" s="695" t="s">
        <v>553</v>
      </c>
      <c r="B1129" s="696" t="s">
        <v>6289</v>
      </c>
      <c r="C1129" s="696" t="s">
        <v>1459</v>
      </c>
      <c r="D1129" s="696" t="s">
        <v>2110</v>
      </c>
      <c r="E1129" s="696" t="s">
        <v>2111</v>
      </c>
      <c r="F1129" s="711"/>
      <c r="G1129" s="711"/>
      <c r="H1129" s="711"/>
      <c r="I1129" s="711"/>
      <c r="J1129" s="711"/>
      <c r="K1129" s="711"/>
      <c r="L1129" s="711"/>
      <c r="M1129" s="711"/>
      <c r="N1129" s="711">
        <v>4</v>
      </c>
      <c r="O1129" s="711">
        <v>28027.119999999999</v>
      </c>
      <c r="P1129" s="701"/>
      <c r="Q1129" s="712">
        <v>7006.78</v>
      </c>
    </row>
    <row r="1130" spans="1:17" ht="14.4" customHeight="1" x14ac:dyDescent="0.3">
      <c r="A1130" s="695" t="s">
        <v>553</v>
      </c>
      <c r="B1130" s="696" t="s">
        <v>6289</v>
      </c>
      <c r="C1130" s="696" t="s">
        <v>1459</v>
      </c>
      <c r="D1130" s="696" t="s">
        <v>6252</v>
      </c>
      <c r="E1130" s="696" t="s">
        <v>6253</v>
      </c>
      <c r="F1130" s="711">
        <v>1</v>
      </c>
      <c r="G1130" s="711">
        <v>698</v>
      </c>
      <c r="H1130" s="711">
        <v>1</v>
      </c>
      <c r="I1130" s="711">
        <v>698</v>
      </c>
      <c r="J1130" s="711"/>
      <c r="K1130" s="711"/>
      <c r="L1130" s="711"/>
      <c r="M1130" s="711"/>
      <c r="N1130" s="711"/>
      <c r="O1130" s="711"/>
      <c r="P1130" s="701"/>
      <c r="Q1130" s="712"/>
    </row>
    <row r="1131" spans="1:17" ht="14.4" customHeight="1" x14ac:dyDescent="0.3">
      <c r="A1131" s="695" t="s">
        <v>553</v>
      </c>
      <c r="B1131" s="696" t="s">
        <v>6289</v>
      </c>
      <c r="C1131" s="696" t="s">
        <v>1459</v>
      </c>
      <c r="D1131" s="696" t="s">
        <v>6303</v>
      </c>
      <c r="E1131" s="696" t="s">
        <v>5745</v>
      </c>
      <c r="F1131" s="711">
        <v>1</v>
      </c>
      <c r="G1131" s="711">
        <v>15008.36</v>
      </c>
      <c r="H1131" s="711">
        <v>1</v>
      </c>
      <c r="I1131" s="711">
        <v>15008.36</v>
      </c>
      <c r="J1131" s="711"/>
      <c r="K1131" s="711"/>
      <c r="L1131" s="711"/>
      <c r="M1131" s="711"/>
      <c r="N1131" s="711"/>
      <c r="O1131" s="711"/>
      <c r="P1131" s="701"/>
      <c r="Q1131" s="712"/>
    </row>
    <row r="1132" spans="1:17" ht="14.4" customHeight="1" x14ac:dyDescent="0.3">
      <c r="A1132" s="695" t="s">
        <v>553</v>
      </c>
      <c r="B1132" s="696" t="s">
        <v>6289</v>
      </c>
      <c r="C1132" s="696" t="s">
        <v>1459</v>
      </c>
      <c r="D1132" s="696" t="s">
        <v>6304</v>
      </c>
      <c r="E1132" s="696" t="s">
        <v>2580</v>
      </c>
      <c r="F1132" s="711"/>
      <c r="G1132" s="711"/>
      <c r="H1132" s="711"/>
      <c r="I1132" s="711"/>
      <c r="J1132" s="711"/>
      <c r="K1132" s="711"/>
      <c r="L1132" s="711"/>
      <c r="M1132" s="711"/>
      <c r="N1132" s="711">
        <v>1.5899999999999999</v>
      </c>
      <c r="O1132" s="711">
        <v>100975.77</v>
      </c>
      <c r="P1132" s="701"/>
      <c r="Q1132" s="712">
        <v>63506.77358490567</v>
      </c>
    </row>
    <row r="1133" spans="1:17" ht="14.4" customHeight="1" x14ac:dyDescent="0.3">
      <c r="A1133" s="695" t="s">
        <v>553</v>
      </c>
      <c r="B1133" s="696" t="s">
        <v>6289</v>
      </c>
      <c r="C1133" s="696" t="s">
        <v>5872</v>
      </c>
      <c r="D1133" s="696" t="s">
        <v>5873</v>
      </c>
      <c r="E1133" s="696" t="s">
        <v>5745</v>
      </c>
      <c r="F1133" s="711">
        <v>114</v>
      </c>
      <c r="G1133" s="711">
        <v>203282.94000000003</v>
      </c>
      <c r="H1133" s="711">
        <v>1</v>
      </c>
      <c r="I1133" s="711">
        <v>1783.1836842105265</v>
      </c>
      <c r="J1133" s="711">
        <v>78</v>
      </c>
      <c r="K1133" s="711">
        <v>143893.08000000002</v>
      </c>
      <c r="L1133" s="711">
        <v>0.70784631509166485</v>
      </c>
      <c r="M1133" s="711">
        <v>1844.783076923077</v>
      </c>
      <c r="N1133" s="711">
        <v>21</v>
      </c>
      <c r="O1133" s="711">
        <v>39177.18</v>
      </c>
      <c r="P1133" s="701">
        <v>0.192722419303853</v>
      </c>
      <c r="Q1133" s="712">
        <v>1865.58</v>
      </c>
    </row>
    <row r="1134" spans="1:17" ht="14.4" customHeight="1" x14ac:dyDescent="0.3">
      <c r="A1134" s="695" t="s">
        <v>553</v>
      </c>
      <c r="B1134" s="696" t="s">
        <v>6289</v>
      </c>
      <c r="C1134" s="696" t="s">
        <v>5872</v>
      </c>
      <c r="D1134" s="696" t="s">
        <v>5874</v>
      </c>
      <c r="E1134" s="696" t="s">
        <v>5745</v>
      </c>
      <c r="F1134" s="711">
        <v>128</v>
      </c>
      <c r="G1134" s="711">
        <v>331008.96000000002</v>
      </c>
      <c r="H1134" s="711">
        <v>1</v>
      </c>
      <c r="I1134" s="711">
        <v>2586.0075000000002</v>
      </c>
      <c r="J1134" s="711">
        <v>146</v>
      </c>
      <c r="K1134" s="711">
        <v>392530.17000000004</v>
      </c>
      <c r="L1134" s="711">
        <v>1.1858596516541426</v>
      </c>
      <c r="M1134" s="711">
        <v>2688.5628082191784</v>
      </c>
      <c r="N1134" s="711">
        <v>176</v>
      </c>
      <c r="O1134" s="711">
        <v>480252.95999999996</v>
      </c>
      <c r="P1134" s="701">
        <v>1.4508760125405666</v>
      </c>
      <c r="Q1134" s="712">
        <v>2728.7099999999996</v>
      </c>
    </row>
    <row r="1135" spans="1:17" ht="14.4" customHeight="1" x14ac:dyDescent="0.3">
      <c r="A1135" s="695" t="s">
        <v>553</v>
      </c>
      <c r="B1135" s="696" t="s">
        <v>6289</v>
      </c>
      <c r="C1135" s="696" t="s">
        <v>5872</v>
      </c>
      <c r="D1135" s="696" t="s">
        <v>5875</v>
      </c>
      <c r="E1135" s="696" t="s">
        <v>5745</v>
      </c>
      <c r="F1135" s="711">
        <v>52</v>
      </c>
      <c r="G1135" s="711">
        <v>405818.92000000004</v>
      </c>
      <c r="H1135" s="711">
        <v>1</v>
      </c>
      <c r="I1135" s="711">
        <v>7804.2100000000009</v>
      </c>
      <c r="J1135" s="711">
        <v>37</v>
      </c>
      <c r="K1135" s="711">
        <v>299216.11000000004</v>
      </c>
      <c r="L1135" s="711">
        <v>0.73731434207158209</v>
      </c>
      <c r="M1135" s="711">
        <v>8086.9218918918932</v>
      </c>
      <c r="N1135" s="711">
        <v>9</v>
      </c>
      <c r="O1135" s="711">
        <v>73724.67</v>
      </c>
      <c r="P1135" s="701">
        <v>0.1816688832546299</v>
      </c>
      <c r="Q1135" s="712">
        <v>8191.63</v>
      </c>
    </row>
    <row r="1136" spans="1:17" ht="14.4" customHeight="1" x14ac:dyDescent="0.3">
      <c r="A1136" s="695" t="s">
        <v>553</v>
      </c>
      <c r="B1136" s="696" t="s">
        <v>6289</v>
      </c>
      <c r="C1136" s="696" t="s">
        <v>5872</v>
      </c>
      <c r="D1136" s="696" t="s">
        <v>5876</v>
      </c>
      <c r="E1136" s="696" t="s">
        <v>5745</v>
      </c>
      <c r="F1136" s="711">
        <v>70</v>
      </c>
      <c r="G1136" s="711">
        <v>540758.79</v>
      </c>
      <c r="H1136" s="711">
        <v>1</v>
      </c>
      <c r="I1136" s="711">
        <v>7725.1255714285717</v>
      </c>
      <c r="J1136" s="711">
        <v>56</v>
      </c>
      <c r="K1136" s="711">
        <v>445648.2</v>
      </c>
      <c r="L1136" s="711">
        <v>0.82411642351666625</v>
      </c>
      <c r="M1136" s="711">
        <v>7958.0035714285714</v>
      </c>
      <c r="N1136" s="711">
        <v>62</v>
      </c>
      <c r="O1136" s="711">
        <v>500610.31999999995</v>
      </c>
      <c r="P1136" s="701">
        <v>0.92575530764835079</v>
      </c>
      <c r="Q1136" s="712">
        <v>8074.3599999999988</v>
      </c>
    </row>
    <row r="1137" spans="1:17" ht="14.4" customHeight="1" x14ac:dyDescent="0.3">
      <c r="A1137" s="695" t="s">
        <v>553</v>
      </c>
      <c r="B1137" s="696" t="s">
        <v>6289</v>
      </c>
      <c r="C1137" s="696" t="s">
        <v>5872</v>
      </c>
      <c r="D1137" s="696" t="s">
        <v>5877</v>
      </c>
      <c r="E1137" s="696" t="s">
        <v>5745</v>
      </c>
      <c r="F1137" s="711">
        <v>120</v>
      </c>
      <c r="G1137" s="711">
        <v>1087719.2000000002</v>
      </c>
      <c r="H1137" s="711">
        <v>1</v>
      </c>
      <c r="I1137" s="711">
        <v>9064.3266666666677</v>
      </c>
      <c r="J1137" s="711">
        <v>147</v>
      </c>
      <c r="K1137" s="711">
        <v>1400631.84</v>
      </c>
      <c r="L1137" s="711">
        <v>1.2876777756612183</v>
      </c>
      <c r="M1137" s="711">
        <v>9528.1077551020408</v>
      </c>
      <c r="N1137" s="711">
        <v>167</v>
      </c>
      <c r="O1137" s="711">
        <v>1617578.7</v>
      </c>
      <c r="P1137" s="701">
        <v>1.4871289391600329</v>
      </c>
      <c r="Q1137" s="712">
        <v>9686.1</v>
      </c>
    </row>
    <row r="1138" spans="1:17" ht="14.4" customHeight="1" x14ac:dyDescent="0.3">
      <c r="A1138" s="695" t="s">
        <v>553</v>
      </c>
      <c r="B1138" s="696" t="s">
        <v>6289</v>
      </c>
      <c r="C1138" s="696" t="s">
        <v>5872</v>
      </c>
      <c r="D1138" s="696" t="s">
        <v>6305</v>
      </c>
      <c r="E1138" s="696" t="s">
        <v>5745</v>
      </c>
      <c r="F1138" s="711">
        <v>1</v>
      </c>
      <c r="G1138" s="711">
        <v>3722.45</v>
      </c>
      <c r="H1138" s="711">
        <v>1</v>
      </c>
      <c r="I1138" s="711">
        <v>3722.45</v>
      </c>
      <c r="J1138" s="711"/>
      <c r="K1138" s="711"/>
      <c r="L1138" s="711"/>
      <c r="M1138" s="711"/>
      <c r="N1138" s="711"/>
      <c r="O1138" s="711"/>
      <c r="P1138" s="701"/>
      <c r="Q1138" s="712"/>
    </row>
    <row r="1139" spans="1:17" ht="14.4" customHeight="1" x14ac:dyDescent="0.3">
      <c r="A1139" s="695" t="s">
        <v>553</v>
      </c>
      <c r="B1139" s="696" t="s">
        <v>6289</v>
      </c>
      <c r="C1139" s="696" t="s">
        <v>5872</v>
      </c>
      <c r="D1139" s="696" t="s">
        <v>6258</v>
      </c>
      <c r="E1139" s="696" t="s">
        <v>5745</v>
      </c>
      <c r="F1139" s="711">
        <v>8</v>
      </c>
      <c r="G1139" s="711">
        <v>6994.52</v>
      </c>
      <c r="H1139" s="711">
        <v>1</v>
      </c>
      <c r="I1139" s="711">
        <v>874.31500000000005</v>
      </c>
      <c r="J1139" s="711">
        <v>6</v>
      </c>
      <c r="K1139" s="711">
        <v>5516.76</v>
      </c>
      <c r="L1139" s="711">
        <v>0.78872603123588181</v>
      </c>
      <c r="M1139" s="711">
        <v>919.46</v>
      </c>
      <c r="N1139" s="711">
        <v>5</v>
      </c>
      <c r="O1139" s="711">
        <v>4627.8500000000004</v>
      </c>
      <c r="P1139" s="701">
        <v>0.66163939769991365</v>
      </c>
      <c r="Q1139" s="712">
        <v>925.57</v>
      </c>
    </row>
    <row r="1140" spans="1:17" ht="14.4" customHeight="1" x14ac:dyDescent="0.3">
      <c r="A1140" s="695" t="s">
        <v>553</v>
      </c>
      <c r="B1140" s="696" t="s">
        <v>6289</v>
      </c>
      <c r="C1140" s="696" t="s">
        <v>5872</v>
      </c>
      <c r="D1140" s="696" t="s">
        <v>6259</v>
      </c>
      <c r="E1140" s="696" t="s">
        <v>5745</v>
      </c>
      <c r="F1140" s="711">
        <v>4</v>
      </c>
      <c r="G1140" s="711">
        <v>55232.84</v>
      </c>
      <c r="H1140" s="711">
        <v>1</v>
      </c>
      <c r="I1140" s="711">
        <v>13808.21</v>
      </c>
      <c r="J1140" s="711">
        <v>1</v>
      </c>
      <c r="K1140" s="711">
        <v>14463.67</v>
      </c>
      <c r="L1140" s="711">
        <v>0.26186721522920059</v>
      </c>
      <c r="M1140" s="711">
        <v>14463.67</v>
      </c>
      <c r="N1140" s="711">
        <v>1</v>
      </c>
      <c r="O1140" s="711">
        <v>14463.67</v>
      </c>
      <c r="P1140" s="701">
        <v>0.26186721522920059</v>
      </c>
      <c r="Q1140" s="712">
        <v>14463.67</v>
      </c>
    </row>
    <row r="1141" spans="1:17" ht="14.4" customHeight="1" x14ac:dyDescent="0.3">
      <c r="A1141" s="695" t="s">
        <v>553</v>
      </c>
      <c r="B1141" s="696" t="s">
        <v>6289</v>
      </c>
      <c r="C1141" s="696" t="s">
        <v>5872</v>
      </c>
      <c r="D1141" s="696" t="s">
        <v>5878</v>
      </c>
      <c r="E1141" s="696" t="s">
        <v>5745</v>
      </c>
      <c r="F1141" s="711">
        <v>489</v>
      </c>
      <c r="G1141" s="711">
        <v>94649.159999999989</v>
      </c>
      <c r="H1141" s="711">
        <v>1</v>
      </c>
      <c r="I1141" s="711">
        <v>193.5565644171779</v>
      </c>
      <c r="J1141" s="711">
        <v>434</v>
      </c>
      <c r="K1141" s="711">
        <v>103028.72</v>
      </c>
      <c r="L1141" s="711">
        <v>1.0885328512160066</v>
      </c>
      <c r="M1141" s="711">
        <v>237.39336405529954</v>
      </c>
      <c r="N1141" s="711">
        <v>421</v>
      </c>
      <c r="O1141" s="711">
        <v>100484.28000000001</v>
      </c>
      <c r="P1141" s="701">
        <v>1.0616499924563516</v>
      </c>
      <c r="Q1141" s="712">
        <v>238.68000000000004</v>
      </c>
    </row>
    <row r="1142" spans="1:17" ht="14.4" customHeight="1" x14ac:dyDescent="0.3">
      <c r="A1142" s="695" t="s">
        <v>553</v>
      </c>
      <c r="B1142" s="696" t="s">
        <v>6289</v>
      </c>
      <c r="C1142" s="696" t="s">
        <v>5872</v>
      </c>
      <c r="D1142" s="696" t="s">
        <v>6260</v>
      </c>
      <c r="E1142" s="696" t="s">
        <v>5745</v>
      </c>
      <c r="F1142" s="711"/>
      <c r="G1142" s="711"/>
      <c r="H1142" s="711"/>
      <c r="I1142" s="711"/>
      <c r="J1142" s="711">
        <v>1</v>
      </c>
      <c r="K1142" s="711">
        <v>2632.62</v>
      </c>
      <c r="L1142" s="711"/>
      <c r="M1142" s="711">
        <v>2632.62</v>
      </c>
      <c r="N1142" s="711">
        <v>1</v>
      </c>
      <c r="O1142" s="711">
        <v>2728.71</v>
      </c>
      <c r="P1142" s="701"/>
      <c r="Q1142" s="712">
        <v>2728.71</v>
      </c>
    </row>
    <row r="1143" spans="1:17" ht="14.4" customHeight="1" x14ac:dyDescent="0.3">
      <c r="A1143" s="695" t="s">
        <v>553</v>
      </c>
      <c r="B1143" s="696" t="s">
        <v>6289</v>
      </c>
      <c r="C1143" s="696" t="s">
        <v>5886</v>
      </c>
      <c r="D1143" s="696" t="s">
        <v>6270</v>
      </c>
      <c r="E1143" s="696" t="s">
        <v>6271</v>
      </c>
      <c r="F1143" s="711">
        <v>0</v>
      </c>
      <c r="G1143" s="711">
        <v>0</v>
      </c>
      <c r="H1143" s="711"/>
      <c r="I1143" s="711"/>
      <c r="J1143" s="711">
        <v>0</v>
      </c>
      <c r="K1143" s="711">
        <v>0</v>
      </c>
      <c r="L1143" s="711"/>
      <c r="M1143" s="711"/>
      <c r="N1143" s="711">
        <v>0</v>
      </c>
      <c r="O1143" s="711">
        <v>0</v>
      </c>
      <c r="P1143" s="701"/>
      <c r="Q1143" s="712"/>
    </row>
    <row r="1144" spans="1:17" ht="14.4" customHeight="1" x14ac:dyDescent="0.3">
      <c r="A1144" s="695" t="s">
        <v>553</v>
      </c>
      <c r="B1144" s="696" t="s">
        <v>6289</v>
      </c>
      <c r="C1144" s="696" t="s">
        <v>5886</v>
      </c>
      <c r="D1144" s="696" t="s">
        <v>6272</v>
      </c>
      <c r="E1144" s="696" t="s">
        <v>6273</v>
      </c>
      <c r="F1144" s="711">
        <v>2512</v>
      </c>
      <c r="G1144" s="711">
        <v>0</v>
      </c>
      <c r="H1144" s="711"/>
      <c r="I1144" s="711">
        <v>0</v>
      </c>
      <c r="J1144" s="711">
        <v>3013</v>
      </c>
      <c r="K1144" s="711">
        <v>0</v>
      </c>
      <c r="L1144" s="711"/>
      <c r="M1144" s="711">
        <v>0</v>
      </c>
      <c r="N1144" s="711">
        <v>4528</v>
      </c>
      <c r="O1144" s="711">
        <v>0</v>
      </c>
      <c r="P1144" s="701"/>
      <c r="Q1144" s="712">
        <v>0</v>
      </c>
    </row>
    <row r="1145" spans="1:17" ht="14.4" customHeight="1" x14ac:dyDescent="0.3">
      <c r="A1145" s="695" t="s">
        <v>553</v>
      </c>
      <c r="B1145" s="696" t="s">
        <v>6289</v>
      </c>
      <c r="C1145" s="696" t="s">
        <v>5886</v>
      </c>
      <c r="D1145" s="696" t="s">
        <v>5903</v>
      </c>
      <c r="E1145" s="696" t="s">
        <v>5904</v>
      </c>
      <c r="F1145" s="711">
        <v>1</v>
      </c>
      <c r="G1145" s="711">
        <v>0</v>
      </c>
      <c r="H1145" s="711"/>
      <c r="I1145" s="711">
        <v>0</v>
      </c>
      <c r="J1145" s="711"/>
      <c r="K1145" s="711"/>
      <c r="L1145" s="711"/>
      <c r="M1145" s="711"/>
      <c r="N1145" s="711"/>
      <c r="O1145" s="711"/>
      <c r="P1145" s="701"/>
      <c r="Q1145" s="712"/>
    </row>
    <row r="1146" spans="1:17" ht="14.4" customHeight="1" x14ac:dyDescent="0.3">
      <c r="A1146" s="695" t="s">
        <v>553</v>
      </c>
      <c r="B1146" s="696" t="s">
        <v>6289</v>
      </c>
      <c r="C1146" s="696" t="s">
        <v>5886</v>
      </c>
      <c r="D1146" s="696" t="s">
        <v>6276</v>
      </c>
      <c r="E1146" s="696" t="s">
        <v>6277</v>
      </c>
      <c r="F1146" s="711">
        <v>1698</v>
      </c>
      <c r="G1146" s="711">
        <v>0</v>
      </c>
      <c r="H1146" s="711"/>
      <c r="I1146" s="711">
        <v>0</v>
      </c>
      <c r="J1146" s="711">
        <v>1985</v>
      </c>
      <c r="K1146" s="711">
        <v>0</v>
      </c>
      <c r="L1146" s="711"/>
      <c r="M1146" s="711">
        <v>0</v>
      </c>
      <c r="N1146" s="711"/>
      <c r="O1146" s="711"/>
      <c r="P1146" s="701"/>
      <c r="Q1146" s="712"/>
    </row>
    <row r="1147" spans="1:17" ht="14.4" customHeight="1" x14ac:dyDescent="0.3">
      <c r="A1147" s="695" t="s">
        <v>553</v>
      </c>
      <c r="B1147" s="696" t="s">
        <v>6289</v>
      </c>
      <c r="C1147" s="696" t="s">
        <v>5886</v>
      </c>
      <c r="D1147" s="696" t="s">
        <v>5923</v>
      </c>
      <c r="E1147" s="696" t="s">
        <v>5924</v>
      </c>
      <c r="F1147" s="711">
        <v>48</v>
      </c>
      <c r="G1147" s="711">
        <v>17136</v>
      </c>
      <c r="H1147" s="711">
        <v>1</v>
      </c>
      <c r="I1147" s="711">
        <v>357</v>
      </c>
      <c r="J1147" s="711">
        <v>36</v>
      </c>
      <c r="K1147" s="711">
        <v>11772</v>
      </c>
      <c r="L1147" s="711">
        <v>0.68697478991596639</v>
      </c>
      <c r="M1147" s="711">
        <v>327</v>
      </c>
      <c r="N1147" s="711">
        <v>43</v>
      </c>
      <c r="O1147" s="711">
        <v>14109</v>
      </c>
      <c r="P1147" s="701">
        <v>0.82335434173669464</v>
      </c>
      <c r="Q1147" s="712">
        <v>328.11627906976742</v>
      </c>
    </row>
    <row r="1148" spans="1:17" ht="14.4" customHeight="1" x14ac:dyDescent="0.3">
      <c r="A1148" s="695" t="s">
        <v>553</v>
      </c>
      <c r="B1148" s="696" t="s">
        <v>6289</v>
      </c>
      <c r="C1148" s="696" t="s">
        <v>5886</v>
      </c>
      <c r="D1148" s="696" t="s">
        <v>6306</v>
      </c>
      <c r="E1148" s="696" t="s">
        <v>6307</v>
      </c>
      <c r="F1148" s="711">
        <v>844</v>
      </c>
      <c r="G1148" s="711">
        <v>4614728</v>
      </c>
      <c r="H1148" s="711">
        <v>1</v>
      </c>
      <c r="I1148" s="711">
        <v>5467.6872037914691</v>
      </c>
      <c r="J1148" s="711">
        <v>765</v>
      </c>
      <c r="K1148" s="711">
        <v>4188924</v>
      </c>
      <c r="L1148" s="711">
        <v>0.90772933962738434</v>
      </c>
      <c r="M1148" s="711">
        <v>5475.7176470588238</v>
      </c>
      <c r="N1148" s="711">
        <v>936</v>
      </c>
      <c r="O1148" s="711">
        <v>5125536</v>
      </c>
      <c r="P1148" s="701">
        <v>1.1106908142798448</v>
      </c>
      <c r="Q1148" s="712">
        <v>5476</v>
      </c>
    </row>
    <row r="1149" spans="1:17" ht="14.4" customHeight="1" x14ac:dyDescent="0.3">
      <c r="A1149" s="695" t="s">
        <v>553</v>
      </c>
      <c r="B1149" s="696" t="s">
        <v>6289</v>
      </c>
      <c r="C1149" s="696" t="s">
        <v>5886</v>
      </c>
      <c r="D1149" s="696" t="s">
        <v>6308</v>
      </c>
      <c r="E1149" s="696" t="s">
        <v>6309</v>
      </c>
      <c r="F1149" s="711">
        <v>292</v>
      </c>
      <c r="G1149" s="711">
        <v>1946912</v>
      </c>
      <c r="H1149" s="711">
        <v>1</v>
      </c>
      <c r="I1149" s="711">
        <v>6667.5068493150684</v>
      </c>
      <c r="J1149" s="711">
        <v>293</v>
      </c>
      <c r="K1149" s="711">
        <v>1956000</v>
      </c>
      <c r="L1149" s="711">
        <v>1.0046679048667839</v>
      </c>
      <c r="M1149" s="711">
        <v>6675.7679180887371</v>
      </c>
      <c r="N1149" s="711">
        <v>263</v>
      </c>
      <c r="O1149" s="711">
        <v>1755788</v>
      </c>
      <c r="P1149" s="701">
        <v>0.90183223484163644</v>
      </c>
      <c r="Q1149" s="712">
        <v>6676</v>
      </c>
    </row>
    <row r="1150" spans="1:17" ht="14.4" customHeight="1" x14ac:dyDescent="0.3">
      <c r="A1150" s="695" t="s">
        <v>553</v>
      </c>
      <c r="B1150" s="696" t="s">
        <v>6289</v>
      </c>
      <c r="C1150" s="696" t="s">
        <v>5886</v>
      </c>
      <c r="D1150" s="696" t="s">
        <v>6278</v>
      </c>
      <c r="E1150" s="696" t="s">
        <v>6279</v>
      </c>
      <c r="F1150" s="711">
        <v>798</v>
      </c>
      <c r="G1150" s="711">
        <v>5837278</v>
      </c>
      <c r="H1150" s="711">
        <v>1</v>
      </c>
      <c r="I1150" s="711">
        <v>7314.8847117794485</v>
      </c>
      <c r="J1150" s="711">
        <v>658</v>
      </c>
      <c r="K1150" s="711">
        <v>4815157</v>
      </c>
      <c r="L1150" s="711">
        <v>0.82489766634379924</v>
      </c>
      <c r="M1150" s="711">
        <v>7317.8677811550151</v>
      </c>
      <c r="N1150" s="711">
        <v>814</v>
      </c>
      <c r="O1150" s="711">
        <v>5958076</v>
      </c>
      <c r="P1150" s="701">
        <v>1.0206942345387695</v>
      </c>
      <c r="Q1150" s="712">
        <v>7319.5036855036851</v>
      </c>
    </row>
    <row r="1151" spans="1:17" ht="14.4" customHeight="1" x14ac:dyDescent="0.3">
      <c r="A1151" s="695" t="s">
        <v>553</v>
      </c>
      <c r="B1151" s="696" t="s">
        <v>6289</v>
      </c>
      <c r="C1151" s="696" t="s">
        <v>5886</v>
      </c>
      <c r="D1151" s="696" t="s">
        <v>5939</v>
      </c>
      <c r="E1151" s="696" t="s">
        <v>5940</v>
      </c>
      <c r="F1151" s="711">
        <v>8</v>
      </c>
      <c r="G1151" s="711">
        <v>5384</v>
      </c>
      <c r="H1151" s="711">
        <v>1</v>
      </c>
      <c r="I1151" s="711">
        <v>673</v>
      </c>
      <c r="J1151" s="711">
        <v>5</v>
      </c>
      <c r="K1151" s="711">
        <v>3225</v>
      </c>
      <c r="L1151" s="711">
        <v>0.5989970282317979</v>
      </c>
      <c r="M1151" s="711">
        <v>645</v>
      </c>
      <c r="N1151" s="711">
        <v>4</v>
      </c>
      <c r="O1151" s="711">
        <v>2586</v>
      </c>
      <c r="P1151" s="701">
        <v>0.48031203566121844</v>
      </c>
      <c r="Q1151" s="712">
        <v>646.5</v>
      </c>
    </row>
    <row r="1152" spans="1:17" ht="14.4" customHeight="1" x14ac:dyDescent="0.3">
      <c r="A1152" s="695" t="s">
        <v>553</v>
      </c>
      <c r="B1152" s="696" t="s">
        <v>6289</v>
      </c>
      <c r="C1152" s="696" t="s">
        <v>5886</v>
      </c>
      <c r="D1152" s="696" t="s">
        <v>6310</v>
      </c>
      <c r="E1152" s="696" t="s">
        <v>6311</v>
      </c>
      <c r="F1152" s="711">
        <v>183</v>
      </c>
      <c r="G1152" s="711">
        <v>2165439</v>
      </c>
      <c r="H1152" s="711">
        <v>1</v>
      </c>
      <c r="I1152" s="711">
        <v>11833</v>
      </c>
      <c r="J1152" s="711">
        <v>240</v>
      </c>
      <c r="K1152" s="711">
        <v>2841216</v>
      </c>
      <c r="L1152" s="711">
        <v>1.312073902797539</v>
      </c>
      <c r="M1152" s="711">
        <v>11838.4</v>
      </c>
      <c r="N1152" s="711">
        <v>219</v>
      </c>
      <c r="O1152" s="711">
        <v>2594490</v>
      </c>
      <c r="P1152" s="701">
        <v>1.1981358052570403</v>
      </c>
      <c r="Q1152" s="712">
        <v>11846.986301369863</v>
      </c>
    </row>
    <row r="1153" spans="1:17" ht="14.4" customHeight="1" x14ac:dyDescent="0.3">
      <c r="A1153" s="695" t="s">
        <v>553</v>
      </c>
      <c r="B1153" s="696" t="s">
        <v>6289</v>
      </c>
      <c r="C1153" s="696" t="s">
        <v>5886</v>
      </c>
      <c r="D1153" s="696" t="s">
        <v>6312</v>
      </c>
      <c r="E1153" s="696" t="s">
        <v>6313</v>
      </c>
      <c r="F1153" s="711">
        <v>12</v>
      </c>
      <c r="G1153" s="711">
        <v>23472</v>
      </c>
      <c r="H1153" s="711">
        <v>1</v>
      </c>
      <c r="I1153" s="711">
        <v>1956</v>
      </c>
      <c r="J1153" s="711">
        <v>14</v>
      </c>
      <c r="K1153" s="711">
        <v>27510</v>
      </c>
      <c r="L1153" s="711">
        <v>1.172034764826176</v>
      </c>
      <c r="M1153" s="711">
        <v>1965</v>
      </c>
      <c r="N1153" s="711">
        <v>10</v>
      </c>
      <c r="O1153" s="711">
        <v>19714</v>
      </c>
      <c r="P1153" s="701">
        <v>0.83989434219495573</v>
      </c>
      <c r="Q1153" s="712">
        <v>1971.4</v>
      </c>
    </row>
    <row r="1154" spans="1:17" ht="14.4" customHeight="1" x14ac:dyDescent="0.3">
      <c r="A1154" s="695" t="s">
        <v>553</v>
      </c>
      <c r="B1154" s="696" t="s">
        <v>6289</v>
      </c>
      <c r="C1154" s="696" t="s">
        <v>5886</v>
      </c>
      <c r="D1154" s="696" t="s">
        <v>6314</v>
      </c>
      <c r="E1154" s="696" t="s">
        <v>6315</v>
      </c>
      <c r="F1154" s="711">
        <v>6</v>
      </c>
      <c r="G1154" s="711">
        <v>14712</v>
      </c>
      <c r="H1154" s="711">
        <v>1</v>
      </c>
      <c r="I1154" s="711">
        <v>2452</v>
      </c>
      <c r="J1154" s="711">
        <v>6</v>
      </c>
      <c r="K1154" s="711">
        <v>14820</v>
      </c>
      <c r="L1154" s="711">
        <v>1.0073409461663947</v>
      </c>
      <c r="M1154" s="711">
        <v>2470</v>
      </c>
      <c r="N1154" s="711">
        <v>5</v>
      </c>
      <c r="O1154" s="711">
        <v>12449</v>
      </c>
      <c r="P1154" s="701">
        <v>0.84617998912452419</v>
      </c>
      <c r="Q1154" s="712">
        <v>2489.8000000000002</v>
      </c>
    </row>
    <row r="1155" spans="1:17" ht="14.4" customHeight="1" x14ac:dyDescent="0.3">
      <c r="A1155" s="695" t="s">
        <v>553</v>
      </c>
      <c r="B1155" s="696" t="s">
        <v>6316</v>
      </c>
      <c r="C1155" s="696" t="s">
        <v>5886</v>
      </c>
      <c r="D1155" s="696" t="s">
        <v>6317</v>
      </c>
      <c r="E1155" s="696" t="s">
        <v>6318</v>
      </c>
      <c r="F1155" s="711"/>
      <c r="G1155" s="711"/>
      <c r="H1155" s="711"/>
      <c r="I1155" s="711"/>
      <c r="J1155" s="711">
        <v>1</v>
      </c>
      <c r="K1155" s="711">
        <v>442</v>
      </c>
      <c r="L1155" s="711"/>
      <c r="M1155" s="711">
        <v>442</v>
      </c>
      <c r="N1155" s="711"/>
      <c r="O1155" s="711"/>
      <c r="P1155" s="701"/>
      <c r="Q1155" s="712"/>
    </row>
    <row r="1156" spans="1:17" ht="14.4" customHeight="1" x14ac:dyDescent="0.3">
      <c r="A1156" s="695" t="s">
        <v>553</v>
      </c>
      <c r="B1156" s="696" t="s">
        <v>6316</v>
      </c>
      <c r="C1156" s="696" t="s">
        <v>5886</v>
      </c>
      <c r="D1156" s="696" t="s">
        <v>5913</v>
      </c>
      <c r="E1156" s="696" t="s">
        <v>5914</v>
      </c>
      <c r="F1156" s="711"/>
      <c r="G1156" s="711"/>
      <c r="H1156" s="711"/>
      <c r="I1156" s="711"/>
      <c r="J1156" s="711">
        <v>1</v>
      </c>
      <c r="K1156" s="711">
        <v>81</v>
      </c>
      <c r="L1156" s="711"/>
      <c r="M1156" s="711">
        <v>81</v>
      </c>
      <c r="N1156" s="711"/>
      <c r="O1156" s="711"/>
      <c r="P1156" s="701"/>
      <c r="Q1156" s="712"/>
    </row>
    <row r="1157" spans="1:17" ht="14.4" customHeight="1" x14ac:dyDescent="0.3">
      <c r="A1157" s="695" t="s">
        <v>553</v>
      </c>
      <c r="B1157" s="696" t="s">
        <v>6319</v>
      </c>
      <c r="C1157" s="696" t="s">
        <v>5886</v>
      </c>
      <c r="D1157" s="696" t="s">
        <v>6287</v>
      </c>
      <c r="E1157" s="696" t="s">
        <v>6288</v>
      </c>
      <c r="F1157" s="711"/>
      <c r="G1157" s="711"/>
      <c r="H1157" s="711"/>
      <c r="I1157" s="711"/>
      <c r="J1157" s="711">
        <v>1</v>
      </c>
      <c r="K1157" s="711">
        <v>340</v>
      </c>
      <c r="L1157" s="711"/>
      <c r="M1157" s="711">
        <v>340</v>
      </c>
      <c r="N1157" s="711"/>
      <c r="O1157" s="711"/>
      <c r="P1157" s="701"/>
      <c r="Q1157" s="712"/>
    </row>
    <row r="1158" spans="1:17" ht="14.4" customHeight="1" x14ac:dyDescent="0.3">
      <c r="A1158" s="695" t="s">
        <v>553</v>
      </c>
      <c r="B1158" s="696" t="s">
        <v>5941</v>
      </c>
      <c r="C1158" s="696" t="s">
        <v>5886</v>
      </c>
      <c r="D1158" s="696" t="s">
        <v>5942</v>
      </c>
      <c r="E1158" s="696" t="s">
        <v>5943</v>
      </c>
      <c r="F1158" s="711">
        <v>270</v>
      </c>
      <c r="G1158" s="711">
        <v>242460</v>
      </c>
      <c r="H1158" s="711">
        <v>1</v>
      </c>
      <c r="I1158" s="711">
        <v>898</v>
      </c>
      <c r="J1158" s="711">
        <v>246</v>
      </c>
      <c r="K1158" s="711">
        <v>222384</v>
      </c>
      <c r="L1158" s="711">
        <v>0.9171987131898045</v>
      </c>
      <c r="M1158" s="711">
        <v>904</v>
      </c>
      <c r="N1158" s="711">
        <v>270</v>
      </c>
      <c r="O1158" s="711">
        <v>245263</v>
      </c>
      <c r="P1158" s="701">
        <v>1.0115606698012043</v>
      </c>
      <c r="Q1158" s="712">
        <v>908.3814814814815</v>
      </c>
    </row>
    <row r="1159" spans="1:17" ht="14.4" customHeight="1" x14ac:dyDescent="0.3">
      <c r="A1159" s="695" t="s">
        <v>553</v>
      </c>
      <c r="B1159" s="696" t="s">
        <v>5941</v>
      </c>
      <c r="C1159" s="696" t="s">
        <v>5886</v>
      </c>
      <c r="D1159" s="696" t="s">
        <v>5944</v>
      </c>
      <c r="E1159" s="696" t="s">
        <v>5945</v>
      </c>
      <c r="F1159" s="711">
        <v>6</v>
      </c>
      <c r="G1159" s="711">
        <v>60228</v>
      </c>
      <c r="H1159" s="711">
        <v>1</v>
      </c>
      <c r="I1159" s="711">
        <v>10038</v>
      </c>
      <c r="J1159" s="711">
        <v>4</v>
      </c>
      <c r="K1159" s="711">
        <v>40336</v>
      </c>
      <c r="L1159" s="711">
        <v>0.6697217241150295</v>
      </c>
      <c r="M1159" s="711">
        <v>10084</v>
      </c>
      <c r="N1159" s="711">
        <v>3</v>
      </c>
      <c r="O1159" s="711">
        <v>30252</v>
      </c>
      <c r="P1159" s="701">
        <v>0.50229129308627218</v>
      </c>
      <c r="Q1159" s="712">
        <v>10084</v>
      </c>
    </row>
    <row r="1160" spans="1:17" ht="14.4" customHeight="1" x14ac:dyDescent="0.3">
      <c r="A1160" s="695" t="s">
        <v>553</v>
      </c>
      <c r="B1160" s="696" t="s">
        <v>5941</v>
      </c>
      <c r="C1160" s="696" t="s">
        <v>5886</v>
      </c>
      <c r="D1160" s="696" t="s">
        <v>5946</v>
      </c>
      <c r="E1160" s="696" t="s">
        <v>5947</v>
      </c>
      <c r="F1160" s="711">
        <v>32</v>
      </c>
      <c r="G1160" s="711">
        <v>9440</v>
      </c>
      <c r="H1160" s="711">
        <v>1</v>
      </c>
      <c r="I1160" s="711">
        <v>295</v>
      </c>
      <c r="J1160" s="711">
        <v>15</v>
      </c>
      <c r="K1160" s="711">
        <v>4455</v>
      </c>
      <c r="L1160" s="711">
        <v>0.47192796610169491</v>
      </c>
      <c r="M1160" s="711">
        <v>297</v>
      </c>
      <c r="N1160" s="711">
        <v>27</v>
      </c>
      <c r="O1160" s="711">
        <v>8047</v>
      </c>
      <c r="P1160" s="701">
        <v>0.85243644067796609</v>
      </c>
      <c r="Q1160" s="712">
        <v>298.03703703703701</v>
      </c>
    </row>
    <row r="1161" spans="1:17" ht="14.4" customHeight="1" x14ac:dyDescent="0.3">
      <c r="A1161" s="695" t="s">
        <v>553</v>
      </c>
      <c r="B1161" s="696" t="s">
        <v>5941</v>
      </c>
      <c r="C1161" s="696" t="s">
        <v>5886</v>
      </c>
      <c r="D1161" s="696" t="s">
        <v>5948</v>
      </c>
      <c r="E1161" s="696" t="s">
        <v>5949</v>
      </c>
      <c r="F1161" s="711">
        <v>9</v>
      </c>
      <c r="G1161" s="711">
        <v>207</v>
      </c>
      <c r="H1161" s="711">
        <v>1</v>
      </c>
      <c r="I1161" s="711">
        <v>23</v>
      </c>
      <c r="J1161" s="711">
        <v>8</v>
      </c>
      <c r="K1161" s="711">
        <v>184</v>
      </c>
      <c r="L1161" s="711">
        <v>0.88888888888888884</v>
      </c>
      <c r="M1161" s="711">
        <v>23</v>
      </c>
      <c r="N1161" s="711">
        <v>24</v>
      </c>
      <c r="O1161" s="711">
        <v>552</v>
      </c>
      <c r="P1161" s="701">
        <v>2.6666666666666665</v>
      </c>
      <c r="Q1161" s="712">
        <v>23</v>
      </c>
    </row>
    <row r="1162" spans="1:17" ht="14.4" customHeight="1" x14ac:dyDescent="0.3">
      <c r="A1162" s="695" t="s">
        <v>553</v>
      </c>
      <c r="B1162" s="696" t="s">
        <v>5941</v>
      </c>
      <c r="C1162" s="696" t="s">
        <v>5886</v>
      </c>
      <c r="D1162" s="696" t="s">
        <v>5950</v>
      </c>
      <c r="E1162" s="696" t="s">
        <v>5951</v>
      </c>
      <c r="F1162" s="711">
        <v>162</v>
      </c>
      <c r="G1162" s="711">
        <v>200232</v>
      </c>
      <c r="H1162" s="711">
        <v>1</v>
      </c>
      <c r="I1162" s="711">
        <v>1236</v>
      </c>
      <c r="J1162" s="711">
        <v>138</v>
      </c>
      <c r="K1162" s="711">
        <v>171810</v>
      </c>
      <c r="L1162" s="711">
        <v>0.8580546565983459</v>
      </c>
      <c r="M1162" s="711">
        <v>1245</v>
      </c>
      <c r="N1162" s="711">
        <v>221</v>
      </c>
      <c r="O1162" s="711">
        <v>276217</v>
      </c>
      <c r="P1162" s="701">
        <v>1.3794847976347437</v>
      </c>
      <c r="Q1162" s="712">
        <v>1249.8506787330316</v>
      </c>
    </row>
    <row r="1163" spans="1:17" ht="14.4" customHeight="1" x14ac:dyDescent="0.3">
      <c r="A1163" s="695" t="s">
        <v>553</v>
      </c>
      <c r="B1163" s="696" t="s">
        <v>5941</v>
      </c>
      <c r="C1163" s="696" t="s">
        <v>5886</v>
      </c>
      <c r="D1163" s="696" t="s">
        <v>5952</v>
      </c>
      <c r="E1163" s="696" t="s">
        <v>5953</v>
      </c>
      <c r="F1163" s="711">
        <v>159</v>
      </c>
      <c r="G1163" s="711">
        <v>1477905</v>
      </c>
      <c r="H1163" s="711">
        <v>1</v>
      </c>
      <c r="I1163" s="711">
        <v>9295</v>
      </c>
      <c r="J1163" s="711">
        <v>82</v>
      </c>
      <c r="K1163" s="711">
        <v>765634</v>
      </c>
      <c r="L1163" s="711">
        <v>0.51805359613777613</v>
      </c>
      <c r="M1163" s="711">
        <v>9337</v>
      </c>
      <c r="N1163" s="711">
        <v>162</v>
      </c>
      <c r="O1163" s="711">
        <v>1515669</v>
      </c>
      <c r="P1163" s="701">
        <v>1.0255523866554346</v>
      </c>
      <c r="Q1163" s="712">
        <v>9355.9814814814818</v>
      </c>
    </row>
    <row r="1164" spans="1:17" ht="14.4" customHeight="1" x14ac:dyDescent="0.3">
      <c r="A1164" s="695" t="s">
        <v>553</v>
      </c>
      <c r="B1164" s="696" t="s">
        <v>5941</v>
      </c>
      <c r="C1164" s="696" t="s">
        <v>5886</v>
      </c>
      <c r="D1164" s="696" t="s">
        <v>5954</v>
      </c>
      <c r="E1164" s="696" t="s">
        <v>5955</v>
      </c>
      <c r="F1164" s="711">
        <v>35</v>
      </c>
      <c r="G1164" s="711">
        <v>339570</v>
      </c>
      <c r="H1164" s="711">
        <v>1</v>
      </c>
      <c r="I1164" s="711">
        <v>9702</v>
      </c>
      <c r="J1164" s="711">
        <v>18</v>
      </c>
      <c r="K1164" s="711">
        <v>175446</v>
      </c>
      <c r="L1164" s="711">
        <v>0.51667108401802275</v>
      </c>
      <c r="M1164" s="711">
        <v>9747</v>
      </c>
      <c r="N1164" s="711">
        <v>35</v>
      </c>
      <c r="O1164" s="711">
        <v>341712</v>
      </c>
      <c r="P1164" s="701">
        <v>1.0063079777365491</v>
      </c>
      <c r="Q1164" s="712">
        <v>9763.2000000000007</v>
      </c>
    </row>
    <row r="1165" spans="1:17" ht="14.4" customHeight="1" x14ac:dyDescent="0.3">
      <c r="A1165" s="695" t="s">
        <v>553</v>
      </c>
      <c r="B1165" s="696" t="s">
        <v>5941</v>
      </c>
      <c r="C1165" s="696" t="s">
        <v>5886</v>
      </c>
      <c r="D1165" s="696" t="s">
        <v>5956</v>
      </c>
      <c r="E1165" s="696" t="s">
        <v>5957</v>
      </c>
      <c r="F1165" s="711">
        <v>6</v>
      </c>
      <c r="G1165" s="711">
        <v>2532</v>
      </c>
      <c r="H1165" s="711">
        <v>1</v>
      </c>
      <c r="I1165" s="711">
        <v>422</v>
      </c>
      <c r="J1165" s="711">
        <v>4</v>
      </c>
      <c r="K1165" s="711">
        <v>1696</v>
      </c>
      <c r="L1165" s="711">
        <v>0.66982622432859396</v>
      </c>
      <c r="M1165" s="711">
        <v>424</v>
      </c>
      <c r="N1165" s="711">
        <v>9</v>
      </c>
      <c r="O1165" s="711">
        <v>3822</v>
      </c>
      <c r="P1165" s="701">
        <v>1.5094786729857821</v>
      </c>
      <c r="Q1165" s="712">
        <v>424.66666666666669</v>
      </c>
    </row>
    <row r="1166" spans="1:17" ht="14.4" customHeight="1" x14ac:dyDescent="0.3">
      <c r="A1166" s="695" t="s">
        <v>553</v>
      </c>
      <c r="B1166" s="696" t="s">
        <v>5941</v>
      </c>
      <c r="C1166" s="696" t="s">
        <v>5886</v>
      </c>
      <c r="D1166" s="696" t="s">
        <v>5960</v>
      </c>
      <c r="E1166" s="696" t="s">
        <v>5961</v>
      </c>
      <c r="F1166" s="711">
        <v>360</v>
      </c>
      <c r="G1166" s="711">
        <v>360000</v>
      </c>
      <c r="H1166" s="711">
        <v>1</v>
      </c>
      <c r="I1166" s="711">
        <v>1000</v>
      </c>
      <c r="J1166" s="711">
        <v>345</v>
      </c>
      <c r="K1166" s="711">
        <v>345690</v>
      </c>
      <c r="L1166" s="711">
        <v>0.96025000000000005</v>
      </c>
      <c r="M1166" s="711">
        <v>1002</v>
      </c>
      <c r="N1166" s="711">
        <v>441</v>
      </c>
      <c r="O1166" s="711">
        <v>442522</v>
      </c>
      <c r="P1166" s="701">
        <v>1.2292277777777778</v>
      </c>
      <c r="Q1166" s="712">
        <v>1003.4512471655329</v>
      </c>
    </row>
    <row r="1167" spans="1:17" ht="14.4" customHeight="1" x14ac:dyDescent="0.3">
      <c r="A1167" s="695" t="s">
        <v>553</v>
      </c>
      <c r="B1167" s="696" t="s">
        <v>5941</v>
      </c>
      <c r="C1167" s="696" t="s">
        <v>5886</v>
      </c>
      <c r="D1167" s="696" t="s">
        <v>5962</v>
      </c>
      <c r="E1167" s="696" t="s">
        <v>5963</v>
      </c>
      <c r="F1167" s="711">
        <v>280</v>
      </c>
      <c r="G1167" s="711">
        <v>621880</v>
      </c>
      <c r="H1167" s="711">
        <v>1</v>
      </c>
      <c r="I1167" s="711">
        <v>2221</v>
      </c>
      <c r="J1167" s="711">
        <v>189</v>
      </c>
      <c r="K1167" s="711">
        <v>422037</v>
      </c>
      <c r="L1167" s="711">
        <v>0.67864700585321924</v>
      </c>
      <c r="M1167" s="711">
        <v>2233</v>
      </c>
      <c r="N1167" s="711">
        <v>286</v>
      </c>
      <c r="O1167" s="711">
        <v>640402</v>
      </c>
      <c r="P1167" s="701">
        <v>1.029783881134624</v>
      </c>
      <c r="Q1167" s="712">
        <v>2239.1678321678323</v>
      </c>
    </row>
    <row r="1168" spans="1:17" ht="14.4" customHeight="1" x14ac:dyDescent="0.3">
      <c r="A1168" s="695" t="s">
        <v>553</v>
      </c>
      <c r="B1168" s="696" t="s">
        <v>5941</v>
      </c>
      <c r="C1168" s="696" t="s">
        <v>5886</v>
      </c>
      <c r="D1168" s="696" t="s">
        <v>5964</v>
      </c>
      <c r="E1168" s="696" t="s">
        <v>5965</v>
      </c>
      <c r="F1168" s="711">
        <v>62</v>
      </c>
      <c r="G1168" s="711">
        <v>22630</v>
      </c>
      <c r="H1168" s="711">
        <v>1</v>
      </c>
      <c r="I1168" s="711">
        <v>365</v>
      </c>
      <c r="J1168" s="711">
        <v>38</v>
      </c>
      <c r="K1168" s="711">
        <v>13908</v>
      </c>
      <c r="L1168" s="711">
        <v>0.6145824127264693</v>
      </c>
      <c r="M1168" s="711">
        <v>366</v>
      </c>
      <c r="N1168" s="711">
        <v>71</v>
      </c>
      <c r="O1168" s="711">
        <v>26082</v>
      </c>
      <c r="P1168" s="701">
        <v>1.1525408749447636</v>
      </c>
      <c r="Q1168" s="712">
        <v>367.35211267605632</v>
      </c>
    </row>
    <row r="1169" spans="1:17" ht="14.4" customHeight="1" x14ac:dyDescent="0.3">
      <c r="A1169" s="695" t="s">
        <v>553</v>
      </c>
      <c r="B1169" s="696" t="s">
        <v>5941</v>
      </c>
      <c r="C1169" s="696" t="s">
        <v>5886</v>
      </c>
      <c r="D1169" s="696" t="s">
        <v>5966</v>
      </c>
      <c r="E1169" s="696" t="s">
        <v>5967</v>
      </c>
      <c r="F1169" s="711">
        <v>11</v>
      </c>
      <c r="G1169" s="711">
        <v>117469</v>
      </c>
      <c r="H1169" s="711">
        <v>1</v>
      </c>
      <c r="I1169" s="711">
        <v>10679</v>
      </c>
      <c r="J1169" s="711">
        <v>8</v>
      </c>
      <c r="K1169" s="711">
        <v>85832</v>
      </c>
      <c r="L1169" s="711">
        <v>0.73067788097285247</v>
      </c>
      <c r="M1169" s="711">
        <v>10729</v>
      </c>
      <c r="N1169" s="711">
        <v>16</v>
      </c>
      <c r="O1169" s="711">
        <v>172204</v>
      </c>
      <c r="P1169" s="701">
        <v>1.4659527194408737</v>
      </c>
      <c r="Q1169" s="712">
        <v>10762.75</v>
      </c>
    </row>
    <row r="1170" spans="1:17" ht="14.4" customHeight="1" x14ac:dyDescent="0.3">
      <c r="A1170" s="695" t="s">
        <v>553</v>
      </c>
      <c r="B1170" s="696" t="s">
        <v>5941</v>
      </c>
      <c r="C1170" s="696" t="s">
        <v>5886</v>
      </c>
      <c r="D1170" s="696" t="s">
        <v>6320</v>
      </c>
      <c r="E1170" s="696" t="s">
        <v>6321</v>
      </c>
      <c r="F1170" s="711">
        <v>2</v>
      </c>
      <c r="G1170" s="711">
        <v>15152</v>
      </c>
      <c r="H1170" s="711">
        <v>1</v>
      </c>
      <c r="I1170" s="711">
        <v>7576</v>
      </c>
      <c r="J1170" s="711"/>
      <c r="K1170" s="711"/>
      <c r="L1170" s="711"/>
      <c r="M1170" s="711"/>
      <c r="N1170" s="711"/>
      <c r="O1170" s="711"/>
      <c r="P1170" s="701"/>
      <c r="Q1170" s="712"/>
    </row>
    <row r="1171" spans="1:17" ht="14.4" customHeight="1" x14ac:dyDescent="0.3">
      <c r="A1171" s="695" t="s">
        <v>553</v>
      </c>
      <c r="B1171" s="696" t="s">
        <v>5941</v>
      </c>
      <c r="C1171" s="696" t="s">
        <v>5886</v>
      </c>
      <c r="D1171" s="696" t="s">
        <v>5968</v>
      </c>
      <c r="E1171" s="696" t="s">
        <v>5969</v>
      </c>
      <c r="F1171" s="711">
        <v>1</v>
      </c>
      <c r="G1171" s="711">
        <v>382</v>
      </c>
      <c r="H1171" s="711">
        <v>1</v>
      </c>
      <c r="I1171" s="711">
        <v>382</v>
      </c>
      <c r="J1171" s="711"/>
      <c r="K1171" s="711"/>
      <c r="L1171" s="711"/>
      <c r="M1171" s="711"/>
      <c r="N1171" s="711"/>
      <c r="O1171" s="711"/>
      <c r="P1171" s="701"/>
      <c r="Q1171" s="712"/>
    </row>
    <row r="1172" spans="1:17" ht="14.4" customHeight="1" x14ac:dyDescent="0.3">
      <c r="A1172" s="695" t="s">
        <v>553</v>
      </c>
      <c r="B1172" s="696" t="s">
        <v>5970</v>
      </c>
      <c r="C1172" s="696" t="s">
        <v>5886</v>
      </c>
      <c r="D1172" s="696" t="s">
        <v>5973</v>
      </c>
      <c r="E1172" s="696" t="s">
        <v>5974</v>
      </c>
      <c r="F1172" s="711">
        <v>81</v>
      </c>
      <c r="G1172" s="711">
        <v>17496</v>
      </c>
      <c r="H1172" s="711">
        <v>1</v>
      </c>
      <c r="I1172" s="711">
        <v>216</v>
      </c>
      <c r="J1172" s="711">
        <v>80</v>
      </c>
      <c r="K1172" s="711">
        <v>17360</v>
      </c>
      <c r="L1172" s="711">
        <v>0.99222679469593045</v>
      </c>
      <c r="M1172" s="711">
        <v>217</v>
      </c>
      <c r="N1172" s="711">
        <v>86</v>
      </c>
      <c r="O1172" s="711">
        <v>18690</v>
      </c>
      <c r="P1172" s="701">
        <v>1.0682441700960219</v>
      </c>
      <c r="Q1172" s="712">
        <v>217.32558139534885</v>
      </c>
    </row>
    <row r="1173" spans="1:17" ht="14.4" customHeight="1" x14ac:dyDescent="0.3">
      <c r="A1173" s="695" t="s">
        <v>553</v>
      </c>
      <c r="B1173" s="696" t="s">
        <v>5970</v>
      </c>
      <c r="C1173" s="696" t="s">
        <v>5886</v>
      </c>
      <c r="D1173" s="696" t="s">
        <v>5975</v>
      </c>
      <c r="E1173" s="696" t="s">
        <v>5976</v>
      </c>
      <c r="F1173" s="711">
        <v>139</v>
      </c>
      <c r="G1173" s="711">
        <v>68666</v>
      </c>
      <c r="H1173" s="711">
        <v>1</v>
      </c>
      <c r="I1173" s="711">
        <v>494</v>
      </c>
      <c r="J1173" s="711">
        <v>141</v>
      </c>
      <c r="K1173" s="711">
        <v>70077</v>
      </c>
      <c r="L1173" s="711">
        <v>1.0205487431916815</v>
      </c>
      <c r="M1173" s="711">
        <v>497</v>
      </c>
      <c r="N1173" s="711">
        <v>148</v>
      </c>
      <c r="O1173" s="711">
        <v>73744</v>
      </c>
      <c r="P1173" s="701">
        <v>1.0739521742929543</v>
      </c>
      <c r="Q1173" s="712">
        <v>498.27027027027026</v>
      </c>
    </row>
    <row r="1174" spans="1:17" ht="14.4" customHeight="1" x14ac:dyDescent="0.3">
      <c r="A1174" s="695" t="s">
        <v>553</v>
      </c>
      <c r="B1174" s="696" t="s">
        <v>5970</v>
      </c>
      <c r="C1174" s="696" t="s">
        <v>5886</v>
      </c>
      <c r="D1174" s="696" t="s">
        <v>5979</v>
      </c>
      <c r="E1174" s="696" t="s">
        <v>5980</v>
      </c>
      <c r="F1174" s="711">
        <v>87</v>
      </c>
      <c r="G1174" s="711">
        <v>30450</v>
      </c>
      <c r="H1174" s="711">
        <v>1</v>
      </c>
      <c r="I1174" s="711">
        <v>350</v>
      </c>
      <c r="J1174" s="711">
        <v>70</v>
      </c>
      <c r="K1174" s="711">
        <v>24500</v>
      </c>
      <c r="L1174" s="711">
        <v>0.8045977011494253</v>
      </c>
      <c r="M1174" s="711">
        <v>350</v>
      </c>
      <c r="N1174" s="711">
        <v>162</v>
      </c>
      <c r="O1174" s="711">
        <v>56737</v>
      </c>
      <c r="P1174" s="701">
        <v>1.8632840722495896</v>
      </c>
      <c r="Q1174" s="712">
        <v>350.22839506172841</v>
      </c>
    </row>
    <row r="1175" spans="1:17" ht="14.4" customHeight="1" x14ac:dyDescent="0.3">
      <c r="A1175" s="695" t="s">
        <v>553</v>
      </c>
      <c r="B1175" s="696" t="s">
        <v>5970</v>
      </c>
      <c r="C1175" s="696" t="s">
        <v>5886</v>
      </c>
      <c r="D1175" s="696" t="s">
        <v>5983</v>
      </c>
      <c r="E1175" s="696" t="s">
        <v>5984</v>
      </c>
      <c r="F1175" s="711">
        <v>3542</v>
      </c>
      <c r="G1175" s="711">
        <v>226688</v>
      </c>
      <c r="H1175" s="711">
        <v>1</v>
      </c>
      <c r="I1175" s="711">
        <v>64</v>
      </c>
      <c r="J1175" s="711">
        <v>3444</v>
      </c>
      <c r="K1175" s="711">
        <v>223860</v>
      </c>
      <c r="L1175" s="711">
        <v>0.98752470355731226</v>
      </c>
      <c r="M1175" s="711">
        <v>65</v>
      </c>
      <c r="N1175" s="711">
        <v>3892</v>
      </c>
      <c r="O1175" s="711">
        <v>252980</v>
      </c>
      <c r="P1175" s="701">
        <v>1.1159832015810276</v>
      </c>
      <c r="Q1175" s="712">
        <v>65</v>
      </c>
    </row>
    <row r="1176" spans="1:17" ht="14.4" customHeight="1" x14ac:dyDescent="0.3">
      <c r="A1176" s="695" t="s">
        <v>553</v>
      </c>
      <c r="B1176" s="696" t="s">
        <v>5970</v>
      </c>
      <c r="C1176" s="696" t="s">
        <v>5886</v>
      </c>
      <c r="D1176" s="696" t="s">
        <v>6322</v>
      </c>
      <c r="E1176" s="696" t="s">
        <v>6323</v>
      </c>
      <c r="F1176" s="711">
        <v>3</v>
      </c>
      <c r="G1176" s="711">
        <v>22725</v>
      </c>
      <c r="H1176" s="711">
        <v>1</v>
      </c>
      <c r="I1176" s="711">
        <v>7575</v>
      </c>
      <c r="J1176" s="711">
        <v>4</v>
      </c>
      <c r="K1176" s="711">
        <v>30324</v>
      </c>
      <c r="L1176" s="711">
        <v>1.3343894389438944</v>
      </c>
      <c r="M1176" s="711">
        <v>7581</v>
      </c>
      <c r="N1176" s="711">
        <v>5</v>
      </c>
      <c r="O1176" s="711">
        <v>37927</v>
      </c>
      <c r="P1176" s="701">
        <v>1.668954895489549</v>
      </c>
      <c r="Q1176" s="712">
        <v>7585.4</v>
      </c>
    </row>
    <row r="1177" spans="1:17" ht="14.4" customHeight="1" x14ac:dyDescent="0.3">
      <c r="A1177" s="695" t="s">
        <v>553</v>
      </c>
      <c r="B1177" s="696" t="s">
        <v>5970</v>
      </c>
      <c r="C1177" s="696" t="s">
        <v>5886</v>
      </c>
      <c r="D1177" s="696" t="s">
        <v>5987</v>
      </c>
      <c r="E1177" s="696" t="s">
        <v>5988</v>
      </c>
      <c r="F1177" s="711">
        <v>19</v>
      </c>
      <c r="G1177" s="711">
        <v>11191</v>
      </c>
      <c r="H1177" s="711">
        <v>1</v>
      </c>
      <c r="I1177" s="711">
        <v>589</v>
      </c>
      <c r="J1177" s="711">
        <v>8</v>
      </c>
      <c r="K1177" s="711">
        <v>4720</v>
      </c>
      <c r="L1177" s="711">
        <v>0.42176749173442946</v>
      </c>
      <c r="M1177" s="711">
        <v>590</v>
      </c>
      <c r="N1177" s="711">
        <v>11</v>
      </c>
      <c r="O1177" s="711">
        <v>6498</v>
      </c>
      <c r="P1177" s="701">
        <v>0.58064516129032262</v>
      </c>
      <c r="Q1177" s="712">
        <v>590.72727272727275</v>
      </c>
    </row>
    <row r="1178" spans="1:17" ht="14.4" customHeight="1" x14ac:dyDescent="0.3">
      <c r="A1178" s="695" t="s">
        <v>553</v>
      </c>
      <c r="B1178" s="696" t="s">
        <v>5970</v>
      </c>
      <c r="C1178" s="696" t="s">
        <v>5886</v>
      </c>
      <c r="D1178" s="696" t="s">
        <v>5989</v>
      </c>
      <c r="E1178" s="696" t="s">
        <v>5990</v>
      </c>
      <c r="F1178" s="711">
        <v>1</v>
      </c>
      <c r="G1178" s="711">
        <v>614</v>
      </c>
      <c r="H1178" s="711">
        <v>1</v>
      </c>
      <c r="I1178" s="711">
        <v>614</v>
      </c>
      <c r="J1178" s="711">
        <v>3</v>
      </c>
      <c r="K1178" s="711">
        <v>1845</v>
      </c>
      <c r="L1178" s="711">
        <v>3.0048859934853418</v>
      </c>
      <c r="M1178" s="711">
        <v>615</v>
      </c>
      <c r="N1178" s="711">
        <v>3</v>
      </c>
      <c r="O1178" s="711">
        <v>1845</v>
      </c>
      <c r="P1178" s="701">
        <v>3.0048859934853418</v>
      </c>
      <c r="Q1178" s="712">
        <v>615</v>
      </c>
    </row>
    <row r="1179" spans="1:17" ht="14.4" customHeight="1" x14ac:dyDescent="0.3">
      <c r="A1179" s="695" t="s">
        <v>553</v>
      </c>
      <c r="B1179" s="696" t="s">
        <v>5970</v>
      </c>
      <c r="C1179" s="696" t="s">
        <v>5886</v>
      </c>
      <c r="D1179" s="696" t="s">
        <v>5991</v>
      </c>
      <c r="E1179" s="696" t="s">
        <v>5992</v>
      </c>
      <c r="F1179" s="711">
        <v>1</v>
      </c>
      <c r="G1179" s="711">
        <v>149</v>
      </c>
      <c r="H1179" s="711">
        <v>1</v>
      </c>
      <c r="I1179" s="711">
        <v>149</v>
      </c>
      <c r="J1179" s="711"/>
      <c r="K1179" s="711"/>
      <c r="L1179" s="711"/>
      <c r="M1179" s="711"/>
      <c r="N1179" s="711">
        <v>1</v>
      </c>
      <c r="O1179" s="711">
        <v>149</v>
      </c>
      <c r="P1179" s="701">
        <v>1</v>
      </c>
      <c r="Q1179" s="712">
        <v>149</v>
      </c>
    </row>
    <row r="1180" spans="1:17" ht="14.4" customHeight="1" x14ac:dyDescent="0.3">
      <c r="A1180" s="695" t="s">
        <v>553</v>
      </c>
      <c r="B1180" s="696" t="s">
        <v>5970</v>
      </c>
      <c r="C1180" s="696" t="s">
        <v>5886</v>
      </c>
      <c r="D1180" s="696" t="s">
        <v>5993</v>
      </c>
      <c r="E1180" s="696" t="s">
        <v>5994</v>
      </c>
      <c r="F1180" s="711"/>
      <c r="G1180" s="711"/>
      <c r="H1180" s="711"/>
      <c r="I1180" s="711"/>
      <c r="J1180" s="711">
        <v>1</v>
      </c>
      <c r="K1180" s="711">
        <v>675</v>
      </c>
      <c r="L1180" s="711"/>
      <c r="M1180" s="711">
        <v>675</v>
      </c>
      <c r="N1180" s="711"/>
      <c r="O1180" s="711"/>
      <c r="P1180" s="701"/>
      <c r="Q1180" s="712"/>
    </row>
    <row r="1181" spans="1:17" ht="14.4" customHeight="1" x14ac:dyDescent="0.3">
      <c r="A1181" s="695" t="s">
        <v>553</v>
      </c>
      <c r="B1181" s="696" t="s">
        <v>5970</v>
      </c>
      <c r="C1181" s="696" t="s">
        <v>5886</v>
      </c>
      <c r="D1181" s="696" t="s">
        <v>5995</v>
      </c>
      <c r="E1181" s="696" t="s">
        <v>5996</v>
      </c>
      <c r="F1181" s="711">
        <v>111</v>
      </c>
      <c r="G1181" s="711">
        <v>2553</v>
      </c>
      <c r="H1181" s="711">
        <v>1</v>
      </c>
      <c r="I1181" s="711">
        <v>23</v>
      </c>
      <c r="J1181" s="711">
        <v>75</v>
      </c>
      <c r="K1181" s="711">
        <v>1725</v>
      </c>
      <c r="L1181" s="711">
        <v>0.67567567567567566</v>
      </c>
      <c r="M1181" s="711">
        <v>23</v>
      </c>
      <c r="N1181" s="711">
        <v>71</v>
      </c>
      <c r="O1181" s="711">
        <v>1651</v>
      </c>
      <c r="P1181" s="701">
        <v>0.64669016842929883</v>
      </c>
      <c r="Q1181" s="712">
        <v>23.253521126760564</v>
      </c>
    </row>
    <row r="1182" spans="1:17" ht="14.4" customHeight="1" x14ac:dyDescent="0.3">
      <c r="A1182" s="695" t="s">
        <v>553</v>
      </c>
      <c r="B1182" s="696" t="s">
        <v>5970</v>
      </c>
      <c r="C1182" s="696" t="s">
        <v>5886</v>
      </c>
      <c r="D1182" s="696" t="s">
        <v>5999</v>
      </c>
      <c r="E1182" s="696" t="s">
        <v>6000</v>
      </c>
      <c r="F1182" s="711">
        <v>841</v>
      </c>
      <c r="G1182" s="711">
        <v>45414</v>
      </c>
      <c r="H1182" s="711">
        <v>1</v>
      </c>
      <c r="I1182" s="711">
        <v>54</v>
      </c>
      <c r="J1182" s="711">
        <v>792</v>
      </c>
      <c r="K1182" s="711">
        <v>42768</v>
      </c>
      <c r="L1182" s="711">
        <v>0.94173602853745542</v>
      </c>
      <c r="M1182" s="711">
        <v>54</v>
      </c>
      <c r="N1182" s="711">
        <v>896</v>
      </c>
      <c r="O1182" s="711">
        <v>48384</v>
      </c>
      <c r="P1182" s="701">
        <v>1.0653983353151011</v>
      </c>
      <c r="Q1182" s="712">
        <v>54</v>
      </c>
    </row>
    <row r="1183" spans="1:17" ht="14.4" customHeight="1" x14ac:dyDescent="0.3">
      <c r="A1183" s="695" t="s">
        <v>553</v>
      </c>
      <c r="B1183" s="696" t="s">
        <v>5970</v>
      </c>
      <c r="C1183" s="696" t="s">
        <v>5886</v>
      </c>
      <c r="D1183" s="696" t="s">
        <v>6001</v>
      </c>
      <c r="E1183" s="696" t="s">
        <v>6002</v>
      </c>
      <c r="F1183" s="711">
        <v>855</v>
      </c>
      <c r="G1183" s="711">
        <v>65835</v>
      </c>
      <c r="H1183" s="711">
        <v>1</v>
      </c>
      <c r="I1183" s="711">
        <v>77</v>
      </c>
      <c r="J1183" s="711">
        <v>805</v>
      </c>
      <c r="K1183" s="711">
        <v>61985</v>
      </c>
      <c r="L1183" s="711">
        <v>0.94152046783625731</v>
      </c>
      <c r="M1183" s="711">
        <v>77</v>
      </c>
      <c r="N1183" s="711">
        <v>908</v>
      </c>
      <c r="O1183" s="711">
        <v>69916</v>
      </c>
      <c r="P1183" s="701">
        <v>1.0619883040935671</v>
      </c>
      <c r="Q1183" s="712">
        <v>77</v>
      </c>
    </row>
    <row r="1184" spans="1:17" ht="14.4" customHeight="1" x14ac:dyDescent="0.3">
      <c r="A1184" s="695" t="s">
        <v>553</v>
      </c>
      <c r="B1184" s="696" t="s">
        <v>5970</v>
      </c>
      <c r="C1184" s="696" t="s">
        <v>5886</v>
      </c>
      <c r="D1184" s="696" t="s">
        <v>6005</v>
      </c>
      <c r="E1184" s="696" t="s">
        <v>6006</v>
      </c>
      <c r="F1184" s="711">
        <v>496</v>
      </c>
      <c r="G1184" s="711">
        <v>10912</v>
      </c>
      <c r="H1184" s="711">
        <v>1</v>
      </c>
      <c r="I1184" s="711">
        <v>22</v>
      </c>
      <c r="J1184" s="711">
        <v>405</v>
      </c>
      <c r="K1184" s="711">
        <v>8910</v>
      </c>
      <c r="L1184" s="711">
        <v>0.81653225806451613</v>
      </c>
      <c r="M1184" s="711">
        <v>22</v>
      </c>
      <c r="N1184" s="711">
        <v>521</v>
      </c>
      <c r="O1184" s="711">
        <v>11597</v>
      </c>
      <c r="P1184" s="701">
        <v>1.062774926686217</v>
      </c>
      <c r="Q1184" s="712">
        <v>22.259117082533589</v>
      </c>
    </row>
    <row r="1185" spans="1:17" ht="14.4" customHeight="1" x14ac:dyDescent="0.3">
      <c r="A1185" s="695" t="s">
        <v>553</v>
      </c>
      <c r="B1185" s="696" t="s">
        <v>5970</v>
      </c>
      <c r="C1185" s="696" t="s">
        <v>5886</v>
      </c>
      <c r="D1185" s="696" t="s">
        <v>6011</v>
      </c>
      <c r="E1185" s="696" t="s">
        <v>6012</v>
      </c>
      <c r="F1185" s="711"/>
      <c r="G1185" s="711"/>
      <c r="H1185" s="711"/>
      <c r="I1185" s="711"/>
      <c r="J1185" s="711"/>
      <c r="K1185" s="711"/>
      <c r="L1185" s="711"/>
      <c r="M1185" s="711"/>
      <c r="N1185" s="711">
        <v>1</v>
      </c>
      <c r="O1185" s="711">
        <v>405</v>
      </c>
      <c r="P1185" s="701"/>
      <c r="Q1185" s="712">
        <v>405</v>
      </c>
    </row>
    <row r="1186" spans="1:17" ht="14.4" customHeight="1" x14ac:dyDescent="0.3">
      <c r="A1186" s="695" t="s">
        <v>553</v>
      </c>
      <c r="B1186" s="696" t="s">
        <v>5970</v>
      </c>
      <c r="C1186" s="696" t="s">
        <v>5886</v>
      </c>
      <c r="D1186" s="696" t="s">
        <v>6013</v>
      </c>
      <c r="E1186" s="696" t="s">
        <v>6014</v>
      </c>
      <c r="F1186" s="711">
        <v>5</v>
      </c>
      <c r="G1186" s="711">
        <v>3130</v>
      </c>
      <c r="H1186" s="711">
        <v>1</v>
      </c>
      <c r="I1186" s="711">
        <v>626</v>
      </c>
      <c r="J1186" s="711">
        <v>3</v>
      </c>
      <c r="K1186" s="711">
        <v>1881</v>
      </c>
      <c r="L1186" s="711">
        <v>0.60095846645367412</v>
      </c>
      <c r="M1186" s="711">
        <v>627</v>
      </c>
      <c r="N1186" s="711">
        <v>3</v>
      </c>
      <c r="O1186" s="711">
        <v>1881</v>
      </c>
      <c r="P1186" s="701">
        <v>0.60095846645367412</v>
      </c>
      <c r="Q1186" s="712">
        <v>627</v>
      </c>
    </row>
    <row r="1187" spans="1:17" ht="14.4" customHeight="1" x14ac:dyDescent="0.3">
      <c r="A1187" s="695" t="s">
        <v>553</v>
      </c>
      <c r="B1187" s="696" t="s">
        <v>5970</v>
      </c>
      <c r="C1187" s="696" t="s">
        <v>5886</v>
      </c>
      <c r="D1187" s="696" t="s">
        <v>6015</v>
      </c>
      <c r="E1187" s="696" t="s">
        <v>6016</v>
      </c>
      <c r="F1187" s="711">
        <v>193</v>
      </c>
      <c r="G1187" s="711">
        <v>40337</v>
      </c>
      <c r="H1187" s="711">
        <v>1</v>
      </c>
      <c r="I1187" s="711">
        <v>209</v>
      </c>
      <c r="J1187" s="711">
        <v>257</v>
      </c>
      <c r="K1187" s="711">
        <v>53713</v>
      </c>
      <c r="L1187" s="711">
        <v>1.3316062176165804</v>
      </c>
      <c r="M1187" s="711">
        <v>209</v>
      </c>
      <c r="N1187" s="711"/>
      <c r="O1187" s="711"/>
      <c r="P1187" s="701"/>
      <c r="Q1187" s="712"/>
    </row>
    <row r="1188" spans="1:17" ht="14.4" customHeight="1" x14ac:dyDescent="0.3">
      <c r="A1188" s="695" t="s">
        <v>553</v>
      </c>
      <c r="B1188" s="696" t="s">
        <v>5970</v>
      </c>
      <c r="C1188" s="696" t="s">
        <v>5886</v>
      </c>
      <c r="D1188" s="696" t="s">
        <v>6017</v>
      </c>
      <c r="E1188" s="696" t="s">
        <v>6018</v>
      </c>
      <c r="F1188" s="711">
        <v>236</v>
      </c>
      <c r="G1188" s="711">
        <v>15576</v>
      </c>
      <c r="H1188" s="711">
        <v>1</v>
      </c>
      <c r="I1188" s="711">
        <v>66</v>
      </c>
      <c r="J1188" s="711">
        <v>217</v>
      </c>
      <c r="K1188" s="711">
        <v>14322</v>
      </c>
      <c r="L1188" s="711">
        <v>0.91949152542372881</v>
      </c>
      <c r="M1188" s="711">
        <v>66</v>
      </c>
      <c r="N1188" s="711">
        <v>227</v>
      </c>
      <c r="O1188" s="711">
        <v>14982</v>
      </c>
      <c r="P1188" s="701">
        <v>0.96186440677966101</v>
      </c>
      <c r="Q1188" s="712">
        <v>66</v>
      </c>
    </row>
    <row r="1189" spans="1:17" ht="14.4" customHeight="1" x14ac:dyDescent="0.3">
      <c r="A1189" s="695" t="s">
        <v>553</v>
      </c>
      <c r="B1189" s="696" t="s">
        <v>5970</v>
      </c>
      <c r="C1189" s="696" t="s">
        <v>5886</v>
      </c>
      <c r="D1189" s="696" t="s">
        <v>6021</v>
      </c>
      <c r="E1189" s="696" t="s">
        <v>6022</v>
      </c>
      <c r="F1189" s="711">
        <v>928</v>
      </c>
      <c r="G1189" s="711">
        <v>14848</v>
      </c>
      <c r="H1189" s="711">
        <v>1</v>
      </c>
      <c r="I1189" s="711">
        <v>16</v>
      </c>
      <c r="J1189" s="711">
        <v>845</v>
      </c>
      <c r="K1189" s="711">
        <v>13520</v>
      </c>
      <c r="L1189" s="711">
        <v>0.91056034482758619</v>
      </c>
      <c r="M1189" s="711">
        <v>16</v>
      </c>
      <c r="N1189" s="711">
        <v>1035</v>
      </c>
      <c r="O1189" s="711">
        <v>16560</v>
      </c>
      <c r="P1189" s="701">
        <v>1.115301724137931</v>
      </c>
      <c r="Q1189" s="712">
        <v>16</v>
      </c>
    </row>
    <row r="1190" spans="1:17" ht="14.4" customHeight="1" x14ac:dyDescent="0.3">
      <c r="A1190" s="695" t="s">
        <v>553</v>
      </c>
      <c r="B1190" s="696" t="s">
        <v>5970</v>
      </c>
      <c r="C1190" s="696" t="s">
        <v>5886</v>
      </c>
      <c r="D1190" s="696" t="s">
        <v>6025</v>
      </c>
      <c r="E1190" s="696" t="s">
        <v>6026</v>
      </c>
      <c r="F1190" s="711">
        <v>2011</v>
      </c>
      <c r="G1190" s="711">
        <v>697817</v>
      </c>
      <c r="H1190" s="711">
        <v>1</v>
      </c>
      <c r="I1190" s="711">
        <v>347</v>
      </c>
      <c r="J1190" s="711">
        <v>1931</v>
      </c>
      <c r="K1190" s="711">
        <v>671988</v>
      </c>
      <c r="L1190" s="711">
        <v>0.96298599776159077</v>
      </c>
      <c r="M1190" s="711">
        <v>348</v>
      </c>
      <c r="N1190" s="711">
        <v>2898</v>
      </c>
      <c r="O1190" s="711">
        <v>1009365</v>
      </c>
      <c r="P1190" s="701">
        <v>1.4464608916091182</v>
      </c>
      <c r="Q1190" s="712">
        <v>348.29710144927537</v>
      </c>
    </row>
    <row r="1191" spans="1:17" ht="14.4" customHeight="1" x14ac:dyDescent="0.3">
      <c r="A1191" s="695" t="s">
        <v>553</v>
      </c>
      <c r="B1191" s="696" t="s">
        <v>5970</v>
      </c>
      <c r="C1191" s="696" t="s">
        <v>5886</v>
      </c>
      <c r="D1191" s="696" t="s">
        <v>6027</v>
      </c>
      <c r="E1191" s="696" t="s">
        <v>6028</v>
      </c>
      <c r="F1191" s="711">
        <v>266</v>
      </c>
      <c r="G1191" s="711">
        <v>6118</v>
      </c>
      <c r="H1191" s="711">
        <v>1</v>
      </c>
      <c r="I1191" s="711">
        <v>23</v>
      </c>
      <c r="J1191" s="711">
        <v>249</v>
      </c>
      <c r="K1191" s="711">
        <v>5976</v>
      </c>
      <c r="L1191" s="711">
        <v>0.97678980058842757</v>
      </c>
      <c r="M1191" s="711">
        <v>24</v>
      </c>
      <c r="N1191" s="711">
        <v>343</v>
      </c>
      <c r="O1191" s="711">
        <v>8232</v>
      </c>
      <c r="P1191" s="701">
        <v>1.345537757437071</v>
      </c>
      <c r="Q1191" s="712">
        <v>24</v>
      </c>
    </row>
    <row r="1192" spans="1:17" ht="14.4" customHeight="1" x14ac:dyDescent="0.3">
      <c r="A1192" s="695" t="s">
        <v>553</v>
      </c>
      <c r="B1192" s="696" t="s">
        <v>5970</v>
      </c>
      <c r="C1192" s="696" t="s">
        <v>5886</v>
      </c>
      <c r="D1192" s="696" t="s">
        <v>6029</v>
      </c>
      <c r="E1192" s="696" t="s">
        <v>6030</v>
      </c>
      <c r="F1192" s="711">
        <v>1</v>
      </c>
      <c r="G1192" s="711">
        <v>737</v>
      </c>
      <c r="H1192" s="711">
        <v>1</v>
      </c>
      <c r="I1192" s="711">
        <v>737</v>
      </c>
      <c r="J1192" s="711">
        <v>2</v>
      </c>
      <c r="K1192" s="711">
        <v>1476</v>
      </c>
      <c r="L1192" s="711">
        <v>2.0027137042062417</v>
      </c>
      <c r="M1192" s="711">
        <v>738</v>
      </c>
      <c r="N1192" s="711">
        <v>3</v>
      </c>
      <c r="O1192" s="711">
        <v>2214</v>
      </c>
      <c r="P1192" s="701">
        <v>3.0040705563093621</v>
      </c>
      <c r="Q1192" s="712">
        <v>738</v>
      </c>
    </row>
    <row r="1193" spans="1:17" ht="14.4" customHeight="1" x14ac:dyDescent="0.3">
      <c r="A1193" s="695" t="s">
        <v>553</v>
      </c>
      <c r="B1193" s="696" t="s">
        <v>5970</v>
      </c>
      <c r="C1193" s="696" t="s">
        <v>5886</v>
      </c>
      <c r="D1193" s="696" t="s">
        <v>6031</v>
      </c>
      <c r="E1193" s="696" t="s">
        <v>6032</v>
      </c>
      <c r="F1193" s="711">
        <v>565</v>
      </c>
      <c r="G1193" s="711">
        <v>101700</v>
      </c>
      <c r="H1193" s="711">
        <v>1</v>
      </c>
      <c r="I1193" s="711">
        <v>180</v>
      </c>
      <c r="J1193" s="711">
        <v>527</v>
      </c>
      <c r="K1193" s="711">
        <v>94860</v>
      </c>
      <c r="L1193" s="711">
        <v>0.93274336283185844</v>
      </c>
      <c r="M1193" s="711">
        <v>180</v>
      </c>
      <c r="N1193" s="711">
        <v>577</v>
      </c>
      <c r="O1193" s="711">
        <v>103860</v>
      </c>
      <c r="P1193" s="701">
        <v>1.0212389380530973</v>
      </c>
      <c r="Q1193" s="712">
        <v>180</v>
      </c>
    </row>
    <row r="1194" spans="1:17" ht="14.4" customHeight="1" x14ac:dyDescent="0.3">
      <c r="A1194" s="695" t="s">
        <v>553</v>
      </c>
      <c r="B1194" s="696" t="s">
        <v>5970</v>
      </c>
      <c r="C1194" s="696" t="s">
        <v>5886</v>
      </c>
      <c r="D1194" s="696" t="s">
        <v>6037</v>
      </c>
      <c r="E1194" s="696" t="s">
        <v>6038</v>
      </c>
      <c r="F1194" s="711">
        <v>171</v>
      </c>
      <c r="G1194" s="711">
        <v>43263</v>
      </c>
      <c r="H1194" s="711">
        <v>1</v>
      </c>
      <c r="I1194" s="711">
        <v>253</v>
      </c>
      <c r="J1194" s="711">
        <v>135</v>
      </c>
      <c r="K1194" s="711">
        <v>34155</v>
      </c>
      <c r="L1194" s="711">
        <v>0.78947368421052633</v>
      </c>
      <c r="M1194" s="711">
        <v>253</v>
      </c>
      <c r="N1194" s="711">
        <v>672</v>
      </c>
      <c r="O1194" s="711">
        <v>170016</v>
      </c>
      <c r="P1194" s="701">
        <v>3.9298245614035086</v>
      </c>
      <c r="Q1194" s="712">
        <v>253</v>
      </c>
    </row>
    <row r="1195" spans="1:17" ht="14.4" customHeight="1" x14ac:dyDescent="0.3">
      <c r="A1195" s="695" t="s">
        <v>553</v>
      </c>
      <c r="B1195" s="696" t="s">
        <v>5970</v>
      </c>
      <c r="C1195" s="696" t="s">
        <v>5886</v>
      </c>
      <c r="D1195" s="696" t="s">
        <v>6039</v>
      </c>
      <c r="E1195" s="696" t="s">
        <v>6040</v>
      </c>
      <c r="F1195" s="711">
        <v>1</v>
      </c>
      <c r="G1195" s="711">
        <v>264</v>
      </c>
      <c r="H1195" s="711">
        <v>1</v>
      </c>
      <c r="I1195" s="711">
        <v>264</v>
      </c>
      <c r="J1195" s="711">
        <v>2</v>
      </c>
      <c r="K1195" s="711">
        <v>528</v>
      </c>
      <c r="L1195" s="711">
        <v>2</v>
      </c>
      <c r="M1195" s="711">
        <v>264</v>
      </c>
      <c r="N1195" s="711">
        <v>3</v>
      </c>
      <c r="O1195" s="711">
        <v>792</v>
      </c>
      <c r="P1195" s="701">
        <v>3</v>
      </c>
      <c r="Q1195" s="712">
        <v>264</v>
      </c>
    </row>
    <row r="1196" spans="1:17" ht="14.4" customHeight="1" x14ac:dyDescent="0.3">
      <c r="A1196" s="695" t="s">
        <v>553</v>
      </c>
      <c r="B1196" s="696" t="s">
        <v>5970</v>
      </c>
      <c r="C1196" s="696" t="s">
        <v>5886</v>
      </c>
      <c r="D1196" s="696" t="s">
        <v>6041</v>
      </c>
      <c r="E1196" s="696" t="s">
        <v>6042</v>
      </c>
      <c r="F1196" s="711">
        <v>21</v>
      </c>
      <c r="G1196" s="711">
        <v>3969</v>
      </c>
      <c r="H1196" s="711">
        <v>1</v>
      </c>
      <c r="I1196" s="711">
        <v>189</v>
      </c>
      <c r="J1196" s="711">
        <v>17</v>
      </c>
      <c r="K1196" s="711">
        <v>3213</v>
      </c>
      <c r="L1196" s="711">
        <v>0.80952380952380953</v>
      </c>
      <c r="M1196" s="711">
        <v>189</v>
      </c>
      <c r="N1196" s="711"/>
      <c r="O1196" s="711"/>
      <c r="P1196" s="701"/>
      <c r="Q1196" s="712"/>
    </row>
    <row r="1197" spans="1:17" ht="14.4" customHeight="1" x14ac:dyDescent="0.3">
      <c r="A1197" s="695" t="s">
        <v>553</v>
      </c>
      <c r="B1197" s="696" t="s">
        <v>5970</v>
      </c>
      <c r="C1197" s="696" t="s">
        <v>5886</v>
      </c>
      <c r="D1197" s="696" t="s">
        <v>6045</v>
      </c>
      <c r="E1197" s="696" t="s">
        <v>6046</v>
      </c>
      <c r="F1197" s="711">
        <v>845</v>
      </c>
      <c r="G1197" s="711">
        <v>182520</v>
      </c>
      <c r="H1197" s="711">
        <v>1</v>
      </c>
      <c r="I1197" s="711">
        <v>216</v>
      </c>
      <c r="J1197" s="711">
        <v>794</v>
      </c>
      <c r="K1197" s="711">
        <v>171504</v>
      </c>
      <c r="L1197" s="711">
        <v>0.93964497041420114</v>
      </c>
      <c r="M1197" s="711">
        <v>216</v>
      </c>
      <c r="N1197" s="711">
        <v>898</v>
      </c>
      <c r="O1197" s="711">
        <v>193968</v>
      </c>
      <c r="P1197" s="701">
        <v>1.0627218934911242</v>
      </c>
      <c r="Q1197" s="712">
        <v>216</v>
      </c>
    </row>
    <row r="1198" spans="1:17" ht="14.4" customHeight="1" x14ac:dyDescent="0.3">
      <c r="A1198" s="695" t="s">
        <v>553</v>
      </c>
      <c r="B1198" s="696" t="s">
        <v>5970</v>
      </c>
      <c r="C1198" s="696" t="s">
        <v>5886</v>
      </c>
      <c r="D1198" s="696" t="s">
        <v>6047</v>
      </c>
      <c r="E1198" s="696" t="s">
        <v>6048</v>
      </c>
      <c r="F1198" s="711">
        <v>98</v>
      </c>
      <c r="G1198" s="711">
        <v>3430</v>
      </c>
      <c r="H1198" s="711">
        <v>1</v>
      </c>
      <c r="I1198" s="711">
        <v>35</v>
      </c>
      <c r="J1198" s="711">
        <v>70</v>
      </c>
      <c r="K1198" s="711">
        <v>2450</v>
      </c>
      <c r="L1198" s="711">
        <v>0.7142857142857143</v>
      </c>
      <c r="M1198" s="711">
        <v>35</v>
      </c>
      <c r="N1198" s="711">
        <v>89</v>
      </c>
      <c r="O1198" s="711">
        <v>3141</v>
      </c>
      <c r="P1198" s="701">
        <v>0.91574344023323617</v>
      </c>
      <c r="Q1198" s="712">
        <v>35.292134831460672</v>
      </c>
    </row>
    <row r="1199" spans="1:17" ht="14.4" customHeight="1" x14ac:dyDescent="0.3">
      <c r="A1199" s="695" t="s">
        <v>553</v>
      </c>
      <c r="B1199" s="696" t="s">
        <v>5970</v>
      </c>
      <c r="C1199" s="696" t="s">
        <v>5886</v>
      </c>
      <c r="D1199" s="696" t="s">
        <v>6049</v>
      </c>
      <c r="E1199" s="696" t="s">
        <v>6050</v>
      </c>
      <c r="F1199" s="711">
        <v>1</v>
      </c>
      <c r="G1199" s="711">
        <v>589</v>
      </c>
      <c r="H1199" s="711">
        <v>1</v>
      </c>
      <c r="I1199" s="711">
        <v>589</v>
      </c>
      <c r="J1199" s="711">
        <v>3</v>
      </c>
      <c r="K1199" s="711">
        <v>1770</v>
      </c>
      <c r="L1199" s="711">
        <v>3.00509337860781</v>
      </c>
      <c r="M1199" s="711">
        <v>590</v>
      </c>
      <c r="N1199" s="711">
        <v>5</v>
      </c>
      <c r="O1199" s="711">
        <v>2951</v>
      </c>
      <c r="P1199" s="701">
        <v>5.01018675721562</v>
      </c>
      <c r="Q1199" s="712">
        <v>590.20000000000005</v>
      </c>
    </row>
    <row r="1200" spans="1:17" ht="14.4" customHeight="1" x14ac:dyDescent="0.3">
      <c r="A1200" s="695" t="s">
        <v>553</v>
      </c>
      <c r="B1200" s="696" t="s">
        <v>5970</v>
      </c>
      <c r="C1200" s="696" t="s">
        <v>5886</v>
      </c>
      <c r="D1200" s="696" t="s">
        <v>6141</v>
      </c>
      <c r="E1200" s="696" t="s">
        <v>6142</v>
      </c>
      <c r="F1200" s="711">
        <v>35</v>
      </c>
      <c r="G1200" s="711">
        <v>195615</v>
      </c>
      <c r="H1200" s="711">
        <v>1</v>
      </c>
      <c r="I1200" s="711">
        <v>5589</v>
      </c>
      <c r="J1200" s="711">
        <v>53</v>
      </c>
      <c r="K1200" s="711">
        <v>296641</v>
      </c>
      <c r="L1200" s="711">
        <v>1.5164532372261841</v>
      </c>
      <c r="M1200" s="711">
        <v>5597</v>
      </c>
      <c r="N1200" s="711">
        <v>30</v>
      </c>
      <c r="O1200" s="711">
        <v>168001</v>
      </c>
      <c r="P1200" s="701">
        <v>0.85883495641949748</v>
      </c>
      <c r="Q1200" s="712">
        <v>5600.0333333333338</v>
      </c>
    </row>
    <row r="1201" spans="1:17" ht="14.4" customHeight="1" x14ac:dyDescent="0.3">
      <c r="A1201" s="695" t="s">
        <v>553</v>
      </c>
      <c r="B1201" s="696" t="s">
        <v>5970</v>
      </c>
      <c r="C1201" s="696" t="s">
        <v>5886</v>
      </c>
      <c r="D1201" s="696" t="s">
        <v>6051</v>
      </c>
      <c r="E1201" s="696" t="s">
        <v>6052</v>
      </c>
      <c r="F1201" s="711">
        <v>76</v>
      </c>
      <c r="G1201" s="711">
        <v>3800</v>
      </c>
      <c r="H1201" s="711">
        <v>1</v>
      </c>
      <c r="I1201" s="711">
        <v>50</v>
      </c>
      <c r="J1201" s="711">
        <v>62</v>
      </c>
      <c r="K1201" s="711">
        <v>3100</v>
      </c>
      <c r="L1201" s="711">
        <v>0.81578947368421051</v>
      </c>
      <c r="M1201" s="711">
        <v>50</v>
      </c>
      <c r="N1201" s="711">
        <v>134</v>
      </c>
      <c r="O1201" s="711">
        <v>6700</v>
      </c>
      <c r="P1201" s="701">
        <v>1.763157894736842</v>
      </c>
      <c r="Q1201" s="712">
        <v>50</v>
      </c>
    </row>
    <row r="1202" spans="1:17" ht="14.4" customHeight="1" x14ac:dyDescent="0.3">
      <c r="A1202" s="695" t="s">
        <v>553</v>
      </c>
      <c r="B1202" s="696" t="s">
        <v>5970</v>
      </c>
      <c r="C1202" s="696" t="s">
        <v>5886</v>
      </c>
      <c r="D1202" s="696" t="s">
        <v>6053</v>
      </c>
      <c r="E1202" s="696" t="s">
        <v>6054</v>
      </c>
      <c r="F1202" s="711">
        <v>1</v>
      </c>
      <c r="G1202" s="711">
        <v>544</v>
      </c>
      <c r="H1202" s="711">
        <v>1</v>
      </c>
      <c r="I1202" s="711">
        <v>544</v>
      </c>
      <c r="J1202" s="711">
        <v>2</v>
      </c>
      <c r="K1202" s="711">
        <v>1090</v>
      </c>
      <c r="L1202" s="711">
        <v>2.0036764705882355</v>
      </c>
      <c r="M1202" s="711">
        <v>545</v>
      </c>
      <c r="N1202" s="711">
        <v>3</v>
      </c>
      <c r="O1202" s="711">
        <v>1635</v>
      </c>
      <c r="P1202" s="701">
        <v>3.0055147058823528</v>
      </c>
      <c r="Q1202" s="712">
        <v>545</v>
      </c>
    </row>
    <row r="1203" spans="1:17" ht="14.4" customHeight="1" x14ac:dyDescent="0.3">
      <c r="A1203" s="695" t="s">
        <v>553</v>
      </c>
      <c r="B1203" s="696" t="s">
        <v>5970</v>
      </c>
      <c r="C1203" s="696" t="s">
        <v>5886</v>
      </c>
      <c r="D1203" s="696" t="s">
        <v>6055</v>
      </c>
      <c r="E1203" s="696" t="s">
        <v>6056</v>
      </c>
      <c r="F1203" s="711">
        <v>74</v>
      </c>
      <c r="G1203" s="711">
        <v>35298</v>
      </c>
      <c r="H1203" s="711">
        <v>1</v>
      </c>
      <c r="I1203" s="711">
        <v>477</v>
      </c>
      <c r="J1203" s="711">
        <v>55</v>
      </c>
      <c r="K1203" s="711">
        <v>26345</v>
      </c>
      <c r="L1203" s="711">
        <v>0.74635956711428408</v>
      </c>
      <c r="M1203" s="711">
        <v>479</v>
      </c>
      <c r="N1203" s="711">
        <v>86</v>
      </c>
      <c r="O1203" s="711">
        <v>41286</v>
      </c>
      <c r="P1203" s="701">
        <v>1.1696413394526601</v>
      </c>
      <c r="Q1203" s="712">
        <v>480.06976744186045</v>
      </c>
    </row>
    <row r="1204" spans="1:17" ht="14.4" customHeight="1" x14ac:dyDescent="0.3">
      <c r="A1204" s="695" t="s">
        <v>553</v>
      </c>
      <c r="B1204" s="696" t="s">
        <v>5970</v>
      </c>
      <c r="C1204" s="696" t="s">
        <v>5886</v>
      </c>
      <c r="D1204" s="696" t="s">
        <v>6057</v>
      </c>
      <c r="E1204" s="696" t="s">
        <v>6058</v>
      </c>
      <c r="F1204" s="711">
        <v>1</v>
      </c>
      <c r="G1204" s="711">
        <v>734</v>
      </c>
      <c r="H1204" s="711">
        <v>1</v>
      </c>
      <c r="I1204" s="711">
        <v>734</v>
      </c>
      <c r="J1204" s="711">
        <v>2</v>
      </c>
      <c r="K1204" s="711">
        <v>1468</v>
      </c>
      <c r="L1204" s="711">
        <v>2</v>
      </c>
      <c r="M1204" s="711">
        <v>734</v>
      </c>
      <c r="N1204" s="711">
        <v>3</v>
      </c>
      <c r="O1204" s="711">
        <v>2202</v>
      </c>
      <c r="P1204" s="701">
        <v>3</v>
      </c>
      <c r="Q1204" s="712">
        <v>734</v>
      </c>
    </row>
    <row r="1205" spans="1:17" ht="14.4" customHeight="1" x14ac:dyDescent="0.3">
      <c r="A1205" s="695" t="s">
        <v>553</v>
      </c>
      <c r="B1205" s="696" t="s">
        <v>5970</v>
      </c>
      <c r="C1205" s="696" t="s">
        <v>5886</v>
      </c>
      <c r="D1205" s="696" t="s">
        <v>6059</v>
      </c>
      <c r="E1205" s="696" t="s">
        <v>6060</v>
      </c>
      <c r="F1205" s="711">
        <v>14</v>
      </c>
      <c r="G1205" s="711">
        <v>4564</v>
      </c>
      <c r="H1205" s="711">
        <v>1</v>
      </c>
      <c r="I1205" s="711">
        <v>326</v>
      </c>
      <c r="J1205" s="711">
        <v>6</v>
      </c>
      <c r="K1205" s="711">
        <v>1956</v>
      </c>
      <c r="L1205" s="711">
        <v>0.42857142857142855</v>
      </c>
      <c r="M1205" s="711">
        <v>326</v>
      </c>
      <c r="N1205" s="711">
        <v>2</v>
      </c>
      <c r="O1205" s="711">
        <v>653</v>
      </c>
      <c r="P1205" s="701">
        <v>0.14307624890446977</v>
      </c>
      <c r="Q1205" s="712">
        <v>326.5</v>
      </c>
    </row>
    <row r="1206" spans="1:17" ht="14.4" customHeight="1" x14ac:dyDescent="0.3">
      <c r="A1206" s="695" t="s">
        <v>553</v>
      </c>
      <c r="B1206" s="696" t="s">
        <v>5970</v>
      </c>
      <c r="C1206" s="696" t="s">
        <v>5886</v>
      </c>
      <c r="D1206" s="696" t="s">
        <v>6061</v>
      </c>
      <c r="E1206" s="696" t="s">
        <v>6062</v>
      </c>
      <c r="F1206" s="711">
        <v>1</v>
      </c>
      <c r="G1206" s="711">
        <v>344</v>
      </c>
      <c r="H1206" s="711">
        <v>1</v>
      </c>
      <c r="I1206" s="711">
        <v>344</v>
      </c>
      <c r="J1206" s="711">
        <v>2</v>
      </c>
      <c r="K1206" s="711">
        <v>688</v>
      </c>
      <c r="L1206" s="711">
        <v>2</v>
      </c>
      <c r="M1206" s="711">
        <v>344</v>
      </c>
      <c r="N1206" s="711">
        <v>3</v>
      </c>
      <c r="O1206" s="711">
        <v>1032</v>
      </c>
      <c r="P1206" s="701">
        <v>3</v>
      </c>
      <c r="Q1206" s="712">
        <v>344</v>
      </c>
    </row>
    <row r="1207" spans="1:17" ht="14.4" customHeight="1" x14ac:dyDescent="0.3">
      <c r="A1207" s="695" t="s">
        <v>553</v>
      </c>
      <c r="B1207" s="696" t="s">
        <v>5970</v>
      </c>
      <c r="C1207" s="696" t="s">
        <v>5886</v>
      </c>
      <c r="D1207" s="696" t="s">
        <v>6063</v>
      </c>
      <c r="E1207" s="696" t="s">
        <v>6064</v>
      </c>
      <c r="F1207" s="711"/>
      <c r="G1207" s="711"/>
      <c r="H1207" s="711"/>
      <c r="I1207" s="711"/>
      <c r="J1207" s="711">
        <v>1</v>
      </c>
      <c r="K1207" s="711">
        <v>751</v>
      </c>
      <c r="L1207" s="711"/>
      <c r="M1207" s="711">
        <v>751</v>
      </c>
      <c r="N1207" s="711"/>
      <c r="O1207" s="711"/>
      <c r="P1207" s="701"/>
      <c r="Q1207" s="712"/>
    </row>
    <row r="1208" spans="1:17" ht="14.4" customHeight="1" x14ac:dyDescent="0.3">
      <c r="A1208" s="695" t="s">
        <v>553</v>
      </c>
      <c r="B1208" s="696" t="s">
        <v>5970</v>
      </c>
      <c r="C1208" s="696" t="s">
        <v>5886</v>
      </c>
      <c r="D1208" s="696" t="s">
        <v>6065</v>
      </c>
      <c r="E1208" s="696" t="s">
        <v>6066</v>
      </c>
      <c r="F1208" s="711"/>
      <c r="G1208" s="711"/>
      <c r="H1208" s="711"/>
      <c r="I1208" s="711"/>
      <c r="J1208" s="711"/>
      <c r="K1208" s="711"/>
      <c r="L1208" s="711"/>
      <c r="M1208" s="711"/>
      <c r="N1208" s="711">
        <v>8</v>
      </c>
      <c r="O1208" s="711">
        <v>1842</v>
      </c>
      <c r="P1208" s="701"/>
      <c r="Q1208" s="712">
        <v>230.25</v>
      </c>
    </row>
    <row r="1209" spans="1:17" ht="14.4" customHeight="1" x14ac:dyDescent="0.3">
      <c r="A1209" s="695" t="s">
        <v>553</v>
      </c>
      <c r="B1209" s="696" t="s">
        <v>5970</v>
      </c>
      <c r="C1209" s="696" t="s">
        <v>5886</v>
      </c>
      <c r="D1209" s="696" t="s">
        <v>6067</v>
      </c>
      <c r="E1209" s="696" t="s">
        <v>6068</v>
      </c>
      <c r="F1209" s="711">
        <v>176</v>
      </c>
      <c r="G1209" s="711">
        <v>586608</v>
      </c>
      <c r="H1209" s="711">
        <v>1</v>
      </c>
      <c r="I1209" s="711">
        <v>3333</v>
      </c>
      <c r="J1209" s="711">
        <v>224</v>
      </c>
      <c r="K1209" s="711">
        <v>747040</v>
      </c>
      <c r="L1209" s="711">
        <v>1.2734909854621825</v>
      </c>
      <c r="M1209" s="711">
        <v>3335</v>
      </c>
      <c r="N1209" s="711">
        <v>186</v>
      </c>
      <c r="O1209" s="711">
        <v>620574</v>
      </c>
      <c r="P1209" s="701">
        <v>1.0579023811472057</v>
      </c>
      <c r="Q1209" s="712">
        <v>3336.4193548387098</v>
      </c>
    </row>
    <row r="1210" spans="1:17" ht="14.4" customHeight="1" x14ac:dyDescent="0.3">
      <c r="A1210" s="695" t="s">
        <v>553</v>
      </c>
      <c r="B1210" s="696" t="s">
        <v>5970</v>
      </c>
      <c r="C1210" s="696" t="s">
        <v>5886</v>
      </c>
      <c r="D1210" s="696" t="s">
        <v>6069</v>
      </c>
      <c r="E1210" s="696" t="s">
        <v>6070</v>
      </c>
      <c r="F1210" s="711">
        <v>1</v>
      </c>
      <c r="G1210" s="711">
        <v>229</v>
      </c>
      <c r="H1210" s="711">
        <v>1</v>
      </c>
      <c r="I1210" s="711">
        <v>229</v>
      </c>
      <c r="J1210" s="711"/>
      <c r="K1210" s="711"/>
      <c r="L1210" s="711"/>
      <c r="M1210" s="711"/>
      <c r="N1210" s="711">
        <v>1</v>
      </c>
      <c r="O1210" s="711">
        <v>229</v>
      </c>
      <c r="P1210" s="701">
        <v>1</v>
      </c>
      <c r="Q1210" s="712">
        <v>229</v>
      </c>
    </row>
    <row r="1211" spans="1:17" ht="14.4" customHeight="1" x14ac:dyDescent="0.3">
      <c r="A1211" s="695" t="s">
        <v>553</v>
      </c>
      <c r="B1211" s="696" t="s">
        <v>5970</v>
      </c>
      <c r="C1211" s="696" t="s">
        <v>5886</v>
      </c>
      <c r="D1211" s="696" t="s">
        <v>6071</v>
      </c>
      <c r="E1211" s="696" t="s">
        <v>6072</v>
      </c>
      <c r="F1211" s="711"/>
      <c r="G1211" s="711"/>
      <c r="H1211" s="711"/>
      <c r="I1211" s="711"/>
      <c r="J1211" s="711">
        <v>1</v>
      </c>
      <c r="K1211" s="711">
        <v>406</v>
      </c>
      <c r="L1211" s="711"/>
      <c r="M1211" s="711">
        <v>406</v>
      </c>
      <c r="N1211" s="711"/>
      <c r="O1211" s="711"/>
      <c r="P1211" s="701"/>
      <c r="Q1211" s="712"/>
    </row>
    <row r="1212" spans="1:17" ht="14.4" customHeight="1" x14ac:dyDescent="0.3">
      <c r="A1212" s="695" t="s">
        <v>553</v>
      </c>
      <c r="B1212" s="696" t="s">
        <v>5970</v>
      </c>
      <c r="C1212" s="696" t="s">
        <v>5886</v>
      </c>
      <c r="D1212" s="696" t="s">
        <v>6075</v>
      </c>
      <c r="E1212" s="696" t="s">
        <v>6076</v>
      </c>
      <c r="F1212" s="711"/>
      <c r="G1212" s="711"/>
      <c r="H1212" s="711"/>
      <c r="I1212" s="711"/>
      <c r="J1212" s="711">
        <v>1</v>
      </c>
      <c r="K1212" s="711">
        <v>586</v>
      </c>
      <c r="L1212" s="711"/>
      <c r="M1212" s="711">
        <v>586</v>
      </c>
      <c r="N1212" s="711"/>
      <c r="O1212" s="711"/>
      <c r="P1212" s="701"/>
      <c r="Q1212" s="712"/>
    </row>
    <row r="1213" spans="1:17" ht="14.4" customHeight="1" x14ac:dyDescent="0.3">
      <c r="A1213" s="695" t="s">
        <v>553</v>
      </c>
      <c r="B1213" s="696" t="s">
        <v>5970</v>
      </c>
      <c r="C1213" s="696" t="s">
        <v>5886</v>
      </c>
      <c r="D1213" s="696" t="s">
        <v>6081</v>
      </c>
      <c r="E1213" s="696" t="s">
        <v>6082</v>
      </c>
      <c r="F1213" s="711">
        <v>1</v>
      </c>
      <c r="G1213" s="711">
        <v>414</v>
      </c>
      <c r="H1213" s="711">
        <v>1</v>
      </c>
      <c r="I1213" s="711">
        <v>414</v>
      </c>
      <c r="J1213" s="711"/>
      <c r="K1213" s="711"/>
      <c r="L1213" s="711"/>
      <c r="M1213" s="711"/>
      <c r="N1213" s="711">
        <v>1</v>
      </c>
      <c r="O1213" s="711">
        <v>415</v>
      </c>
      <c r="P1213" s="701">
        <v>1.0024154589371981</v>
      </c>
      <c r="Q1213" s="712">
        <v>415</v>
      </c>
    </row>
    <row r="1214" spans="1:17" ht="14.4" customHeight="1" x14ac:dyDescent="0.3">
      <c r="A1214" s="695" t="s">
        <v>553</v>
      </c>
      <c r="B1214" s="696" t="s">
        <v>5970</v>
      </c>
      <c r="C1214" s="696" t="s">
        <v>5886</v>
      </c>
      <c r="D1214" s="696" t="s">
        <v>6083</v>
      </c>
      <c r="E1214" s="696" t="s">
        <v>6084</v>
      </c>
      <c r="F1214" s="711">
        <v>2</v>
      </c>
      <c r="G1214" s="711">
        <v>326</v>
      </c>
      <c r="H1214" s="711">
        <v>1</v>
      </c>
      <c r="I1214" s="711">
        <v>163</v>
      </c>
      <c r="J1214" s="711"/>
      <c r="K1214" s="711"/>
      <c r="L1214" s="711"/>
      <c r="M1214" s="711"/>
      <c r="N1214" s="711">
        <v>2</v>
      </c>
      <c r="O1214" s="711">
        <v>328</v>
      </c>
      <c r="P1214" s="701">
        <v>1.0061349693251533</v>
      </c>
      <c r="Q1214" s="712">
        <v>164</v>
      </c>
    </row>
    <row r="1215" spans="1:17" ht="14.4" customHeight="1" x14ac:dyDescent="0.3">
      <c r="A1215" s="695" t="s">
        <v>553</v>
      </c>
      <c r="B1215" s="696" t="s">
        <v>5970</v>
      </c>
      <c r="C1215" s="696" t="s">
        <v>5886</v>
      </c>
      <c r="D1215" s="696" t="s">
        <v>1129</v>
      </c>
      <c r="E1215" s="696" t="s">
        <v>6085</v>
      </c>
      <c r="F1215" s="711"/>
      <c r="G1215" s="711"/>
      <c r="H1215" s="711"/>
      <c r="I1215" s="711"/>
      <c r="J1215" s="711"/>
      <c r="K1215" s="711"/>
      <c r="L1215" s="711"/>
      <c r="M1215" s="711"/>
      <c r="N1215" s="711">
        <v>4</v>
      </c>
      <c r="O1215" s="711">
        <v>3140</v>
      </c>
      <c r="P1215" s="701"/>
      <c r="Q1215" s="712">
        <v>785</v>
      </c>
    </row>
    <row r="1216" spans="1:17" ht="14.4" customHeight="1" x14ac:dyDescent="0.3">
      <c r="A1216" s="695" t="s">
        <v>553</v>
      </c>
      <c r="B1216" s="696" t="s">
        <v>5970</v>
      </c>
      <c r="C1216" s="696" t="s">
        <v>5886</v>
      </c>
      <c r="D1216" s="696" t="s">
        <v>6086</v>
      </c>
      <c r="E1216" s="696" t="s">
        <v>6087</v>
      </c>
      <c r="F1216" s="711"/>
      <c r="G1216" s="711"/>
      <c r="H1216" s="711"/>
      <c r="I1216" s="711"/>
      <c r="J1216" s="711"/>
      <c r="K1216" s="711"/>
      <c r="L1216" s="711"/>
      <c r="M1216" s="711"/>
      <c r="N1216" s="711">
        <v>2</v>
      </c>
      <c r="O1216" s="711">
        <v>443</v>
      </c>
      <c r="P1216" s="701"/>
      <c r="Q1216" s="712">
        <v>221.5</v>
      </c>
    </row>
    <row r="1217" spans="1:17" ht="14.4" customHeight="1" x14ac:dyDescent="0.3">
      <c r="A1217" s="695" t="s">
        <v>553</v>
      </c>
      <c r="B1217" s="696" t="s">
        <v>5970</v>
      </c>
      <c r="C1217" s="696" t="s">
        <v>5886</v>
      </c>
      <c r="D1217" s="696" t="s">
        <v>6090</v>
      </c>
      <c r="E1217" s="696" t="s">
        <v>6091</v>
      </c>
      <c r="F1217" s="711">
        <v>1</v>
      </c>
      <c r="G1217" s="711">
        <v>914</v>
      </c>
      <c r="H1217" s="711">
        <v>1</v>
      </c>
      <c r="I1217" s="711">
        <v>914</v>
      </c>
      <c r="J1217" s="711"/>
      <c r="K1217" s="711"/>
      <c r="L1217" s="711"/>
      <c r="M1217" s="711"/>
      <c r="N1217" s="711">
        <v>2</v>
      </c>
      <c r="O1217" s="711">
        <v>1830</v>
      </c>
      <c r="P1217" s="701">
        <v>2.0021881838074398</v>
      </c>
      <c r="Q1217" s="712">
        <v>915</v>
      </c>
    </row>
    <row r="1218" spans="1:17" ht="14.4" customHeight="1" x14ac:dyDescent="0.3">
      <c r="A1218" s="695" t="s">
        <v>553</v>
      </c>
      <c r="B1218" s="696" t="s">
        <v>5970</v>
      </c>
      <c r="C1218" s="696" t="s">
        <v>5886</v>
      </c>
      <c r="D1218" s="696" t="s">
        <v>6092</v>
      </c>
      <c r="E1218" s="696" t="s">
        <v>6093</v>
      </c>
      <c r="F1218" s="711">
        <v>1</v>
      </c>
      <c r="G1218" s="711">
        <v>891</v>
      </c>
      <c r="H1218" s="711">
        <v>1</v>
      </c>
      <c r="I1218" s="711">
        <v>891</v>
      </c>
      <c r="J1218" s="711"/>
      <c r="K1218" s="711"/>
      <c r="L1218" s="711"/>
      <c r="M1218" s="711"/>
      <c r="N1218" s="711">
        <v>2</v>
      </c>
      <c r="O1218" s="711">
        <v>1784</v>
      </c>
      <c r="P1218" s="701">
        <v>2.0022446689113358</v>
      </c>
      <c r="Q1218" s="712">
        <v>892</v>
      </c>
    </row>
    <row r="1219" spans="1:17" ht="14.4" customHeight="1" x14ac:dyDescent="0.3">
      <c r="A1219" s="695" t="s">
        <v>553</v>
      </c>
      <c r="B1219" s="696" t="s">
        <v>5970</v>
      </c>
      <c r="C1219" s="696" t="s">
        <v>5886</v>
      </c>
      <c r="D1219" s="696" t="s">
        <v>6094</v>
      </c>
      <c r="E1219" s="696" t="s">
        <v>6095</v>
      </c>
      <c r="F1219" s="711"/>
      <c r="G1219" s="711"/>
      <c r="H1219" s="711"/>
      <c r="I1219" s="711"/>
      <c r="J1219" s="711"/>
      <c r="K1219" s="711"/>
      <c r="L1219" s="711"/>
      <c r="M1219" s="711"/>
      <c r="N1219" s="711">
        <v>1</v>
      </c>
      <c r="O1219" s="711">
        <v>1488</v>
      </c>
      <c r="P1219" s="701"/>
      <c r="Q1219" s="712">
        <v>1488</v>
      </c>
    </row>
    <row r="1220" spans="1:17" ht="14.4" customHeight="1" x14ac:dyDescent="0.3">
      <c r="A1220" s="695" t="s">
        <v>553</v>
      </c>
      <c r="B1220" s="696" t="s">
        <v>5970</v>
      </c>
      <c r="C1220" s="696" t="s">
        <v>5886</v>
      </c>
      <c r="D1220" s="696" t="s">
        <v>6098</v>
      </c>
      <c r="E1220" s="696" t="s">
        <v>6099</v>
      </c>
      <c r="F1220" s="711">
        <v>10</v>
      </c>
      <c r="G1220" s="711">
        <v>850</v>
      </c>
      <c r="H1220" s="711">
        <v>1</v>
      </c>
      <c r="I1220" s="711">
        <v>85</v>
      </c>
      <c r="J1220" s="711">
        <v>1</v>
      </c>
      <c r="K1220" s="711">
        <v>86</v>
      </c>
      <c r="L1220" s="711">
        <v>0.1011764705882353</v>
      </c>
      <c r="M1220" s="711">
        <v>86</v>
      </c>
      <c r="N1220" s="711"/>
      <c r="O1220" s="711"/>
      <c r="P1220" s="701"/>
      <c r="Q1220" s="712"/>
    </row>
    <row r="1221" spans="1:17" ht="14.4" customHeight="1" x14ac:dyDescent="0.3">
      <c r="A1221" s="695" t="s">
        <v>6324</v>
      </c>
      <c r="B1221" s="696" t="s">
        <v>5749</v>
      </c>
      <c r="C1221" s="696" t="s">
        <v>5886</v>
      </c>
      <c r="D1221" s="696" t="s">
        <v>5931</v>
      </c>
      <c r="E1221" s="696" t="s">
        <v>5932</v>
      </c>
      <c r="F1221" s="711">
        <v>1</v>
      </c>
      <c r="G1221" s="711">
        <v>158</v>
      </c>
      <c r="H1221" s="711">
        <v>1</v>
      </c>
      <c r="I1221" s="711">
        <v>158</v>
      </c>
      <c r="J1221" s="711"/>
      <c r="K1221" s="711"/>
      <c r="L1221" s="711"/>
      <c r="M1221" s="711"/>
      <c r="N1221" s="711"/>
      <c r="O1221" s="711"/>
      <c r="P1221" s="701"/>
      <c r="Q1221" s="712"/>
    </row>
    <row r="1222" spans="1:17" ht="14.4" customHeight="1" x14ac:dyDescent="0.3">
      <c r="A1222" s="695" t="s">
        <v>6324</v>
      </c>
      <c r="B1222" s="696" t="s">
        <v>5749</v>
      </c>
      <c r="C1222" s="696" t="s">
        <v>5886</v>
      </c>
      <c r="D1222" s="696" t="s">
        <v>5939</v>
      </c>
      <c r="E1222" s="696" t="s">
        <v>5940</v>
      </c>
      <c r="F1222" s="711"/>
      <c r="G1222" s="711"/>
      <c r="H1222" s="711"/>
      <c r="I1222" s="711"/>
      <c r="J1222" s="711">
        <v>1</v>
      </c>
      <c r="K1222" s="711">
        <v>645</v>
      </c>
      <c r="L1222" s="711"/>
      <c r="M1222" s="711">
        <v>645</v>
      </c>
      <c r="N1222" s="711"/>
      <c r="O1222" s="711"/>
      <c r="P1222" s="701"/>
      <c r="Q1222" s="712"/>
    </row>
    <row r="1223" spans="1:17" ht="14.4" customHeight="1" x14ac:dyDescent="0.3">
      <c r="A1223" s="695" t="s">
        <v>6324</v>
      </c>
      <c r="B1223" s="696" t="s">
        <v>5970</v>
      </c>
      <c r="C1223" s="696" t="s">
        <v>5886</v>
      </c>
      <c r="D1223" s="696" t="s">
        <v>5979</v>
      </c>
      <c r="E1223" s="696" t="s">
        <v>5980</v>
      </c>
      <c r="F1223" s="711">
        <v>1</v>
      </c>
      <c r="G1223" s="711">
        <v>350</v>
      </c>
      <c r="H1223" s="711">
        <v>1</v>
      </c>
      <c r="I1223" s="711">
        <v>350</v>
      </c>
      <c r="J1223" s="711">
        <v>8</v>
      </c>
      <c r="K1223" s="711">
        <v>2800</v>
      </c>
      <c r="L1223" s="711">
        <v>8</v>
      </c>
      <c r="M1223" s="711">
        <v>350</v>
      </c>
      <c r="N1223" s="711">
        <v>16</v>
      </c>
      <c r="O1223" s="711">
        <v>5602</v>
      </c>
      <c r="P1223" s="701">
        <v>16.005714285714287</v>
      </c>
      <c r="Q1223" s="712">
        <v>350.125</v>
      </c>
    </row>
    <row r="1224" spans="1:17" ht="14.4" customHeight="1" x14ac:dyDescent="0.3">
      <c r="A1224" s="695" t="s">
        <v>6324</v>
      </c>
      <c r="B1224" s="696" t="s">
        <v>5970</v>
      </c>
      <c r="C1224" s="696" t="s">
        <v>5886</v>
      </c>
      <c r="D1224" s="696" t="s">
        <v>5983</v>
      </c>
      <c r="E1224" s="696" t="s">
        <v>5984</v>
      </c>
      <c r="F1224" s="711">
        <v>13</v>
      </c>
      <c r="G1224" s="711">
        <v>832</v>
      </c>
      <c r="H1224" s="711">
        <v>1</v>
      </c>
      <c r="I1224" s="711">
        <v>64</v>
      </c>
      <c r="J1224" s="711">
        <v>15</v>
      </c>
      <c r="K1224" s="711">
        <v>975</v>
      </c>
      <c r="L1224" s="711">
        <v>1.171875</v>
      </c>
      <c r="M1224" s="711">
        <v>65</v>
      </c>
      <c r="N1224" s="711">
        <v>16</v>
      </c>
      <c r="O1224" s="711">
        <v>1040</v>
      </c>
      <c r="P1224" s="701">
        <v>1.25</v>
      </c>
      <c r="Q1224" s="712">
        <v>65</v>
      </c>
    </row>
    <row r="1225" spans="1:17" ht="14.4" customHeight="1" x14ac:dyDescent="0.3">
      <c r="A1225" s="695" t="s">
        <v>6324</v>
      </c>
      <c r="B1225" s="696" t="s">
        <v>5970</v>
      </c>
      <c r="C1225" s="696" t="s">
        <v>5886</v>
      </c>
      <c r="D1225" s="696" t="s">
        <v>5991</v>
      </c>
      <c r="E1225" s="696" t="s">
        <v>5992</v>
      </c>
      <c r="F1225" s="711">
        <v>1</v>
      </c>
      <c r="G1225" s="711">
        <v>149</v>
      </c>
      <c r="H1225" s="711">
        <v>1</v>
      </c>
      <c r="I1225" s="711">
        <v>149</v>
      </c>
      <c r="J1225" s="711"/>
      <c r="K1225" s="711"/>
      <c r="L1225" s="711"/>
      <c r="M1225" s="711"/>
      <c r="N1225" s="711"/>
      <c r="O1225" s="711"/>
      <c r="P1225" s="701"/>
      <c r="Q1225" s="712"/>
    </row>
    <row r="1226" spans="1:17" ht="14.4" customHeight="1" x14ac:dyDescent="0.3">
      <c r="A1226" s="695" t="s">
        <v>6324</v>
      </c>
      <c r="B1226" s="696" t="s">
        <v>5970</v>
      </c>
      <c r="C1226" s="696" t="s">
        <v>5886</v>
      </c>
      <c r="D1226" s="696" t="s">
        <v>5995</v>
      </c>
      <c r="E1226" s="696" t="s">
        <v>5996</v>
      </c>
      <c r="F1226" s="711">
        <v>11</v>
      </c>
      <c r="G1226" s="711">
        <v>253</v>
      </c>
      <c r="H1226" s="711">
        <v>1</v>
      </c>
      <c r="I1226" s="711">
        <v>23</v>
      </c>
      <c r="J1226" s="711">
        <v>18</v>
      </c>
      <c r="K1226" s="711">
        <v>414</v>
      </c>
      <c r="L1226" s="711">
        <v>1.6363636363636365</v>
      </c>
      <c r="M1226" s="711">
        <v>23</v>
      </c>
      <c r="N1226" s="711">
        <v>15</v>
      </c>
      <c r="O1226" s="711">
        <v>349</v>
      </c>
      <c r="P1226" s="701">
        <v>1.3794466403162056</v>
      </c>
      <c r="Q1226" s="712">
        <v>23.266666666666666</v>
      </c>
    </row>
    <row r="1227" spans="1:17" ht="14.4" customHeight="1" x14ac:dyDescent="0.3">
      <c r="A1227" s="695" t="s">
        <v>6324</v>
      </c>
      <c r="B1227" s="696" t="s">
        <v>5970</v>
      </c>
      <c r="C1227" s="696" t="s">
        <v>5886</v>
      </c>
      <c r="D1227" s="696" t="s">
        <v>5999</v>
      </c>
      <c r="E1227" s="696" t="s">
        <v>6000</v>
      </c>
      <c r="F1227" s="711">
        <v>14</v>
      </c>
      <c r="G1227" s="711">
        <v>756</v>
      </c>
      <c r="H1227" s="711">
        <v>1</v>
      </c>
      <c r="I1227" s="711">
        <v>54</v>
      </c>
      <c r="J1227" s="711">
        <v>9</v>
      </c>
      <c r="K1227" s="711">
        <v>486</v>
      </c>
      <c r="L1227" s="711">
        <v>0.6428571428571429</v>
      </c>
      <c r="M1227" s="711">
        <v>54</v>
      </c>
      <c r="N1227" s="711">
        <v>12</v>
      </c>
      <c r="O1227" s="711">
        <v>648</v>
      </c>
      <c r="P1227" s="701">
        <v>0.8571428571428571</v>
      </c>
      <c r="Q1227" s="712">
        <v>54</v>
      </c>
    </row>
    <row r="1228" spans="1:17" ht="14.4" customHeight="1" x14ac:dyDescent="0.3">
      <c r="A1228" s="695" t="s">
        <v>6324</v>
      </c>
      <c r="B1228" s="696" t="s">
        <v>5970</v>
      </c>
      <c r="C1228" s="696" t="s">
        <v>5886</v>
      </c>
      <c r="D1228" s="696" t="s">
        <v>6001</v>
      </c>
      <c r="E1228" s="696" t="s">
        <v>6002</v>
      </c>
      <c r="F1228" s="711">
        <v>808</v>
      </c>
      <c r="G1228" s="711">
        <v>62216</v>
      </c>
      <c r="H1228" s="711">
        <v>1</v>
      </c>
      <c r="I1228" s="711">
        <v>77</v>
      </c>
      <c r="J1228" s="711">
        <v>574</v>
      </c>
      <c r="K1228" s="711">
        <v>44198</v>
      </c>
      <c r="L1228" s="711">
        <v>0.71039603960396036</v>
      </c>
      <c r="M1228" s="711">
        <v>77</v>
      </c>
      <c r="N1228" s="711">
        <v>892</v>
      </c>
      <c r="O1228" s="711">
        <v>68684</v>
      </c>
      <c r="P1228" s="701">
        <v>1.1039603960396041</v>
      </c>
      <c r="Q1228" s="712">
        <v>77</v>
      </c>
    </row>
    <row r="1229" spans="1:17" ht="14.4" customHeight="1" x14ac:dyDescent="0.3">
      <c r="A1229" s="695" t="s">
        <v>6324</v>
      </c>
      <c r="B1229" s="696" t="s">
        <v>5970</v>
      </c>
      <c r="C1229" s="696" t="s">
        <v>5886</v>
      </c>
      <c r="D1229" s="696" t="s">
        <v>6005</v>
      </c>
      <c r="E1229" s="696" t="s">
        <v>6006</v>
      </c>
      <c r="F1229" s="711">
        <v>12</v>
      </c>
      <c r="G1229" s="711">
        <v>264</v>
      </c>
      <c r="H1229" s="711">
        <v>1</v>
      </c>
      <c r="I1229" s="711">
        <v>22</v>
      </c>
      <c r="J1229" s="711">
        <v>29</v>
      </c>
      <c r="K1229" s="711">
        <v>638</v>
      </c>
      <c r="L1229" s="711">
        <v>2.4166666666666665</v>
      </c>
      <c r="M1229" s="711">
        <v>22</v>
      </c>
      <c r="N1229" s="711">
        <v>16</v>
      </c>
      <c r="O1229" s="711">
        <v>357</v>
      </c>
      <c r="P1229" s="701">
        <v>1.3522727272727273</v>
      </c>
      <c r="Q1229" s="712">
        <v>22.3125</v>
      </c>
    </row>
    <row r="1230" spans="1:17" ht="14.4" customHeight="1" x14ac:dyDescent="0.3">
      <c r="A1230" s="695" t="s">
        <v>6324</v>
      </c>
      <c r="B1230" s="696" t="s">
        <v>5970</v>
      </c>
      <c r="C1230" s="696" t="s">
        <v>5886</v>
      </c>
      <c r="D1230" s="696" t="s">
        <v>6013</v>
      </c>
      <c r="E1230" s="696" t="s">
        <v>6014</v>
      </c>
      <c r="F1230" s="711"/>
      <c r="G1230" s="711"/>
      <c r="H1230" s="711"/>
      <c r="I1230" s="711"/>
      <c r="J1230" s="711">
        <v>2</v>
      </c>
      <c r="K1230" s="711">
        <v>1254</v>
      </c>
      <c r="L1230" s="711"/>
      <c r="M1230" s="711">
        <v>627</v>
      </c>
      <c r="N1230" s="711"/>
      <c r="O1230" s="711"/>
      <c r="P1230" s="701"/>
      <c r="Q1230" s="712"/>
    </row>
    <row r="1231" spans="1:17" ht="14.4" customHeight="1" x14ac:dyDescent="0.3">
      <c r="A1231" s="695" t="s">
        <v>6324</v>
      </c>
      <c r="B1231" s="696" t="s">
        <v>5970</v>
      </c>
      <c r="C1231" s="696" t="s">
        <v>5886</v>
      </c>
      <c r="D1231" s="696" t="s">
        <v>6015</v>
      </c>
      <c r="E1231" s="696" t="s">
        <v>6016</v>
      </c>
      <c r="F1231" s="711">
        <v>5</v>
      </c>
      <c r="G1231" s="711">
        <v>1045</v>
      </c>
      <c r="H1231" s="711">
        <v>1</v>
      </c>
      <c r="I1231" s="711">
        <v>209</v>
      </c>
      <c r="J1231" s="711">
        <v>5</v>
      </c>
      <c r="K1231" s="711">
        <v>1045</v>
      </c>
      <c r="L1231" s="711">
        <v>1</v>
      </c>
      <c r="M1231" s="711">
        <v>209</v>
      </c>
      <c r="N1231" s="711"/>
      <c r="O1231" s="711"/>
      <c r="P1231" s="701"/>
      <c r="Q1231" s="712"/>
    </row>
    <row r="1232" spans="1:17" ht="14.4" customHeight="1" x14ac:dyDescent="0.3">
      <c r="A1232" s="695" t="s">
        <v>6324</v>
      </c>
      <c r="B1232" s="696" t="s">
        <v>5970</v>
      </c>
      <c r="C1232" s="696" t="s">
        <v>5886</v>
      </c>
      <c r="D1232" s="696" t="s">
        <v>6017</v>
      </c>
      <c r="E1232" s="696" t="s">
        <v>6018</v>
      </c>
      <c r="F1232" s="711">
        <v>3</v>
      </c>
      <c r="G1232" s="711">
        <v>198</v>
      </c>
      <c r="H1232" s="711">
        <v>1</v>
      </c>
      <c r="I1232" s="711">
        <v>66</v>
      </c>
      <c r="J1232" s="711">
        <v>14</v>
      </c>
      <c r="K1232" s="711">
        <v>924</v>
      </c>
      <c r="L1232" s="711">
        <v>4.666666666666667</v>
      </c>
      <c r="M1232" s="711">
        <v>66</v>
      </c>
      <c r="N1232" s="711">
        <v>3</v>
      </c>
      <c r="O1232" s="711">
        <v>198</v>
      </c>
      <c r="P1232" s="701">
        <v>1</v>
      </c>
      <c r="Q1232" s="712">
        <v>66</v>
      </c>
    </row>
    <row r="1233" spans="1:17" ht="14.4" customHeight="1" x14ac:dyDescent="0.3">
      <c r="A1233" s="695" t="s">
        <v>6324</v>
      </c>
      <c r="B1233" s="696" t="s">
        <v>5970</v>
      </c>
      <c r="C1233" s="696" t="s">
        <v>5886</v>
      </c>
      <c r="D1233" s="696" t="s">
        <v>6019</v>
      </c>
      <c r="E1233" s="696" t="s">
        <v>6020</v>
      </c>
      <c r="F1233" s="711">
        <v>1</v>
      </c>
      <c r="G1233" s="711">
        <v>293</v>
      </c>
      <c r="H1233" s="711">
        <v>1</v>
      </c>
      <c r="I1233" s="711">
        <v>293</v>
      </c>
      <c r="J1233" s="711"/>
      <c r="K1233" s="711"/>
      <c r="L1233" s="711"/>
      <c r="M1233" s="711"/>
      <c r="N1233" s="711"/>
      <c r="O1233" s="711"/>
      <c r="P1233" s="701"/>
      <c r="Q1233" s="712"/>
    </row>
    <row r="1234" spans="1:17" ht="14.4" customHeight="1" x14ac:dyDescent="0.3">
      <c r="A1234" s="695" t="s">
        <v>6324</v>
      </c>
      <c r="B1234" s="696" t="s">
        <v>5970</v>
      </c>
      <c r="C1234" s="696" t="s">
        <v>5886</v>
      </c>
      <c r="D1234" s="696" t="s">
        <v>6021</v>
      </c>
      <c r="E1234" s="696" t="s">
        <v>6022</v>
      </c>
      <c r="F1234" s="711">
        <v>922</v>
      </c>
      <c r="G1234" s="711">
        <v>14752</v>
      </c>
      <c r="H1234" s="711">
        <v>1</v>
      </c>
      <c r="I1234" s="711">
        <v>16</v>
      </c>
      <c r="J1234" s="711">
        <v>764</v>
      </c>
      <c r="K1234" s="711">
        <v>12224</v>
      </c>
      <c r="L1234" s="711">
        <v>0.82863340563991328</v>
      </c>
      <c r="M1234" s="711">
        <v>16</v>
      </c>
      <c r="N1234" s="711">
        <v>991</v>
      </c>
      <c r="O1234" s="711">
        <v>15856</v>
      </c>
      <c r="P1234" s="701">
        <v>1.0748373101952278</v>
      </c>
      <c r="Q1234" s="712">
        <v>16</v>
      </c>
    </row>
    <row r="1235" spans="1:17" ht="14.4" customHeight="1" x14ac:dyDescent="0.3">
      <c r="A1235" s="695" t="s">
        <v>6324</v>
      </c>
      <c r="B1235" s="696" t="s">
        <v>5970</v>
      </c>
      <c r="C1235" s="696" t="s">
        <v>5886</v>
      </c>
      <c r="D1235" s="696" t="s">
        <v>6027</v>
      </c>
      <c r="E1235" s="696" t="s">
        <v>6028</v>
      </c>
      <c r="F1235" s="711">
        <v>1</v>
      </c>
      <c r="G1235" s="711">
        <v>23</v>
      </c>
      <c r="H1235" s="711">
        <v>1</v>
      </c>
      <c r="I1235" s="711">
        <v>23</v>
      </c>
      <c r="J1235" s="711">
        <v>8</v>
      </c>
      <c r="K1235" s="711">
        <v>192</v>
      </c>
      <c r="L1235" s="711">
        <v>8.3478260869565215</v>
      </c>
      <c r="M1235" s="711">
        <v>24</v>
      </c>
      <c r="N1235" s="711">
        <v>1</v>
      </c>
      <c r="O1235" s="711">
        <v>24</v>
      </c>
      <c r="P1235" s="701">
        <v>1.0434782608695652</v>
      </c>
      <c r="Q1235" s="712">
        <v>24</v>
      </c>
    </row>
    <row r="1236" spans="1:17" ht="14.4" customHeight="1" x14ac:dyDescent="0.3">
      <c r="A1236" s="695" t="s">
        <v>6324</v>
      </c>
      <c r="B1236" s="696" t="s">
        <v>5970</v>
      </c>
      <c r="C1236" s="696" t="s">
        <v>5886</v>
      </c>
      <c r="D1236" s="696" t="s">
        <v>6031</v>
      </c>
      <c r="E1236" s="696" t="s">
        <v>6032</v>
      </c>
      <c r="F1236" s="711">
        <v>5</v>
      </c>
      <c r="G1236" s="711">
        <v>900</v>
      </c>
      <c r="H1236" s="711">
        <v>1</v>
      </c>
      <c r="I1236" s="711">
        <v>180</v>
      </c>
      <c r="J1236" s="711">
        <v>6</v>
      </c>
      <c r="K1236" s="711">
        <v>1080</v>
      </c>
      <c r="L1236" s="711">
        <v>1.2</v>
      </c>
      <c r="M1236" s="711">
        <v>180</v>
      </c>
      <c r="N1236" s="711">
        <v>7</v>
      </c>
      <c r="O1236" s="711">
        <v>1260</v>
      </c>
      <c r="P1236" s="701">
        <v>1.4</v>
      </c>
      <c r="Q1236" s="712">
        <v>180</v>
      </c>
    </row>
    <row r="1237" spans="1:17" ht="14.4" customHeight="1" x14ac:dyDescent="0.3">
      <c r="A1237" s="695" t="s">
        <v>6324</v>
      </c>
      <c r="B1237" s="696" t="s">
        <v>5970</v>
      </c>
      <c r="C1237" s="696" t="s">
        <v>5886</v>
      </c>
      <c r="D1237" s="696" t="s">
        <v>6037</v>
      </c>
      <c r="E1237" s="696" t="s">
        <v>6038</v>
      </c>
      <c r="F1237" s="711">
        <v>3</v>
      </c>
      <c r="G1237" s="711">
        <v>759</v>
      </c>
      <c r="H1237" s="711">
        <v>1</v>
      </c>
      <c r="I1237" s="711">
        <v>253</v>
      </c>
      <c r="J1237" s="711">
        <v>1</v>
      </c>
      <c r="K1237" s="711">
        <v>253</v>
      </c>
      <c r="L1237" s="711">
        <v>0.33333333333333331</v>
      </c>
      <c r="M1237" s="711">
        <v>253</v>
      </c>
      <c r="N1237" s="711">
        <v>8</v>
      </c>
      <c r="O1237" s="711">
        <v>2024</v>
      </c>
      <c r="P1237" s="701">
        <v>2.6666666666666665</v>
      </c>
      <c r="Q1237" s="712">
        <v>253</v>
      </c>
    </row>
    <row r="1238" spans="1:17" ht="14.4" customHeight="1" x14ac:dyDescent="0.3">
      <c r="A1238" s="695" t="s">
        <v>6324</v>
      </c>
      <c r="B1238" s="696" t="s">
        <v>5970</v>
      </c>
      <c r="C1238" s="696" t="s">
        <v>5886</v>
      </c>
      <c r="D1238" s="696" t="s">
        <v>6045</v>
      </c>
      <c r="E1238" s="696" t="s">
        <v>6046</v>
      </c>
      <c r="F1238" s="711">
        <v>235</v>
      </c>
      <c r="G1238" s="711">
        <v>50760</v>
      </c>
      <c r="H1238" s="711">
        <v>1</v>
      </c>
      <c r="I1238" s="711">
        <v>216</v>
      </c>
      <c r="J1238" s="711">
        <v>195</v>
      </c>
      <c r="K1238" s="711">
        <v>42120</v>
      </c>
      <c r="L1238" s="711">
        <v>0.82978723404255317</v>
      </c>
      <c r="M1238" s="711">
        <v>216</v>
      </c>
      <c r="N1238" s="711">
        <v>234</v>
      </c>
      <c r="O1238" s="711">
        <v>50544</v>
      </c>
      <c r="P1238" s="701">
        <v>0.99574468085106382</v>
      </c>
      <c r="Q1238" s="712">
        <v>216</v>
      </c>
    </row>
    <row r="1239" spans="1:17" ht="14.4" customHeight="1" x14ac:dyDescent="0.3">
      <c r="A1239" s="695" t="s">
        <v>6324</v>
      </c>
      <c r="B1239" s="696" t="s">
        <v>5970</v>
      </c>
      <c r="C1239" s="696" t="s">
        <v>5886</v>
      </c>
      <c r="D1239" s="696" t="s">
        <v>6047</v>
      </c>
      <c r="E1239" s="696" t="s">
        <v>6048</v>
      </c>
      <c r="F1239" s="711"/>
      <c r="G1239" s="711"/>
      <c r="H1239" s="711"/>
      <c r="I1239" s="711"/>
      <c r="J1239" s="711">
        <v>3</v>
      </c>
      <c r="K1239" s="711">
        <v>105</v>
      </c>
      <c r="L1239" s="711"/>
      <c r="M1239" s="711">
        <v>35</v>
      </c>
      <c r="N1239" s="711"/>
      <c r="O1239" s="711"/>
      <c r="P1239" s="701"/>
      <c r="Q1239" s="712"/>
    </row>
    <row r="1240" spans="1:17" ht="14.4" customHeight="1" x14ac:dyDescent="0.3">
      <c r="A1240" s="695" t="s">
        <v>6324</v>
      </c>
      <c r="B1240" s="696" t="s">
        <v>5970</v>
      </c>
      <c r="C1240" s="696" t="s">
        <v>5886</v>
      </c>
      <c r="D1240" s="696" t="s">
        <v>6051</v>
      </c>
      <c r="E1240" s="696" t="s">
        <v>6052</v>
      </c>
      <c r="F1240" s="711"/>
      <c r="G1240" s="711"/>
      <c r="H1240" s="711"/>
      <c r="I1240" s="711"/>
      <c r="J1240" s="711">
        <v>12</v>
      </c>
      <c r="K1240" s="711">
        <v>600</v>
      </c>
      <c r="L1240" s="711"/>
      <c r="M1240" s="711">
        <v>50</v>
      </c>
      <c r="N1240" s="711">
        <v>4</v>
      </c>
      <c r="O1240" s="711">
        <v>200</v>
      </c>
      <c r="P1240" s="701"/>
      <c r="Q1240" s="712">
        <v>50</v>
      </c>
    </row>
    <row r="1241" spans="1:17" ht="14.4" customHeight="1" x14ac:dyDescent="0.3">
      <c r="A1241" s="695" t="s">
        <v>6325</v>
      </c>
      <c r="B1241" s="696" t="s">
        <v>5749</v>
      </c>
      <c r="C1241" s="696" t="s">
        <v>5886</v>
      </c>
      <c r="D1241" s="696" t="s">
        <v>5891</v>
      </c>
      <c r="E1241" s="696" t="s">
        <v>5892</v>
      </c>
      <c r="F1241" s="711">
        <v>1</v>
      </c>
      <c r="G1241" s="711">
        <v>34</v>
      </c>
      <c r="H1241" s="711">
        <v>1</v>
      </c>
      <c r="I1241" s="711">
        <v>34</v>
      </c>
      <c r="J1241" s="711">
        <v>1</v>
      </c>
      <c r="K1241" s="711">
        <v>34</v>
      </c>
      <c r="L1241" s="711">
        <v>1</v>
      </c>
      <c r="M1241" s="711">
        <v>34</v>
      </c>
      <c r="N1241" s="711"/>
      <c r="O1241" s="711"/>
      <c r="P1241" s="701"/>
      <c r="Q1241" s="712"/>
    </row>
    <row r="1242" spans="1:17" ht="14.4" customHeight="1" x14ac:dyDescent="0.3">
      <c r="A1242" s="695" t="s">
        <v>6325</v>
      </c>
      <c r="B1242" s="696" t="s">
        <v>5749</v>
      </c>
      <c r="C1242" s="696" t="s">
        <v>5886</v>
      </c>
      <c r="D1242" s="696" t="s">
        <v>5931</v>
      </c>
      <c r="E1242" s="696" t="s">
        <v>5932</v>
      </c>
      <c r="F1242" s="711">
        <v>1</v>
      </c>
      <c r="G1242" s="711">
        <v>158</v>
      </c>
      <c r="H1242" s="711">
        <v>1</v>
      </c>
      <c r="I1242" s="711">
        <v>158</v>
      </c>
      <c r="J1242" s="711">
        <v>1</v>
      </c>
      <c r="K1242" s="711">
        <v>159</v>
      </c>
      <c r="L1242" s="711">
        <v>1.0063291139240507</v>
      </c>
      <c r="M1242" s="711">
        <v>159</v>
      </c>
      <c r="N1242" s="711"/>
      <c r="O1242" s="711"/>
      <c r="P1242" s="701"/>
      <c r="Q1242" s="712"/>
    </row>
    <row r="1243" spans="1:17" ht="14.4" customHeight="1" x14ac:dyDescent="0.3">
      <c r="A1243" s="695" t="s">
        <v>6325</v>
      </c>
      <c r="B1243" s="696" t="s">
        <v>5749</v>
      </c>
      <c r="C1243" s="696" t="s">
        <v>5886</v>
      </c>
      <c r="D1243" s="696" t="s">
        <v>5939</v>
      </c>
      <c r="E1243" s="696" t="s">
        <v>5940</v>
      </c>
      <c r="F1243" s="711">
        <v>1</v>
      </c>
      <c r="G1243" s="711">
        <v>673</v>
      </c>
      <c r="H1243" s="711">
        <v>1</v>
      </c>
      <c r="I1243" s="711">
        <v>673</v>
      </c>
      <c r="J1243" s="711"/>
      <c r="K1243" s="711"/>
      <c r="L1243" s="711"/>
      <c r="M1243" s="711"/>
      <c r="N1243" s="711">
        <v>1</v>
      </c>
      <c r="O1243" s="711">
        <v>645</v>
      </c>
      <c r="P1243" s="701">
        <v>0.95839524517087671</v>
      </c>
      <c r="Q1243" s="712">
        <v>645</v>
      </c>
    </row>
    <row r="1244" spans="1:17" ht="14.4" customHeight="1" x14ac:dyDescent="0.3">
      <c r="A1244" s="695" t="s">
        <v>6325</v>
      </c>
      <c r="B1244" s="696" t="s">
        <v>5970</v>
      </c>
      <c r="C1244" s="696" t="s">
        <v>5886</v>
      </c>
      <c r="D1244" s="696" t="s">
        <v>5979</v>
      </c>
      <c r="E1244" s="696" t="s">
        <v>5980</v>
      </c>
      <c r="F1244" s="711">
        <v>17</v>
      </c>
      <c r="G1244" s="711">
        <v>5950</v>
      </c>
      <c r="H1244" s="711">
        <v>1</v>
      </c>
      <c r="I1244" s="711">
        <v>350</v>
      </c>
      <c r="J1244" s="711">
        <v>18</v>
      </c>
      <c r="K1244" s="711">
        <v>6300</v>
      </c>
      <c r="L1244" s="711">
        <v>1.0588235294117647</v>
      </c>
      <c r="M1244" s="711">
        <v>350</v>
      </c>
      <c r="N1244" s="711">
        <v>40</v>
      </c>
      <c r="O1244" s="711">
        <v>14008</v>
      </c>
      <c r="P1244" s="701">
        <v>2.3542857142857141</v>
      </c>
      <c r="Q1244" s="712">
        <v>350.2</v>
      </c>
    </row>
    <row r="1245" spans="1:17" ht="14.4" customHeight="1" x14ac:dyDescent="0.3">
      <c r="A1245" s="695" t="s">
        <v>6325</v>
      </c>
      <c r="B1245" s="696" t="s">
        <v>5970</v>
      </c>
      <c r="C1245" s="696" t="s">
        <v>5886</v>
      </c>
      <c r="D1245" s="696" t="s">
        <v>5983</v>
      </c>
      <c r="E1245" s="696" t="s">
        <v>5984</v>
      </c>
      <c r="F1245" s="711">
        <v>42</v>
      </c>
      <c r="G1245" s="711">
        <v>2688</v>
      </c>
      <c r="H1245" s="711">
        <v>1</v>
      </c>
      <c r="I1245" s="711">
        <v>64</v>
      </c>
      <c r="J1245" s="711">
        <v>76</v>
      </c>
      <c r="K1245" s="711">
        <v>4940</v>
      </c>
      <c r="L1245" s="711">
        <v>1.8377976190476191</v>
      </c>
      <c r="M1245" s="711">
        <v>65</v>
      </c>
      <c r="N1245" s="711">
        <v>65</v>
      </c>
      <c r="O1245" s="711">
        <v>4225</v>
      </c>
      <c r="P1245" s="701">
        <v>1.5718005952380953</v>
      </c>
      <c r="Q1245" s="712">
        <v>65</v>
      </c>
    </row>
    <row r="1246" spans="1:17" ht="14.4" customHeight="1" x14ac:dyDescent="0.3">
      <c r="A1246" s="695" t="s">
        <v>6325</v>
      </c>
      <c r="B1246" s="696" t="s">
        <v>5970</v>
      </c>
      <c r="C1246" s="696" t="s">
        <v>5886</v>
      </c>
      <c r="D1246" s="696" t="s">
        <v>5995</v>
      </c>
      <c r="E1246" s="696" t="s">
        <v>5996</v>
      </c>
      <c r="F1246" s="711">
        <v>26</v>
      </c>
      <c r="G1246" s="711">
        <v>598</v>
      </c>
      <c r="H1246" s="711">
        <v>1</v>
      </c>
      <c r="I1246" s="711">
        <v>23</v>
      </c>
      <c r="J1246" s="711">
        <v>18</v>
      </c>
      <c r="K1246" s="711">
        <v>414</v>
      </c>
      <c r="L1246" s="711">
        <v>0.69230769230769229</v>
      </c>
      <c r="M1246" s="711">
        <v>23</v>
      </c>
      <c r="N1246" s="711">
        <v>17</v>
      </c>
      <c r="O1246" s="711">
        <v>397</v>
      </c>
      <c r="P1246" s="701">
        <v>0.66387959866220736</v>
      </c>
      <c r="Q1246" s="712">
        <v>23.352941176470587</v>
      </c>
    </row>
    <row r="1247" spans="1:17" ht="14.4" customHeight="1" x14ac:dyDescent="0.3">
      <c r="A1247" s="695" t="s">
        <v>6325</v>
      </c>
      <c r="B1247" s="696" t="s">
        <v>5970</v>
      </c>
      <c r="C1247" s="696" t="s">
        <v>5886</v>
      </c>
      <c r="D1247" s="696" t="s">
        <v>5999</v>
      </c>
      <c r="E1247" s="696" t="s">
        <v>6000</v>
      </c>
      <c r="F1247" s="711">
        <v>8</v>
      </c>
      <c r="G1247" s="711">
        <v>432</v>
      </c>
      <c r="H1247" s="711">
        <v>1</v>
      </c>
      <c r="I1247" s="711">
        <v>54</v>
      </c>
      <c r="J1247" s="711">
        <v>6</v>
      </c>
      <c r="K1247" s="711">
        <v>324</v>
      </c>
      <c r="L1247" s="711">
        <v>0.75</v>
      </c>
      <c r="M1247" s="711">
        <v>54</v>
      </c>
      <c r="N1247" s="711">
        <v>13</v>
      </c>
      <c r="O1247" s="711">
        <v>702</v>
      </c>
      <c r="P1247" s="701">
        <v>1.625</v>
      </c>
      <c r="Q1247" s="712">
        <v>54</v>
      </c>
    </row>
    <row r="1248" spans="1:17" ht="14.4" customHeight="1" x14ac:dyDescent="0.3">
      <c r="A1248" s="695" t="s">
        <v>6325</v>
      </c>
      <c r="B1248" s="696" t="s">
        <v>5970</v>
      </c>
      <c r="C1248" s="696" t="s">
        <v>5886</v>
      </c>
      <c r="D1248" s="696" t="s">
        <v>6001</v>
      </c>
      <c r="E1248" s="696" t="s">
        <v>6002</v>
      </c>
      <c r="F1248" s="711">
        <v>705</v>
      </c>
      <c r="G1248" s="711">
        <v>54285</v>
      </c>
      <c r="H1248" s="711">
        <v>1</v>
      </c>
      <c r="I1248" s="711">
        <v>77</v>
      </c>
      <c r="J1248" s="711">
        <v>783</v>
      </c>
      <c r="K1248" s="711">
        <v>60291</v>
      </c>
      <c r="L1248" s="711">
        <v>1.1106382978723404</v>
      </c>
      <c r="M1248" s="711">
        <v>77</v>
      </c>
      <c r="N1248" s="711">
        <v>886</v>
      </c>
      <c r="O1248" s="711">
        <v>68222</v>
      </c>
      <c r="P1248" s="701">
        <v>1.2567375886524823</v>
      </c>
      <c r="Q1248" s="712">
        <v>77</v>
      </c>
    </row>
    <row r="1249" spans="1:17" ht="14.4" customHeight="1" x14ac:dyDescent="0.3">
      <c r="A1249" s="695" t="s">
        <v>6325</v>
      </c>
      <c r="B1249" s="696" t="s">
        <v>5970</v>
      </c>
      <c r="C1249" s="696" t="s">
        <v>5886</v>
      </c>
      <c r="D1249" s="696" t="s">
        <v>6005</v>
      </c>
      <c r="E1249" s="696" t="s">
        <v>6006</v>
      </c>
      <c r="F1249" s="711">
        <v>43</v>
      </c>
      <c r="G1249" s="711">
        <v>946</v>
      </c>
      <c r="H1249" s="711">
        <v>1</v>
      </c>
      <c r="I1249" s="711">
        <v>22</v>
      </c>
      <c r="J1249" s="711">
        <v>43</v>
      </c>
      <c r="K1249" s="711">
        <v>946</v>
      </c>
      <c r="L1249" s="711">
        <v>1</v>
      </c>
      <c r="M1249" s="711">
        <v>22</v>
      </c>
      <c r="N1249" s="711">
        <v>35</v>
      </c>
      <c r="O1249" s="711">
        <v>781</v>
      </c>
      <c r="P1249" s="701">
        <v>0.82558139534883723</v>
      </c>
      <c r="Q1249" s="712">
        <v>22.314285714285713</v>
      </c>
    </row>
    <row r="1250" spans="1:17" ht="14.4" customHeight="1" x14ac:dyDescent="0.3">
      <c r="A1250" s="695" t="s">
        <v>6325</v>
      </c>
      <c r="B1250" s="696" t="s">
        <v>5970</v>
      </c>
      <c r="C1250" s="696" t="s">
        <v>5886</v>
      </c>
      <c r="D1250" s="696" t="s">
        <v>6015</v>
      </c>
      <c r="E1250" s="696" t="s">
        <v>6016</v>
      </c>
      <c r="F1250" s="711">
        <v>13</v>
      </c>
      <c r="G1250" s="711">
        <v>2717</v>
      </c>
      <c r="H1250" s="711">
        <v>1</v>
      </c>
      <c r="I1250" s="711">
        <v>209</v>
      </c>
      <c r="J1250" s="711">
        <v>20</v>
      </c>
      <c r="K1250" s="711">
        <v>4180</v>
      </c>
      <c r="L1250" s="711">
        <v>1.5384615384615385</v>
      </c>
      <c r="M1250" s="711">
        <v>209</v>
      </c>
      <c r="N1250" s="711"/>
      <c r="O1250" s="711"/>
      <c r="P1250" s="701"/>
      <c r="Q1250" s="712"/>
    </row>
    <row r="1251" spans="1:17" ht="14.4" customHeight="1" x14ac:dyDescent="0.3">
      <c r="A1251" s="695" t="s">
        <v>6325</v>
      </c>
      <c r="B1251" s="696" t="s">
        <v>5970</v>
      </c>
      <c r="C1251" s="696" t="s">
        <v>5886</v>
      </c>
      <c r="D1251" s="696" t="s">
        <v>6017</v>
      </c>
      <c r="E1251" s="696" t="s">
        <v>6018</v>
      </c>
      <c r="F1251" s="711"/>
      <c r="G1251" s="711"/>
      <c r="H1251" s="711"/>
      <c r="I1251" s="711"/>
      <c r="J1251" s="711">
        <v>3</v>
      </c>
      <c r="K1251" s="711">
        <v>198</v>
      </c>
      <c r="L1251" s="711"/>
      <c r="M1251" s="711">
        <v>66</v>
      </c>
      <c r="N1251" s="711">
        <v>5</v>
      </c>
      <c r="O1251" s="711">
        <v>330</v>
      </c>
      <c r="P1251" s="701"/>
      <c r="Q1251" s="712">
        <v>66</v>
      </c>
    </row>
    <row r="1252" spans="1:17" ht="14.4" customHeight="1" x14ac:dyDescent="0.3">
      <c r="A1252" s="695" t="s">
        <v>6325</v>
      </c>
      <c r="B1252" s="696" t="s">
        <v>5970</v>
      </c>
      <c r="C1252" s="696" t="s">
        <v>5886</v>
      </c>
      <c r="D1252" s="696" t="s">
        <v>6021</v>
      </c>
      <c r="E1252" s="696" t="s">
        <v>6022</v>
      </c>
      <c r="F1252" s="711">
        <v>701</v>
      </c>
      <c r="G1252" s="711">
        <v>11216</v>
      </c>
      <c r="H1252" s="711">
        <v>1</v>
      </c>
      <c r="I1252" s="711">
        <v>16</v>
      </c>
      <c r="J1252" s="711">
        <v>794</v>
      </c>
      <c r="K1252" s="711">
        <v>12704</v>
      </c>
      <c r="L1252" s="711">
        <v>1.1326676176890156</v>
      </c>
      <c r="M1252" s="711">
        <v>16</v>
      </c>
      <c r="N1252" s="711">
        <v>900</v>
      </c>
      <c r="O1252" s="711">
        <v>14400</v>
      </c>
      <c r="P1252" s="701">
        <v>1.2838801711840229</v>
      </c>
      <c r="Q1252" s="712">
        <v>16</v>
      </c>
    </row>
    <row r="1253" spans="1:17" ht="14.4" customHeight="1" x14ac:dyDescent="0.3">
      <c r="A1253" s="695" t="s">
        <v>6325</v>
      </c>
      <c r="B1253" s="696" t="s">
        <v>5970</v>
      </c>
      <c r="C1253" s="696" t="s">
        <v>5886</v>
      </c>
      <c r="D1253" s="696" t="s">
        <v>6027</v>
      </c>
      <c r="E1253" s="696" t="s">
        <v>6028</v>
      </c>
      <c r="F1253" s="711">
        <v>14</v>
      </c>
      <c r="G1253" s="711">
        <v>322</v>
      </c>
      <c r="H1253" s="711">
        <v>1</v>
      </c>
      <c r="I1253" s="711">
        <v>23</v>
      </c>
      <c r="J1253" s="711">
        <v>24</v>
      </c>
      <c r="K1253" s="711">
        <v>576</v>
      </c>
      <c r="L1253" s="711">
        <v>1.7888198757763976</v>
      </c>
      <c r="M1253" s="711">
        <v>24</v>
      </c>
      <c r="N1253" s="711">
        <v>15</v>
      </c>
      <c r="O1253" s="711">
        <v>360</v>
      </c>
      <c r="P1253" s="701">
        <v>1.1180124223602483</v>
      </c>
      <c r="Q1253" s="712">
        <v>24</v>
      </c>
    </row>
    <row r="1254" spans="1:17" ht="14.4" customHeight="1" x14ac:dyDescent="0.3">
      <c r="A1254" s="695" t="s">
        <v>6325</v>
      </c>
      <c r="B1254" s="696" t="s">
        <v>5970</v>
      </c>
      <c r="C1254" s="696" t="s">
        <v>5886</v>
      </c>
      <c r="D1254" s="696" t="s">
        <v>6031</v>
      </c>
      <c r="E1254" s="696" t="s">
        <v>6032</v>
      </c>
      <c r="F1254" s="711">
        <v>45</v>
      </c>
      <c r="G1254" s="711">
        <v>8100</v>
      </c>
      <c r="H1254" s="711">
        <v>1</v>
      </c>
      <c r="I1254" s="711">
        <v>180</v>
      </c>
      <c r="J1254" s="711">
        <v>37</v>
      </c>
      <c r="K1254" s="711">
        <v>6660</v>
      </c>
      <c r="L1254" s="711">
        <v>0.82222222222222219</v>
      </c>
      <c r="M1254" s="711">
        <v>180</v>
      </c>
      <c r="N1254" s="711">
        <v>60</v>
      </c>
      <c r="O1254" s="711">
        <v>10800</v>
      </c>
      <c r="P1254" s="701">
        <v>1.3333333333333333</v>
      </c>
      <c r="Q1254" s="712">
        <v>180</v>
      </c>
    </row>
    <row r="1255" spans="1:17" ht="14.4" customHeight="1" x14ac:dyDescent="0.3">
      <c r="A1255" s="695" t="s">
        <v>6325</v>
      </c>
      <c r="B1255" s="696" t="s">
        <v>5970</v>
      </c>
      <c r="C1255" s="696" t="s">
        <v>5886</v>
      </c>
      <c r="D1255" s="696" t="s">
        <v>6037</v>
      </c>
      <c r="E1255" s="696" t="s">
        <v>6038</v>
      </c>
      <c r="F1255" s="711">
        <v>2</v>
      </c>
      <c r="G1255" s="711">
        <v>506</v>
      </c>
      <c r="H1255" s="711">
        <v>1</v>
      </c>
      <c r="I1255" s="711">
        <v>253</v>
      </c>
      <c r="J1255" s="711">
        <v>2</v>
      </c>
      <c r="K1255" s="711">
        <v>506</v>
      </c>
      <c r="L1255" s="711">
        <v>1</v>
      </c>
      <c r="M1255" s="711">
        <v>253</v>
      </c>
      <c r="N1255" s="711">
        <v>33</v>
      </c>
      <c r="O1255" s="711">
        <v>8349</v>
      </c>
      <c r="P1255" s="701">
        <v>16.5</v>
      </c>
      <c r="Q1255" s="712">
        <v>253</v>
      </c>
    </row>
    <row r="1256" spans="1:17" ht="14.4" customHeight="1" x14ac:dyDescent="0.3">
      <c r="A1256" s="695" t="s">
        <v>6325</v>
      </c>
      <c r="B1256" s="696" t="s">
        <v>5970</v>
      </c>
      <c r="C1256" s="696" t="s">
        <v>5886</v>
      </c>
      <c r="D1256" s="696" t="s">
        <v>6045</v>
      </c>
      <c r="E1256" s="696" t="s">
        <v>6046</v>
      </c>
      <c r="F1256" s="711">
        <v>68</v>
      </c>
      <c r="G1256" s="711">
        <v>14688</v>
      </c>
      <c r="H1256" s="711">
        <v>1</v>
      </c>
      <c r="I1256" s="711">
        <v>216</v>
      </c>
      <c r="J1256" s="711">
        <v>63</v>
      </c>
      <c r="K1256" s="711">
        <v>13608</v>
      </c>
      <c r="L1256" s="711">
        <v>0.92647058823529416</v>
      </c>
      <c r="M1256" s="711">
        <v>216</v>
      </c>
      <c r="N1256" s="711">
        <v>98</v>
      </c>
      <c r="O1256" s="711">
        <v>21168</v>
      </c>
      <c r="P1256" s="701">
        <v>1.4411764705882353</v>
      </c>
      <c r="Q1256" s="712">
        <v>216</v>
      </c>
    </row>
    <row r="1257" spans="1:17" ht="14.4" customHeight="1" x14ac:dyDescent="0.3">
      <c r="A1257" s="695" t="s">
        <v>6325</v>
      </c>
      <c r="B1257" s="696" t="s">
        <v>5970</v>
      </c>
      <c r="C1257" s="696" t="s">
        <v>5886</v>
      </c>
      <c r="D1257" s="696" t="s">
        <v>6047</v>
      </c>
      <c r="E1257" s="696" t="s">
        <v>6048</v>
      </c>
      <c r="F1257" s="711"/>
      <c r="G1257" s="711"/>
      <c r="H1257" s="711"/>
      <c r="I1257" s="711"/>
      <c r="J1257" s="711"/>
      <c r="K1257" s="711"/>
      <c r="L1257" s="711"/>
      <c r="M1257" s="711"/>
      <c r="N1257" s="711">
        <v>2</v>
      </c>
      <c r="O1257" s="711">
        <v>71</v>
      </c>
      <c r="P1257" s="701"/>
      <c r="Q1257" s="712">
        <v>35.5</v>
      </c>
    </row>
    <row r="1258" spans="1:17" ht="14.4" customHeight="1" thickBot="1" x14ac:dyDescent="0.35">
      <c r="A1258" s="703" t="s">
        <v>6325</v>
      </c>
      <c r="B1258" s="704" t="s">
        <v>5970</v>
      </c>
      <c r="C1258" s="704" t="s">
        <v>5886</v>
      </c>
      <c r="D1258" s="704" t="s">
        <v>6051</v>
      </c>
      <c r="E1258" s="704" t="s">
        <v>6052</v>
      </c>
      <c r="F1258" s="713">
        <v>2</v>
      </c>
      <c r="G1258" s="713">
        <v>100</v>
      </c>
      <c r="H1258" s="713">
        <v>1</v>
      </c>
      <c r="I1258" s="713">
        <v>50</v>
      </c>
      <c r="J1258" s="713">
        <v>9</v>
      </c>
      <c r="K1258" s="713">
        <v>450</v>
      </c>
      <c r="L1258" s="713">
        <v>4.5</v>
      </c>
      <c r="M1258" s="713">
        <v>50</v>
      </c>
      <c r="N1258" s="713">
        <v>11</v>
      </c>
      <c r="O1258" s="713">
        <v>550</v>
      </c>
      <c r="P1258" s="709">
        <v>5.5</v>
      </c>
      <c r="Q1258" s="714">
        <v>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449.15699999999998</v>
      </c>
      <c r="C5" s="114">
        <v>608.71100000000001</v>
      </c>
      <c r="D5" s="114">
        <v>448.94299999999998</v>
      </c>
      <c r="E5" s="131">
        <v>0.99952355189833397</v>
      </c>
      <c r="F5" s="132">
        <v>196</v>
      </c>
      <c r="G5" s="114">
        <v>138</v>
      </c>
      <c r="H5" s="114">
        <v>103</v>
      </c>
      <c r="I5" s="133">
        <v>0.52551020408163263</v>
      </c>
      <c r="J5" s="123"/>
      <c r="K5" s="123"/>
      <c r="L5" s="7">
        <f>D5-B5</f>
        <v>-0.21399999999999864</v>
      </c>
      <c r="M5" s="8">
        <f>H5-F5</f>
        <v>-93</v>
      </c>
    </row>
    <row r="6" spans="1:13" ht="14.4" hidden="1" customHeight="1" outlineLevel="1" x14ac:dyDescent="0.3">
      <c r="A6" s="119" t="s">
        <v>170</v>
      </c>
      <c r="B6" s="122">
        <v>27.513000000000002</v>
      </c>
      <c r="C6" s="113">
        <v>36.298999999999999</v>
      </c>
      <c r="D6" s="113">
        <v>30.87</v>
      </c>
      <c r="E6" s="134">
        <v>1.1220150474321229</v>
      </c>
      <c r="F6" s="135">
        <v>16</v>
      </c>
      <c r="G6" s="113">
        <v>21</v>
      </c>
      <c r="H6" s="113">
        <v>12</v>
      </c>
      <c r="I6" s="136">
        <v>0.75</v>
      </c>
      <c r="J6" s="123"/>
      <c r="K6" s="123"/>
      <c r="L6" s="5">
        <f t="shared" ref="L6:L11" si="0">D6-B6</f>
        <v>3.3569999999999993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171</v>
      </c>
      <c r="B7" s="122">
        <v>260.476</v>
      </c>
      <c r="C7" s="113">
        <v>206.31800000000001</v>
      </c>
      <c r="D7" s="113">
        <v>221.52199999999999</v>
      </c>
      <c r="E7" s="134">
        <v>0.85045071330947952</v>
      </c>
      <c r="F7" s="135">
        <v>59</v>
      </c>
      <c r="G7" s="113">
        <v>65</v>
      </c>
      <c r="H7" s="113">
        <v>83</v>
      </c>
      <c r="I7" s="136">
        <v>1.4067796610169492</v>
      </c>
      <c r="J7" s="123"/>
      <c r="K7" s="123"/>
      <c r="L7" s="5">
        <f t="shared" si="0"/>
        <v>-38.954000000000008</v>
      </c>
      <c r="M7" s="6">
        <f t="shared" si="1"/>
        <v>24</v>
      </c>
    </row>
    <row r="8" spans="1:13" ht="14.4" hidden="1" customHeight="1" outlineLevel="1" x14ac:dyDescent="0.3">
      <c r="A8" s="119" t="s">
        <v>172</v>
      </c>
      <c r="B8" s="122">
        <v>19.350999999999999</v>
      </c>
      <c r="C8" s="113">
        <v>33.134</v>
      </c>
      <c r="D8" s="113">
        <v>29.806999999999999</v>
      </c>
      <c r="E8" s="134">
        <v>1.5403338328768539</v>
      </c>
      <c r="F8" s="135">
        <v>6</v>
      </c>
      <c r="G8" s="113">
        <v>17</v>
      </c>
      <c r="H8" s="113">
        <v>9</v>
      </c>
      <c r="I8" s="136">
        <v>1.5</v>
      </c>
      <c r="J8" s="123"/>
      <c r="K8" s="123"/>
      <c r="L8" s="5">
        <f t="shared" si="0"/>
        <v>10.456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555</v>
      </c>
      <c r="F9" s="135">
        <v>0</v>
      </c>
      <c r="G9" s="113">
        <v>0</v>
      </c>
      <c r="H9" s="113">
        <v>0</v>
      </c>
      <c r="I9" s="136" t="s">
        <v>555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110.42</v>
      </c>
      <c r="C10" s="113">
        <v>201.096</v>
      </c>
      <c r="D10" s="113">
        <v>87.516999999999996</v>
      </c>
      <c r="E10" s="134">
        <v>0.79258286542293055</v>
      </c>
      <c r="F10" s="135">
        <v>31</v>
      </c>
      <c r="G10" s="113">
        <v>34</v>
      </c>
      <c r="H10" s="113">
        <v>24</v>
      </c>
      <c r="I10" s="136">
        <v>0.77419354838709675</v>
      </c>
      <c r="J10" s="123"/>
      <c r="K10" s="123"/>
      <c r="L10" s="5">
        <f t="shared" si="0"/>
        <v>-22.903000000000006</v>
      </c>
      <c r="M10" s="6">
        <f t="shared" si="1"/>
        <v>-7</v>
      </c>
    </row>
    <row r="11" spans="1:13" ht="14.4" hidden="1" customHeight="1" outlineLevel="1" x14ac:dyDescent="0.3">
      <c r="A11" s="119" t="s">
        <v>175</v>
      </c>
      <c r="B11" s="122">
        <v>38.767000000000003</v>
      </c>
      <c r="C11" s="113">
        <v>104.322</v>
      </c>
      <c r="D11" s="113">
        <v>81.567999999999998</v>
      </c>
      <c r="E11" s="134">
        <v>2.1040575747414034</v>
      </c>
      <c r="F11" s="135">
        <v>10</v>
      </c>
      <c r="G11" s="113">
        <v>18</v>
      </c>
      <c r="H11" s="113">
        <v>13</v>
      </c>
      <c r="I11" s="136">
        <v>1.3</v>
      </c>
      <c r="J11" s="123"/>
      <c r="K11" s="123"/>
      <c r="L11" s="5">
        <f t="shared" si="0"/>
        <v>42.800999999999995</v>
      </c>
      <c r="M11" s="6">
        <f t="shared" si="1"/>
        <v>3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13.025</v>
      </c>
      <c r="D12" s="249">
        <v>4.0490000000000004</v>
      </c>
      <c r="E12" s="250"/>
      <c r="F12" s="251">
        <v>0</v>
      </c>
      <c r="G12" s="249">
        <v>3</v>
      </c>
      <c r="H12" s="249">
        <v>1</v>
      </c>
      <c r="I12" s="252"/>
      <c r="J12" s="123"/>
      <c r="K12" s="123"/>
      <c r="L12" s="253">
        <f>D12-B12</f>
        <v>4.0490000000000004</v>
      </c>
      <c r="M12" s="254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905.68399999999997</v>
      </c>
      <c r="C13" s="116">
        <f>SUM(C5:C12)</f>
        <v>1202.9050000000002</v>
      </c>
      <c r="D13" s="116">
        <f>SUM(D5:D12)</f>
        <v>904.27600000000007</v>
      </c>
      <c r="E13" s="137">
        <f>IF(OR(D13=0,B13=0),0,D13/B13)</f>
        <v>0.99844537388316468</v>
      </c>
      <c r="F13" s="138">
        <f>SUM(F5:F12)</f>
        <v>318</v>
      </c>
      <c r="G13" s="116">
        <f>SUM(G5:G12)</f>
        <v>296</v>
      </c>
      <c r="H13" s="116">
        <f>SUM(H5:H12)</f>
        <v>245</v>
      </c>
      <c r="I13" s="139">
        <f>IF(OR(H13=0,F13=0),0,H13/F13)</f>
        <v>0.77044025157232709</v>
      </c>
      <c r="J13" s="123"/>
      <c r="K13" s="123"/>
      <c r="L13" s="129">
        <f>D13-B13</f>
        <v>-1.4079999999999018</v>
      </c>
      <c r="M13" s="140">
        <f t="shared" si="1"/>
        <v>-73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449.15699999999998</v>
      </c>
      <c r="C18" s="114">
        <v>608.71100000000001</v>
      </c>
      <c r="D18" s="114">
        <v>448.94299999999998</v>
      </c>
      <c r="E18" s="131">
        <v>0.99952355189833397</v>
      </c>
      <c r="F18" s="121">
        <v>196</v>
      </c>
      <c r="G18" s="114">
        <v>138</v>
      </c>
      <c r="H18" s="114">
        <v>103</v>
      </c>
      <c r="I18" s="133">
        <v>0.52551020408163263</v>
      </c>
      <c r="J18" s="541">
        <f>0.97*0.976</f>
        <v>0.94672000000000001</v>
      </c>
      <c r="K18" s="542"/>
      <c r="L18" s="147">
        <f>D18-B18</f>
        <v>-0.21399999999999864</v>
      </c>
      <c r="M18" s="148">
        <f>H18-F18</f>
        <v>-93</v>
      </c>
    </row>
    <row r="19" spans="1:13" ht="14.4" hidden="1" customHeight="1" outlineLevel="1" x14ac:dyDescent="0.3">
      <c r="A19" s="119" t="s">
        <v>170</v>
      </c>
      <c r="B19" s="122">
        <v>27.513000000000002</v>
      </c>
      <c r="C19" s="113">
        <v>36.298999999999999</v>
      </c>
      <c r="D19" s="113">
        <v>30.87</v>
      </c>
      <c r="E19" s="134">
        <v>1.1220150474321229</v>
      </c>
      <c r="F19" s="122">
        <v>16</v>
      </c>
      <c r="G19" s="113">
        <v>21</v>
      </c>
      <c r="H19" s="113">
        <v>12</v>
      </c>
      <c r="I19" s="136">
        <v>0.75</v>
      </c>
      <c r="J19" s="541">
        <f>0.97*1.096</f>
        <v>1.0631200000000001</v>
      </c>
      <c r="K19" s="542"/>
      <c r="L19" s="149">
        <f t="shared" ref="L19:L26" si="2">D19-B19</f>
        <v>3.3569999999999993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171</v>
      </c>
      <c r="B20" s="122">
        <v>260.476</v>
      </c>
      <c r="C20" s="113">
        <v>206.31800000000001</v>
      </c>
      <c r="D20" s="113">
        <v>221.52199999999999</v>
      </c>
      <c r="E20" s="134">
        <v>0.85045071330947952</v>
      </c>
      <c r="F20" s="122">
        <v>59</v>
      </c>
      <c r="G20" s="113">
        <v>65</v>
      </c>
      <c r="H20" s="113">
        <v>83</v>
      </c>
      <c r="I20" s="136">
        <v>1.4067796610169492</v>
      </c>
      <c r="J20" s="541">
        <f>0.97*1.047</f>
        <v>1.01559</v>
      </c>
      <c r="K20" s="542"/>
      <c r="L20" s="149">
        <f t="shared" si="2"/>
        <v>-38.954000000000008</v>
      </c>
      <c r="M20" s="150">
        <f t="shared" si="3"/>
        <v>24</v>
      </c>
    </row>
    <row r="21" spans="1:13" ht="14.4" hidden="1" customHeight="1" outlineLevel="1" x14ac:dyDescent="0.3">
      <c r="A21" s="119" t="s">
        <v>172</v>
      </c>
      <c r="B21" s="122">
        <v>19.350999999999999</v>
      </c>
      <c r="C21" s="113">
        <v>33.134</v>
      </c>
      <c r="D21" s="113">
        <v>29.806999999999999</v>
      </c>
      <c r="E21" s="134">
        <v>1.5403338328768539</v>
      </c>
      <c r="F21" s="122">
        <v>6</v>
      </c>
      <c r="G21" s="113">
        <v>17</v>
      </c>
      <c r="H21" s="113">
        <v>9</v>
      </c>
      <c r="I21" s="136">
        <v>1.5</v>
      </c>
      <c r="J21" s="541">
        <f>0.97*1.091</f>
        <v>1.05827</v>
      </c>
      <c r="K21" s="542"/>
      <c r="L21" s="149">
        <f t="shared" si="2"/>
        <v>10.456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555</v>
      </c>
      <c r="F22" s="122">
        <v>0</v>
      </c>
      <c r="G22" s="113">
        <v>0</v>
      </c>
      <c r="H22" s="113">
        <v>0</v>
      </c>
      <c r="I22" s="136" t="s">
        <v>555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110.42</v>
      </c>
      <c r="C23" s="113">
        <v>201.096</v>
      </c>
      <c r="D23" s="113">
        <v>87.516999999999996</v>
      </c>
      <c r="E23" s="134">
        <v>0.79258286542293055</v>
      </c>
      <c r="F23" s="122">
        <v>31</v>
      </c>
      <c r="G23" s="113">
        <v>34</v>
      </c>
      <c r="H23" s="113">
        <v>24</v>
      </c>
      <c r="I23" s="136">
        <v>0.77419354838709675</v>
      </c>
      <c r="J23" s="541">
        <f>0.97*1.096</f>
        <v>1.0631200000000001</v>
      </c>
      <c r="K23" s="542"/>
      <c r="L23" s="149">
        <f t="shared" si="2"/>
        <v>-22.903000000000006</v>
      </c>
      <c r="M23" s="150">
        <f t="shared" si="3"/>
        <v>-7</v>
      </c>
    </row>
    <row r="24" spans="1:13" ht="14.4" hidden="1" customHeight="1" outlineLevel="1" x14ac:dyDescent="0.3">
      <c r="A24" s="119" t="s">
        <v>175</v>
      </c>
      <c r="B24" s="122">
        <v>38.767000000000003</v>
      </c>
      <c r="C24" s="113">
        <v>104.322</v>
      </c>
      <c r="D24" s="113">
        <v>81.567999999999998</v>
      </c>
      <c r="E24" s="134">
        <v>2.1040575747414034</v>
      </c>
      <c r="F24" s="122">
        <v>10</v>
      </c>
      <c r="G24" s="113">
        <v>18</v>
      </c>
      <c r="H24" s="113">
        <v>13</v>
      </c>
      <c r="I24" s="136">
        <v>1.3</v>
      </c>
      <c r="J24" s="541">
        <f>0.97*0.989</f>
        <v>0.95933000000000002</v>
      </c>
      <c r="K24" s="542"/>
      <c r="L24" s="149">
        <f t="shared" si="2"/>
        <v>42.800999999999995</v>
      </c>
      <c r="M24" s="150">
        <f t="shared" si="3"/>
        <v>3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13.025</v>
      </c>
      <c r="D25" s="249">
        <v>4.0490000000000004</v>
      </c>
      <c r="E25" s="250"/>
      <c r="F25" s="248">
        <v>0</v>
      </c>
      <c r="G25" s="249">
        <v>3</v>
      </c>
      <c r="H25" s="249">
        <v>1</v>
      </c>
      <c r="I25" s="252"/>
      <c r="J25" s="368"/>
      <c r="K25" s="369"/>
      <c r="L25" s="255">
        <f>D25-B25</f>
        <v>4.0490000000000004</v>
      </c>
      <c r="M25" s="256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905.68399999999997</v>
      </c>
      <c r="C26" s="153">
        <f>SUM(C18:C25)</f>
        <v>1202.9050000000002</v>
      </c>
      <c r="D26" s="153">
        <f>SUM(D18:D25)</f>
        <v>904.27600000000007</v>
      </c>
      <c r="E26" s="154">
        <f>IF(OR(D26=0,B26=0),0,D26/B26)</f>
        <v>0.99844537388316468</v>
      </c>
      <c r="F26" s="152">
        <f>SUM(F18:F25)</f>
        <v>318</v>
      </c>
      <c r="G26" s="153">
        <f>SUM(G18:G25)</f>
        <v>296</v>
      </c>
      <c r="H26" s="153">
        <f>SUM(H18:H25)</f>
        <v>245</v>
      </c>
      <c r="I26" s="155">
        <f>IF(OR(H26=0,F26=0),0,H26/F26)</f>
        <v>0.77044025157232709</v>
      </c>
      <c r="J26" s="123"/>
      <c r="K26" s="123"/>
      <c r="L26" s="145">
        <f t="shared" si="2"/>
        <v>-1.4079999999999018</v>
      </c>
      <c r="M26" s="156">
        <f t="shared" si="3"/>
        <v>-73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555</v>
      </c>
      <c r="F31" s="132">
        <v>0</v>
      </c>
      <c r="G31" s="114">
        <v>0</v>
      </c>
      <c r="H31" s="114">
        <v>0</v>
      </c>
      <c r="I31" s="133" t="s">
        <v>555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555</v>
      </c>
      <c r="F32" s="135">
        <v>0</v>
      </c>
      <c r="G32" s="113">
        <v>0</v>
      </c>
      <c r="H32" s="113">
        <v>0</v>
      </c>
      <c r="I32" s="136" t="s">
        <v>555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555</v>
      </c>
      <c r="F33" s="135">
        <v>0</v>
      </c>
      <c r="G33" s="113">
        <v>0</v>
      </c>
      <c r="H33" s="113">
        <v>0</v>
      </c>
      <c r="I33" s="136" t="s">
        <v>555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555</v>
      </c>
      <c r="F34" s="135">
        <v>0</v>
      </c>
      <c r="G34" s="113">
        <v>0</v>
      </c>
      <c r="H34" s="113">
        <v>0</v>
      </c>
      <c r="I34" s="136" t="s">
        <v>555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555</v>
      </c>
      <c r="F35" s="135">
        <v>0</v>
      </c>
      <c r="G35" s="113">
        <v>0</v>
      </c>
      <c r="H35" s="113">
        <v>0</v>
      </c>
      <c r="I35" s="136" t="s">
        <v>555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555</v>
      </c>
      <c r="F36" s="135">
        <v>0</v>
      </c>
      <c r="G36" s="113">
        <v>0</v>
      </c>
      <c r="H36" s="113">
        <v>0</v>
      </c>
      <c r="I36" s="136" t="s">
        <v>555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555</v>
      </c>
      <c r="F37" s="135">
        <v>0</v>
      </c>
      <c r="G37" s="113">
        <v>0</v>
      </c>
      <c r="H37" s="113">
        <v>0</v>
      </c>
      <c r="I37" s="136" t="s">
        <v>555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728.48</v>
      </c>
      <c r="C33" s="206">
        <v>768</v>
      </c>
      <c r="D33" s="84">
        <f>IF(C33="","",C33-B33)</f>
        <v>39.519999999999982</v>
      </c>
      <c r="E33" s="85">
        <f>IF(C33="","",C33/B33)</f>
        <v>1.0542499450911487</v>
      </c>
      <c r="F33" s="86">
        <v>169.63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1258.99</v>
      </c>
      <c r="C34" s="207">
        <v>1628</v>
      </c>
      <c r="D34" s="87">
        <f t="shared" ref="D34:D45" si="0">IF(C34="","",C34-B34)</f>
        <v>369.01</v>
      </c>
      <c r="E34" s="88">
        <f t="shared" ref="E34:E45" si="1">IF(C34="","",C34/B34)</f>
        <v>1.2931000246229121</v>
      </c>
      <c r="F34" s="89">
        <v>533.98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1732.99</v>
      </c>
      <c r="C35" s="207">
        <v>2264</v>
      </c>
      <c r="D35" s="87">
        <f t="shared" si="0"/>
        <v>531.01</v>
      </c>
      <c r="E35" s="88">
        <f t="shared" si="1"/>
        <v>1.3064126163451606</v>
      </c>
      <c r="F35" s="89">
        <v>772.79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2465.5700000000002</v>
      </c>
      <c r="C36" s="207">
        <v>3461</v>
      </c>
      <c r="D36" s="87">
        <f t="shared" si="0"/>
        <v>995.42999999999984</v>
      </c>
      <c r="E36" s="88">
        <f t="shared" si="1"/>
        <v>1.4037321998564225</v>
      </c>
      <c r="F36" s="89">
        <v>1327.11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6414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6327</v>
      </c>
      <c r="B5" s="404">
        <v>6</v>
      </c>
      <c r="C5" s="814">
        <v>170.91</v>
      </c>
      <c r="D5" s="815">
        <v>38</v>
      </c>
      <c r="E5" s="816">
        <v>10</v>
      </c>
      <c r="F5" s="817">
        <v>337.4</v>
      </c>
      <c r="G5" s="818">
        <v>38.200000000000003</v>
      </c>
      <c r="H5" s="819">
        <v>6</v>
      </c>
      <c r="I5" s="820">
        <v>170.4</v>
      </c>
      <c r="J5" s="821">
        <v>46.5</v>
      </c>
      <c r="K5" s="822">
        <v>28.69</v>
      </c>
      <c r="L5" s="819">
        <v>12</v>
      </c>
      <c r="M5" s="819">
        <v>112</v>
      </c>
      <c r="N5" s="823">
        <v>37.17</v>
      </c>
      <c r="O5" s="819" t="s">
        <v>6328</v>
      </c>
      <c r="P5" s="824" t="s">
        <v>6329</v>
      </c>
      <c r="Q5" s="825">
        <f>H5-B5</f>
        <v>0</v>
      </c>
      <c r="R5" s="825">
        <f>I5-C5</f>
        <v>-0.50999999999999091</v>
      </c>
      <c r="S5" s="404">
        <f>IF(H5=0,"",H5*N5)</f>
        <v>223.02</v>
      </c>
      <c r="T5" s="404">
        <f>IF(H5=0,"",H5*J5)</f>
        <v>279</v>
      </c>
      <c r="U5" s="404">
        <f>IF(H5=0,"",T5-S5)</f>
        <v>55.97999999999999</v>
      </c>
      <c r="V5" s="826">
        <f>IF(H5=0,"",T5/S5)</f>
        <v>1.2510088781275222</v>
      </c>
      <c r="W5" s="827">
        <v>68</v>
      </c>
    </row>
    <row r="6" spans="1:23" ht="14.4" customHeight="1" x14ac:dyDescent="0.3">
      <c r="A6" s="843" t="s">
        <v>6330</v>
      </c>
      <c r="B6" s="793"/>
      <c r="C6" s="794"/>
      <c r="D6" s="795"/>
      <c r="E6" s="774">
        <v>1</v>
      </c>
      <c r="F6" s="775">
        <v>14.87</v>
      </c>
      <c r="G6" s="776">
        <v>30</v>
      </c>
      <c r="H6" s="777"/>
      <c r="I6" s="778"/>
      <c r="J6" s="784"/>
      <c r="K6" s="780">
        <v>8.6300000000000008</v>
      </c>
      <c r="L6" s="777">
        <v>6</v>
      </c>
      <c r="M6" s="777">
        <v>56</v>
      </c>
      <c r="N6" s="781">
        <v>18.63</v>
      </c>
      <c r="O6" s="777" t="s">
        <v>6328</v>
      </c>
      <c r="P6" s="796" t="s">
        <v>6331</v>
      </c>
      <c r="Q6" s="782">
        <f t="shared" ref="Q6:R47" si="0">H6-B6</f>
        <v>0</v>
      </c>
      <c r="R6" s="782">
        <f t="shared" si="0"/>
        <v>0</v>
      </c>
      <c r="S6" s="793" t="str">
        <f t="shared" ref="S6:S47" si="1">IF(H6=0,"",H6*N6)</f>
        <v/>
      </c>
      <c r="T6" s="793" t="str">
        <f t="shared" ref="T6:T47" si="2">IF(H6=0,"",H6*J6)</f>
        <v/>
      </c>
      <c r="U6" s="793" t="str">
        <f t="shared" ref="U6:U47" si="3">IF(H6=0,"",T6-S6)</f>
        <v/>
      </c>
      <c r="V6" s="797" t="str">
        <f t="shared" ref="V6:V47" si="4">IF(H6=0,"",T6/S6)</f>
        <v/>
      </c>
      <c r="W6" s="783"/>
    </row>
    <row r="7" spans="1:23" ht="14.4" customHeight="1" x14ac:dyDescent="0.3">
      <c r="A7" s="843" t="s">
        <v>6332</v>
      </c>
      <c r="B7" s="793"/>
      <c r="C7" s="794"/>
      <c r="D7" s="795"/>
      <c r="E7" s="774">
        <v>1</v>
      </c>
      <c r="F7" s="775">
        <v>8.17</v>
      </c>
      <c r="G7" s="776">
        <v>18</v>
      </c>
      <c r="H7" s="777"/>
      <c r="I7" s="778"/>
      <c r="J7" s="784"/>
      <c r="K7" s="780">
        <v>3.37</v>
      </c>
      <c r="L7" s="777">
        <v>4</v>
      </c>
      <c r="M7" s="777">
        <v>33</v>
      </c>
      <c r="N7" s="781">
        <v>11.07</v>
      </c>
      <c r="O7" s="777" t="s">
        <v>6328</v>
      </c>
      <c r="P7" s="796" t="s">
        <v>6333</v>
      </c>
      <c r="Q7" s="782">
        <f t="shared" si="0"/>
        <v>0</v>
      </c>
      <c r="R7" s="782">
        <f t="shared" si="0"/>
        <v>0</v>
      </c>
      <c r="S7" s="793" t="str">
        <f t="shared" si="1"/>
        <v/>
      </c>
      <c r="T7" s="793" t="str">
        <f t="shared" si="2"/>
        <v/>
      </c>
      <c r="U7" s="793" t="str">
        <f t="shared" si="3"/>
        <v/>
      </c>
      <c r="V7" s="797" t="str">
        <f t="shared" si="4"/>
        <v/>
      </c>
      <c r="W7" s="783"/>
    </row>
    <row r="8" spans="1:23" ht="14.4" customHeight="1" x14ac:dyDescent="0.3">
      <c r="A8" s="844" t="s">
        <v>6334</v>
      </c>
      <c r="B8" s="828">
        <v>13</v>
      </c>
      <c r="C8" s="829">
        <v>95.14</v>
      </c>
      <c r="D8" s="798">
        <v>20.5</v>
      </c>
      <c r="E8" s="830">
        <v>14</v>
      </c>
      <c r="F8" s="831">
        <v>132.18</v>
      </c>
      <c r="G8" s="785">
        <v>22.4</v>
      </c>
      <c r="H8" s="832">
        <v>10</v>
      </c>
      <c r="I8" s="833">
        <v>78.48</v>
      </c>
      <c r="J8" s="786">
        <v>23.7</v>
      </c>
      <c r="K8" s="834">
        <v>8.83</v>
      </c>
      <c r="L8" s="832">
        <v>7</v>
      </c>
      <c r="M8" s="832">
        <v>66</v>
      </c>
      <c r="N8" s="835">
        <v>21.84</v>
      </c>
      <c r="O8" s="832" t="s">
        <v>6328</v>
      </c>
      <c r="P8" s="836" t="s">
        <v>6335</v>
      </c>
      <c r="Q8" s="837">
        <f t="shared" si="0"/>
        <v>-3</v>
      </c>
      <c r="R8" s="837">
        <f t="shared" si="0"/>
        <v>-16.659999999999997</v>
      </c>
      <c r="S8" s="828">
        <f t="shared" si="1"/>
        <v>218.4</v>
      </c>
      <c r="T8" s="828">
        <f t="shared" si="2"/>
        <v>237</v>
      </c>
      <c r="U8" s="828">
        <f t="shared" si="3"/>
        <v>18.599999999999994</v>
      </c>
      <c r="V8" s="838">
        <f t="shared" si="4"/>
        <v>1.0851648351648351</v>
      </c>
      <c r="W8" s="787">
        <v>23</v>
      </c>
    </row>
    <row r="9" spans="1:23" ht="14.4" customHeight="1" x14ac:dyDescent="0.3">
      <c r="A9" s="843" t="s">
        <v>6336</v>
      </c>
      <c r="B9" s="793">
        <v>1</v>
      </c>
      <c r="C9" s="794">
        <v>1.51</v>
      </c>
      <c r="D9" s="795">
        <v>2</v>
      </c>
      <c r="E9" s="774"/>
      <c r="F9" s="775"/>
      <c r="G9" s="776"/>
      <c r="H9" s="777">
        <v>1</v>
      </c>
      <c r="I9" s="778">
        <v>1.1399999999999999</v>
      </c>
      <c r="J9" s="784">
        <v>2</v>
      </c>
      <c r="K9" s="780">
        <v>1.51</v>
      </c>
      <c r="L9" s="777">
        <v>1</v>
      </c>
      <c r="M9" s="777">
        <v>12</v>
      </c>
      <c r="N9" s="781">
        <v>4.01</v>
      </c>
      <c r="O9" s="777" t="s">
        <v>6328</v>
      </c>
      <c r="P9" s="796" t="s">
        <v>6337</v>
      </c>
      <c r="Q9" s="782">
        <f t="shared" si="0"/>
        <v>0</v>
      </c>
      <c r="R9" s="782">
        <f t="shared" si="0"/>
        <v>-0.37000000000000011</v>
      </c>
      <c r="S9" s="793">
        <f t="shared" si="1"/>
        <v>4.01</v>
      </c>
      <c r="T9" s="793">
        <f t="shared" si="2"/>
        <v>2</v>
      </c>
      <c r="U9" s="793">
        <f t="shared" si="3"/>
        <v>-2.0099999999999998</v>
      </c>
      <c r="V9" s="797">
        <f t="shared" si="4"/>
        <v>0.49875311720698257</v>
      </c>
      <c r="W9" s="783"/>
    </row>
    <row r="10" spans="1:23" ht="14.4" customHeight="1" x14ac:dyDescent="0.3">
      <c r="A10" s="844" t="s">
        <v>6338</v>
      </c>
      <c r="B10" s="828"/>
      <c r="C10" s="829"/>
      <c r="D10" s="798"/>
      <c r="E10" s="830">
        <v>1</v>
      </c>
      <c r="F10" s="831">
        <v>2.48</v>
      </c>
      <c r="G10" s="785">
        <v>3</v>
      </c>
      <c r="H10" s="832"/>
      <c r="I10" s="833"/>
      <c r="J10" s="788"/>
      <c r="K10" s="834">
        <v>2.4900000000000002</v>
      </c>
      <c r="L10" s="832">
        <v>2</v>
      </c>
      <c r="M10" s="832">
        <v>19</v>
      </c>
      <c r="N10" s="835">
        <v>6.22</v>
      </c>
      <c r="O10" s="832" t="s">
        <v>6328</v>
      </c>
      <c r="P10" s="836" t="s">
        <v>6339</v>
      </c>
      <c r="Q10" s="837">
        <f t="shared" si="0"/>
        <v>0</v>
      </c>
      <c r="R10" s="837">
        <f t="shared" si="0"/>
        <v>0</v>
      </c>
      <c r="S10" s="828" t="str">
        <f t="shared" si="1"/>
        <v/>
      </c>
      <c r="T10" s="828" t="str">
        <f t="shared" si="2"/>
        <v/>
      </c>
      <c r="U10" s="828" t="str">
        <f t="shared" si="3"/>
        <v/>
      </c>
      <c r="V10" s="838" t="str">
        <f t="shared" si="4"/>
        <v/>
      </c>
      <c r="W10" s="787"/>
    </row>
    <row r="11" spans="1:23" ht="14.4" customHeight="1" x14ac:dyDescent="0.3">
      <c r="A11" s="844" t="s">
        <v>6340</v>
      </c>
      <c r="B11" s="828">
        <v>7</v>
      </c>
      <c r="C11" s="829">
        <v>26.98</v>
      </c>
      <c r="D11" s="798">
        <v>22.1</v>
      </c>
      <c r="E11" s="830">
        <v>13</v>
      </c>
      <c r="F11" s="831">
        <v>57.68</v>
      </c>
      <c r="G11" s="785">
        <v>17.899999999999999</v>
      </c>
      <c r="H11" s="832">
        <v>7</v>
      </c>
      <c r="I11" s="833">
        <v>33.29</v>
      </c>
      <c r="J11" s="786">
        <v>17.7</v>
      </c>
      <c r="K11" s="834">
        <v>3.66</v>
      </c>
      <c r="L11" s="832">
        <v>3</v>
      </c>
      <c r="M11" s="832">
        <v>26</v>
      </c>
      <c r="N11" s="835">
        <v>8.6300000000000008</v>
      </c>
      <c r="O11" s="832" t="s">
        <v>6328</v>
      </c>
      <c r="P11" s="836" t="s">
        <v>6341</v>
      </c>
      <c r="Q11" s="837">
        <f t="shared" si="0"/>
        <v>0</v>
      </c>
      <c r="R11" s="837">
        <f t="shared" si="0"/>
        <v>6.3099999999999987</v>
      </c>
      <c r="S11" s="828">
        <f t="shared" si="1"/>
        <v>60.410000000000004</v>
      </c>
      <c r="T11" s="828">
        <f t="shared" si="2"/>
        <v>123.89999999999999</v>
      </c>
      <c r="U11" s="828">
        <f t="shared" si="3"/>
        <v>63.489999999999988</v>
      </c>
      <c r="V11" s="838">
        <f t="shared" si="4"/>
        <v>2.0509849362688293</v>
      </c>
      <c r="W11" s="787">
        <v>64</v>
      </c>
    </row>
    <row r="12" spans="1:23" ht="14.4" customHeight="1" x14ac:dyDescent="0.3">
      <c r="A12" s="843" t="s">
        <v>6342</v>
      </c>
      <c r="B12" s="789">
        <v>1</v>
      </c>
      <c r="C12" s="790">
        <v>0.86</v>
      </c>
      <c r="D12" s="791">
        <v>6</v>
      </c>
      <c r="E12" s="799"/>
      <c r="F12" s="778"/>
      <c r="G12" s="784"/>
      <c r="H12" s="777"/>
      <c r="I12" s="778"/>
      <c r="J12" s="784"/>
      <c r="K12" s="780">
        <v>0.86</v>
      </c>
      <c r="L12" s="777">
        <v>3</v>
      </c>
      <c r="M12" s="777">
        <v>30</v>
      </c>
      <c r="N12" s="781">
        <v>9.9</v>
      </c>
      <c r="O12" s="777" t="s">
        <v>6328</v>
      </c>
      <c r="P12" s="796" t="s">
        <v>6343</v>
      </c>
      <c r="Q12" s="782">
        <f t="shared" si="0"/>
        <v>-1</v>
      </c>
      <c r="R12" s="782">
        <f t="shared" si="0"/>
        <v>-0.86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7" t="str">
        <f t="shared" si="4"/>
        <v/>
      </c>
      <c r="W12" s="783"/>
    </row>
    <row r="13" spans="1:23" ht="14.4" customHeight="1" x14ac:dyDescent="0.3">
      <c r="A13" s="843" t="s">
        <v>6344</v>
      </c>
      <c r="B13" s="793"/>
      <c r="C13" s="794"/>
      <c r="D13" s="795"/>
      <c r="E13" s="774">
        <v>1</v>
      </c>
      <c r="F13" s="775">
        <v>1.27</v>
      </c>
      <c r="G13" s="776">
        <v>6</v>
      </c>
      <c r="H13" s="777"/>
      <c r="I13" s="778"/>
      <c r="J13" s="784"/>
      <c r="K13" s="780">
        <v>0.69</v>
      </c>
      <c r="L13" s="777">
        <v>3</v>
      </c>
      <c r="M13" s="777">
        <v>24</v>
      </c>
      <c r="N13" s="781">
        <v>8.15</v>
      </c>
      <c r="O13" s="777" t="s">
        <v>6328</v>
      </c>
      <c r="P13" s="796" t="s">
        <v>6345</v>
      </c>
      <c r="Q13" s="782">
        <f t="shared" si="0"/>
        <v>0</v>
      </c>
      <c r="R13" s="782">
        <f t="shared" si="0"/>
        <v>0</v>
      </c>
      <c r="S13" s="793" t="str">
        <f t="shared" si="1"/>
        <v/>
      </c>
      <c r="T13" s="793" t="str">
        <f t="shared" si="2"/>
        <v/>
      </c>
      <c r="U13" s="793" t="str">
        <f t="shared" si="3"/>
        <v/>
      </c>
      <c r="V13" s="797" t="str">
        <f t="shared" si="4"/>
        <v/>
      </c>
      <c r="W13" s="783"/>
    </row>
    <row r="14" spans="1:23" ht="14.4" customHeight="1" x14ac:dyDescent="0.3">
      <c r="A14" s="843" t="s">
        <v>6346</v>
      </c>
      <c r="B14" s="793"/>
      <c r="C14" s="794"/>
      <c r="D14" s="795"/>
      <c r="E14" s="774">
        <v>1</v>
      </c>
      <c r="F14" s="775">
        <v>14.58</v>
      </c>
      <c r="G14" s="776">
        <v>26</v>
      </c>
      <c r="H14" s="777"/>
      <c r="I14" s="778"/>
      <c r="J14" s="784"/>
      <c r="K14" s="780">
        <v>2.35</v>
      </c>
      <c r="L14" s="777">
        <v>3</v>
      </c>
      <c r="M14" s="777">
        <v>30</v>
      </c>
      <c r="N14" s="781">
        <v>9.8800000000000008</v>
      </c>
      <c r="O14" s="777" t="s">
        <v>6328</v>
      </c>
      <c r="P14" s="796" t="s">
        <v>6347</v>
      </c>
      <c r="Q14" s="782">
        <f t="shared" si="0"/>
        <v>0</v>
      </c>
      <c r="R14" s="782">
        <f t="shared" si="0"/>
        <v>0</v>
      </c>
      <c r="S14" s="793" t="str">
        <f t="shared" si="1"/>
        <v/>
      </c>
      <c r="T14" s="793" t="str">
        <f t="shared" si="2"/>
        <v/>
      </c>
      <c r="U14" s="793" t="str">
        <f t="shared" si="3"/>
        <v/>
      </c>
      <c r="V14" s="797" t="str">
        <f t="shared" si="4"/>
        <v/>
      </c>
      <c r="W14" s="783"/>
    </row>
    <row r="15" spans="1:23" ht="14.4" customHeight="1" x14ac:dyDescent="0.3">
      <c r="A15" s="843" t="s">
        <v>6348</v>
      </c>
      <c r="B15" s="789">
        <v>2</v>
      </c>
      <c r="C15" s="790">
        <v>5.25</v>
      </c>
      <c r="D15" s="791">
        <v>15.5</v>
      </c>
      <c r="E15" s="799">
        <v>1</v>
      </c>
      <c r="F15" s="778">
        <v>1.63</v>
      </c>
      <c r="G15" s="784">
        <v>4</v>
      </c>
      <c r="H15" s="777">
        <v>1</v>
      </c>
      <c r="I15" s="778">
        <v>0.71</v>
      </c>
      <c r="J15" s="784">
        <v>1</v>
      </c>
      <c r="K15" s="780">
        <v>1.38</v>
      </c>
      <c r="L15" s="777">
        <v>4</v>
      </c>
      <c r="M15" s="777">
        <v>32</v>
      </c>
      <c r="N15" s="781">
        <v>10.75</v>
      </c>
      <c r="O15" s="777" t="s">
        <v>6328</v>
      </c>
      <c r="P15" s="796" t="s">
        <v>6349</v>
      </c>
      <c r="Q15" s="782">
        <f t="shared" si="0"/>
        <v>-1</v>
      </c>
      <c r="R15" s="782">
        <f t="shared" si="0"/>
        <v>-4.54</v>
      </c>
      <c r="S15" s="793">
        <f t="shared" si="1"/>
        <v>10.75</v>
      </c>
      <c r="T15" s="793">
        <f t="shared" si="2"/>
        <v>1</v>
      </c>
      <c r="U15" s="793">
        <f t="shared" si="3"/>
        <v>-9.75</v>
      </c>
      <c r="V15" s="797">
        <f t="shared" si="4"/>
        <v>9.3023255813953487E-2</v>
      </c>
      <c r="W15" s="783"/>
    </row>
    <row r="16" spans="1:23" ht="14.4" customHeight="1" x14ac:dyDescent="0.3">
      <c r="A16" s="843" t="s">
        <v>6350</v>
      </c>
      <c r="B16" s="789">
        <v>9</v>
      </c>
      <c r="C16" s="790">
        <v>14.33</v>
      </c>
      <c r="D16" s="791">
        <v>6.4</v>
      </c>
      <c r="E16" s="799">
        <v>2</v>
      </c>
      <c r="F16" s="778">
        <v>6.7</v>
      </c>
      <c r="G16" s="784">
        <v>9</v>
      </c>
      <c r="H16" s="777"/>
      <c r="I16" s="778"/>
      <c r="J16" s="784"/>
      <c r="K16" s="780">
        <v>0.63</v>
      </c>
      <c r="L16" s="777">
        <v>2</v>
      </c>
      <c r="M16" s="777">
        <v>19</v>
      </c>
      <c r="N16" s="781">
        <v>6.41</v>
      </c>
      <c r="O16" s="777" t="s">
        <v>6328</v>
      </c>
      <c r="P16" s="796" t="s">
        <v>6351</v>
      </c>
      <c r="Q16" s="782">
        <f t="shared" si="0"/>
        <v>-9</v>
      </c>
      <c r="R16" s="782">
        <f t="shared" si="0"/>
        <v>-14.33</v>
      </c>
      <c r="S16" s="793" t="str">
        <f t="shared" si="1"/>
        <v/>
      </c>
      <c r="T16" s="793" t="str">
        <f t="shared" si="2"/>
        <v/>
      </c>
      <c r="U16" s="793" t="str">
        <f t="shared" si="3"/>
        <v/>
      </c>
      <c r="V16" s="797" t="str">
        <f t="shared" si="4"/>
        <v/>
      </c>
      <c r="W16" s="783"/>
    </row>
    <row r="17" spans="1:23" ht="14.4" customHeight="1" x14ac:dyDescent="0.3">
      <c r="A17" s="844" t="s">
        <v>6352</v>
      </c>
      <c r="B17" s="839">
        <v>3</v>
      </c>
      <c r="C17" s="840">
        <v>2.1800000000000002</v>
      </c>
      <c r="D17" s="792">
        <v>4.3</v>
      </c>
      <c r="E17" s="841"/>
      <c r="F17" s="833"/>
      <c r="G17" s="788"/>
      <c r="H17" s="832">
        <v>1</v>
      </c>
      <c r="I17" s="833">
        <v>3.18</v>
      </c>
      <c r="J17" s="788">
        <v>3</v>
      </c>
      <c r="K17" s="834">
        <v>0.72</v>
      </c>
      <c r="L17" s="832">
        <v>3</v>
      </c>
      <c r="M17" s="832">
        <v>24</v>
      </c>
      <c r="N17" s="835">
        <v>7.92</v>
      </c>
      <c r="O17" s="832" t="s">
        <v>6328</v>
      </c>
      <c r="P17" s="836" t="s">
        <v>6353</v>
      </c>
      <c r="Q17" s="837">
        <f t="shared" si="0"/>
        <v>-2</v>
      </c>
      <c r="R17" s="837">
        <f t="shared" si="0"/>
        <v>1</v>
      </c>
      <c r="S17" s="828">
        <f t="shared" si="1"/>
        <v>7.92</v>
      </c>
      <c r="T17" s="828">
        <f t="shared" si="2"/>
        <v>3</v>
      </c>
      <c r="U17" s="828">
        <f t="shared" si="3"/>
        <v>-4.92</v>
      </c>
      <c r="V17" s="838">
        <f t="shared" si="4"/>
        <v>0.37878787878787878</v>
      </c>
      <c r="W17" s="787"/>
    </row>
    <row r="18" spans="1:23" ht="14.4" customHeight="1" x14ac:dyDescent="0.3">
      <c r="A18" s="844" t="s">
        <v>6354</v>
      </c>
      <c r="B18" s="839">
        <v>1</v>
      </c>
      <c r="C18" s="840">
        <v>1.1299999999999999</v>
      </c>
      <c r="D18" s="792">
        <v>8</v>
      </c>
      <c r="E18" s="841">
        <v>1</v>
      </c>
      <c r="F18" s="833">
        <v>1.19</v>
      </c>
      <c r="G18" s="788">
        <v>5</v>
      </c>
      <c r="H18" s="832">
        <v>1</v>
      </c>
      <c r="I18" s="833">
        <v>9.7100000000000009</v>
      </c>
      <c r="J18" s="786">
        <v>13</v>
      </c>
      <c r="K18" s="834">
        <v>1.1299999999999999</v>
      </c>
      <c r="L18" s="832">
        <v>3</v>
      </c>
      <c r="M18" s="832">
        <v>31</v>
      </c>
      <c r="N18" s="835">
        <v>10.199999999999999</v>
      </c>
      <c r="O18" s="832" t="s">
        <v>6328</v>
      </c>
      <c r="P18" s="836" t="s">
        <v>6355</v>
      </c>
      <c r="Q18" s="837">
        <f t="shared" si="0"/>
        <v>0</v>
      </c>
      <c r="R18" s="837">
        <f t="shared" si="0"/>
        <v>8.5800000000000018</v>
      </c>
      <c r="S18" s="828">
        <f t="shared" si="1"/>
        <v>10.199999999999999</v>
      </c>
      <c r="T18" s="828">
        <f t="shared" si="2"/>
        <v>13</v>
      </c>
      <c r="U18" s="828">
        <f t="shared" si="3"/>
        <v>2.8000000000000007</v>
      </c>
      <c r="V18" s="838">
        <f t="shared" si="4"/>
        <v>1.2745098039215688</v>
      </c>
      <c r="W18" s="787">
        <v>3</v>
      </c>
    </row>
    <row r="19" spans="1:23" ht="14.4" customHeight="1" x14ac:dyDescent="0.3">
      <c r="A19" s="843" t="s">
        <v>6356</v>
      </c>
      <c r="B19" s="789">
        <v>14</v>
      </c>
      <c r="C19" s="790">
        <v>8.5299999999999994</v>
      </c>
      <c r="D19" s="791">
        <v>6.1</v>
      </c>
      <c r="E19" s="799">
        <v>5</v>
      </c>
      <c r="F19" s="778">
        <v>2.88</v>
      </c>
      <c r="G19" s="784">
        <v>3</v>
      </c>
      <c r="H19" s="777">
        <v>3</v>
      </c>
      <c r="I19" s="778">
        <v>1.95</v>
      </c>
      <c r="J19" s="784">
        <v>5.7</v>
      </c>
      <c r="K19" s="780">
        <v>0.6</v>
      </c>
      <c r="L19" s="777">
        <v>2</v>
      </c>
      <c r="M19" s="777">
        <v>18</v>
      </c>
      <c r="N19" s="781">
        <v>6.12</v>
      </c>
      <c r="O19" s="777" t="s">
        <v>6328</v>
      </c>
      <c r="P19" s="796" t="s">
        <v>6357</v>
      </c>
      <c r="Q19" s="782">
        <f t="shared" si="0"/>
        <v>-11</v>
      </c>
      <c r="R19" s="782">
        <f t="shared" si="0"/>
        <v>-6.5799999999999992</v>
      </c>
      <c r="S19" s="793">
        <f t="shared" si="1"/>
        <v>18.36</v>
      </c>
      <c r="T19" s="793">
        <f t="shared" si="2"/>
        <v>17.100000000000001</v>
      </c>
      <c r="U19" s="793">
        <f t="shared" si="3"/>
        <v>-1.259999999999998</v>
      </c>
      <c r="V19" s="797">
        <f t="shared" si="4"/>
        <v>0.93137254901960798</v>
      </c>
      <c r="W19" s="783">
        <v>2</v>
      </c>
    </row>
    <row r="20" spans="1:23" ht="14.4" customHeight="1" x14ac:dyDescent="0.3">
      <c r="A20" s="844" t="s">
        <v>6358</v>
      </c>
      <c r="B20" s="839">
        <v>5</v>
      </c>
      <c r="C20" s="840">
        <v>3.69</v>
      </c>
      <c r="D20" s="792">
        <v>4.4000000000000004</v>
      </c>
      <c r="E20" s="841">
        <v>1</v>
      </c>
      <c r="F20" s="833">
        <v>1.04</v>
      </c>
      <c r="G20" s="788">
        <v>20</v>
      </c>
      <c r="H20" s="832"/>
      <c r="I20" s="833"/>
      <c r="J20" s="788"/>
      <c r="K20" s="834">
        <v>0.74</v>
      </c>
      <c r="L20" s="832">
        <v>3</v>
      </c>
      <c r="M20" s="832">
        <v>24</v>
      </c>
      <c r="N20" s="835">
        <v>7.89</v>
      </c>
      <c r="O20" s="832" t="s">
        <v>6328</v>
      </c>
      <c r="P20" s="836" t="s">
        <v>6359</v>
      </c>
      <c r="Q20" s="837">
        <f t="shared" si="0"/>
        <v>-5</v>
      </c>
      <c r="R20" s="837">
        <f t="shared" si="0"/>
        <v>-3.69</v>
      </c>
      <c r="S20" s="828" t="str">
        <f t="shared" si="1"/>
        <v/>
      </c>
      <c r="T20" s="828" t="str">
        <f t="shared" si="2"/>
        <v/>
      </c>
      <c r="U20" s="828" t="str">
        <f t="shared" si="3"/>
        <v/>
      </c>
      <c r="V20" s="838" t="str">
        <f t="shared" si="4"/>
        <v/>
      </c>
      <c r="W20" s="787"/>
    </row>
    <row r="21" spans="1:23" ht="14.4" customHeight="1" x14ac:dyDescent="0.3">
      <c r="A21" s="844" t="s">
        <v>6360</v>
      </c>
      <c r="B21" s="839">
        <v>1</v>
      </c>
      <c r="C21" s="840">
        <v>1.1000000000000001</v>
      </c>
      <c r="D21" s="792">
        <v>15</v>
      </c>
      <c r="E21" s="841">
        <v>3</v>
      </c>
      <c r="F21" s="833">
        <v>26.65</v>
      </c>
      <c r="G21" s="788">
        <v>36</v>
      </c>
      <c r="H21" s="832">
        <v>3</v>
      </c>
      <c r="I21" s="833">
        <v>11.77</v>
      </c>
      <c r="J21" s="786">
        <v>16.7</v>
      </c>
      <c r="K21" s="834">
        <v>0.97</v>
      </c>
      <c r="L21" s="832">
        <v>3</v>
      </c>
      <c r="M21" s="832">
        <v>29</v>
      </c>
      <c r="N21" s="835">
        <v>9.6199999999999992</v>
      </c>
      <c r="O21" s="832" t="s">
        <v>6328</v>
      </c>
      <c r="P21" s="836" t="s">
        <v>6361</v>
      </c>
      <c r="Q21" s="837">
        <f t="shared" si="0"/>
        <v>2</v>
      </c>
      <c r="R21" s="837">
        <f t="shared" si="0"/>
        <v>10.67</v>
      </c>
      <c r="S21" s="828">
        <f t="shared" si="1"/>
        <v>28.86</v>
      </c>
      <c r="T21" s="828">
        <f t="shared" si="2"/>
        <v>50.099999999999994</v>
      </c>
      <c r="U21" s="828">
        <f t="shared" si="3"/>
        <v>21.239999999999995</v>
      </c>
      <c r="V21" s="838">
        <f t="shared" si="4"/>
        <v>1.7359667359667359</v>
      </c>
      <c r="W21" s="787">
        <v>25</v>
      </c>
    </row>
    <row r="22" spans="1:23" ht="14.4" customHeight="1" x14ac:dyDescent="0.3">
      <c r="A22" s="843" t="s">
        <v>6362</v>
      </c>
      <c r="B22" s="789">
        <v>3</v>
      </c>
      <c r="C22" s="790">
        <v>1.5</v>
      </c>
      <c r="D22" s="791">
        <v>3.7</v>
      </c>
      <c r="E22" s="799"/>
      <c r="F22" s="778"/>
      <c r="G22" s="784"/>
      <c r="H22" s="777"/>
      <c r="I22" s="778"/>
      <c r="J22" s="784"/>
      <c r="K22" s="780">
        <v>0.5</v>
      </c>
      <c r="L22" s="777">
        <v>2</v>
      </c>
      <c r="M22" s="777">
        <v>16</v>
      </c>
      <c r="N22" s="781">
        <v>5.41</v>
      </c>
      <c r="O22" s="777" t="s">
        <v>6328</v>
      </c>
      <c r="P22" s="796" t="s">
        <v>6363</v>
      </c>
      <c r="Q22" s="782">
        <f t="shared" si="0"/>
        <v>-3</v>
      </c>
      <c r="R22" s="782">
        <f t="shared" si="0"/>
        <v>-1.5</v>
      </c>
      <c r="S22" s="793" t="str">
        <f t="shared" si="1"/>
        <v/>
      </c>
      <c r="T22" s="793" t="str">
        <f t="shared" si="2"/>
        <v/>
      </c>
      <c r="U22" s="793" t="str">
        <f t="shared" si="3"/>
        <v/>
      </c>
      <c r="V22" s="797" t="str">
        <f t="shared" si="4"/>
        <v/>
      </c>
      <c r="W22" s="783"/>
    </row>
    <row r="23" spans="1:23" ht="14.4" customHeight="1" x14ac:dyDescent="0.3">
      <c r="A23" s="844" t="s">
        <v>6364</v>
      </c>
      <c r="B23" s="839"/>
      <c r="C23" s="840"/>
      <c r="D23" s="792"/>
      <c r="E23" s="841"/>
      <c r="F23" s="833"/>
      <c r="G23" s="788"/>
      <c r="H23" s="832">
        <v>1</v>
      </c>
      <c r="I23" s="833">
        <v>0.7</v>
      </c>
      <c r="J23" s="786">
        <v>7</v>
      </c>
      <c r="K23" s="834">
        <v>0.7</v>
      </c>
      <c r="L23" s="832">
        <v>2</v>
      </c>
      <c r="M23" s="832">
        <v>21</v>
      </c>
      <c r="N23" s="835">
        <v>6.92</v>
      </c>
      <c r="O23" s="832" t="s">
        <v>6328</v>
      </c>
      <c r="P23" s="836" t="s">
        <v>6365</v>
      </c>
      <c r="Q23" s="837">
        <f t="shared" si="0"/>
        <v>1</v>
      </c>
      <c r="R23" s="837">
        <f t="shared" si="0"/>
        <v>0.7</v>
      </c>
      <c r="S23" s="828">
        <f t="shared" si="1"/>
        <v>6.92</v>
      </c>
      <c r="T23" s="828">
        <f t="shared" si="2"/>
        <v>7</v>
      </c>
      <c r="U23" s="828">
        <f t="shared" si="3"/>
        <v>8.0000000000000071E-2</v>
      </c>
      <c r="V23" s="838">
        <f t="shared" si="4"/>
        <v>1.0115606936416186</v>
      </c>
      <c r="W23" s="787"/>
    </row>
    <row r="24" spans="1:23" ht="14.4" customHeight="1" x14ac:dyDescent="0.3">
      <c r="A24" s="843" t="s">
        <v>6366</v>
      </c>
      <c r="B24" s="789">
        <v>1</v>
      </c>
      <c r="C24" s="790">
        <v>5.57</v>
      </c>
      <c r="D24" s="791">
        <v>23</v>
      </c>
      <c r="E24" s="799"/>
      <c r="F24" s="778"/>
      <c r="G24" s="784"/>
      <c r="H24" s="777"/>
      <c r="I24" s="778"/>
      <c r="J24" s="784"/>
      <c r="K24" s="780">
        <v>5.57</v>
      </c>
      <c r="L24" s="777">
        <v>7</v>
      </c>
      <c r="M24" s="777">
        <v>61</v>
      </c>
      <c r="N24" s="781">
        <v>20.260000000000002</v>
      </c>
      <c r="O24" s="777" t="s">
        <v>6328</v>
      </c>
      <c r="P24" s="796" t="s">
        <v>6367</v>
      </c>
      <c r="Q24" s="782">
        <f t="shared" si="0"/>
        <v>-1</v>
      </c>
      <c r="R24" s="782">
        <f t="shared" si="0"/>
        <v>-5.57</v>
      </c>
      <c r="S24" s="793" t="str">
        <f t="shared" si="1"/>
        <v/>
      </c>
      <c r="T24" s="793" t="str">
        <f t="shared" si="2"/>
        <v/>
      </c>
      <c r="U24" s="793" t="str">
        <f t="shared" si="3"/>
        <v/>
      </c>
      <c r="V24" s="797" t="str">
        <f t="shared" si="4"/>
        <v/>
      </c>
      <c r="W24" s="783"/>
    </row>
    <row r="25" spans="1:23" ht="14.4" customHeight="1" x14ac:dyDescent="0.3">
      <c r="A25" s="843" t="s">
        <v>6368</v>
      </c>
      <c r="B25" s="793"/>
      <c r="C25" s="794"/>
      <c r="D25" s="795"/>
      <c r="E25" s="799"/>
      <c r="F25" s="778"/>
      <c r="G25" s="784"/>
      <c r="H25" s="774">
        <v>1</v>
      </c>
      <c r="I25" s="775">
        <v>3.3</v>
      </c>
      <c r="J25" s="779">
        <v>19</v>
      </c>
      <c r="K25" s="780">
        <v>2.82</v>
      </c>
      <c r="L25" s="777">
        <v>6</v>
      </c>
      <c r="M25" s="777">
        <v>50</v>
      </c>
      <c r="N25" s="781">
        <v>16.670000000000002</v>
      </c>
      <c r="O25" s="777" t="s">
        <v>6328</v>
      </c>
      <c r="P25" s="796" t="s">
        <v>6369</v>
      </c>
      <c r="Q25" s="782">
        <f t="shared" si="0"/>
        <v>1</v>
      </c>
      <c r="R25" s="782">
        <f t="shared" si="0"/>
        <v>3.3</v>
      </c>
      <c r="S25" s="793">
        <f t="shared" si="1"/>
        <v>16.670000000000002</v>
      </c>
      <c r="T25" s="793">
        <f t="shared" si="2"/>
        <v>19</v>
      </c>
      <c r="U25" s="793">
        <f t="shared" si="3"/>
        <v>2.3299999999999983</v>
      </c>
      <c r="V25" s="797">
        <f t="shared" si="4"/>
        <v>1.1397720455908817</v>
      </c>
      <c r="W25" s="783">
        <v>2</v>
      </c>
    </row>
    <row r="26" spans="1:23" ht="14.4" customHeight="1" x14ac:dyDescent="0.3">
      <c r="A26" s="844" t="s">
        <v>6370</v>
      </c>
      <c r="B26" s="828"/>
      <c r="C26" s="829"/>
      <c r="D26" s="798"/>
      <c r="E26" s="841"/>
      <c r="F26" s="833"/>
      <c r="G26" s="788"/>
      <c r="H26" s="830">
        <v>1</v>
      </c>
      <c r="I26" s="831">
        <v>8.11</v>
      </c>
      <c r="J26" s="786">
        <v>48</v>
      </c>
      <c r="K26" s="834">
        <v>4.63</v>
      </c>
      <c r="L26" s="832">
        <v>8</v>
      </c>
      <c r="M26" s="832">
        <v>72</v>
      </c>
      <c r="N26" s="835">
        <v>23.87</v>
      </c>
      <c r="O26" s="832" t="s">
        <v>6328</v>
      </c>
      <c r="P26" s="836" t="s">
        <v>6371</v>
      </c>
      <c r="Q26" s="837">
        <f t="shared" si="0"/>
        <v>1</v>
      </c>
      <c r="R26" s="837">
        <f t="shared" si="0"/>
        <v>8.11</v>
      </c>
      <c r="S26" s="828">
        <f t="shared" si="1"/>
        <v>23.87</v>
      </c>
      <c r="T26" s="828">
        <f t="shared" si="2"/>
        <v>48</v>
      </c>
      <c r="U26" s="828">
        <f t="shared" si="3"/>
        <v>24.13</v>
      </c>
      <c r="V26" s="838">
        <f t="shared" si="4"/>
        <v>2.0108923334729787</v>
      </c>
      <c r="W26" s="787">
        <v>24</v>
      </c>
    </row>
    <row r="27" spans="1:23" ht="14.4" customHeight="1" x14ac:dyDescent="0.3">
      <c r="A27" s="843" t="s">
        <v>6372</v>
      </c>
      <c r="B27" s="793"/>
      <c r="C27" s="794"/>
      <c r="D27" s="795"/>
      <c r="E27" s="774">
        <v>3</v>
      </c>
      <c r="F27" s="775">
        <v>4.17</v>
      </c>
      <c r="G27" s="776">
        <v>14.3</v>
      </c>
      <c r="H27" s="777">
        <v>1</v>
      </c>
      <c r="I27" s="778">
        <v>1.07</v>
      </c>
      <c r="J27" s="784">
        <v>3</v>
      </c>
      <c r="K27" s="780">
        <v>1.07</v>
      </c>
      <c r="L27" s="777">
        <v>3</v>
      </c>
      <c r="M27" s="777">
        <v>24</v>
      </c>
      <c r="N27" s="781">
        <v>8.07</v>
      </c>
      <c r="O27" s="777" t="s">
        <v>6328</v>
      </c>
      <c r="P27" s="796" t="s">
        <v>6373</v>
      </c>
      <c r="Q27" s="782">
        <f t="shared" si="0"/>
        <v>1</v>
      </c>
      <c r="R27" s="782">
        <f t="shared" si="0"/>
        <v>1.07</v>
      </c>
      <c r="S27" s="793">
        <f t="shared" si="1"/>
        <v>8.07</v>
      </c>
      <c r="T27" s="793">
        <f t="shared" si="2"/>
        <v>3</v>
      </c>
      <c r="U27" s="793">
        <f t="shared" si="3"/>
        <v>-5.07</v>
      </c>
      <c r="V27" s="797">
        <f t="shared" si="4"/>
        <v>0.37174721189591076</v>
      </c>
      <c r="W27" s="783"/>
    </row>
    <row r="28" spans="1:23" ht="14.4" customHeight="1" x14ac:dyDescent="0.3">
      <c r="A28" s="844" t="s">
        <v>6374</v>
      </c>
      <c r="B28" s="828">
        <v>2</v>
      </c>
      <c r="C28" s="829">
        <v>7.34</v>
      </c>
      <c r="D28" s="798">
        <v>34.5</v>
      </c>
      <c r="E28" s="830">
        <v>1</v>
      </c>
      <c r="F28" s="831">
        <v>3.84</v>
      </c>
      <c r="G28" s="785">
        <v>45</v>
      </c>
      <c r="H28" s="832">
        <v>1</v>
      </c>
      <c r="I28" s="833">
        <v>7.84</v>
      </c>
      <c r="J28" s="786">
        <v>31</v>
      </c>
      <c r="K28" s="834">
        <v>3.55</v>
      </c>
      <c r="L28" s="832">
        <v>7</v>
      </c>
      <c r="M28" s="832">
        <v>66</v>
      </c>
      <c r="N28" s="835">
        <v>21.9</v>
      </c>
      <c r="O28" s="832" t="s">
        <v>6328</v>
      </c>
      <c r="P28" s="836" t="s">
        <v>6375</v>
      </c>
      <c r="Q28" s="837">
        <f t="shared" si="0"/>
        <v>-1</v>
      </c>
      <c r="R28" s="837">
        <f t="shared" si="0"/>
        <v>0.5</v>
      </c>
      <c r="S28" s="828">
        <f t="shared" si="1"/>
        <v>21.9</v>
      </c>
      <c r="T28" s="828">
        <f t="shared" si="2"/>
        <v>31</v>
      </c>
      <c r="U28" s="828">
        <f t="shared" si="3"/>
        <v>9.1000000000000014</v>
      </c>
      <c r="V28" s="838">
        <f t="shared" si="4"/>
        <v>1.4155251141552512</v>
      </c>
      <c r="W28" s="787">
        <v>9</v>
      </c>
    </row>
    <row r="29" spans="1:23" ht="14.4" customHeight="1" x14ac:dyDescent="0.3">
      <c r="A29" s="843" t="s">
        <v>6376</v>
      </c>
      <c r="B29" s="789">
        <v>2</v>
      </c>
      <c r="C29" s="790">
        <v>1.62</v>
      </c>
      <c r="D29" s="791">
        <v>3.5</v>
      </c>
      <c r="E29" s="799">
        <v>2</v>
      </c>
      <c r="F29" s="778">
        <v>1.74</v>
      </c>
      <c r="G29" s="784">
        <v>3.5</v>
      </c>
      <c r="H29" s="777">
        <v>5</v>
      </c>
      <c r="I29" s="778">
        <v>4.54</v>
      </c>
      <c r="J29" s="784">
        <v>4.5999999999999996</v>
      </c>
      <c r="K29" s="780">
        <v>0.81</v>
      </c>
      <c r="L29" s="777">
        <v>2</v>
      </c>
      <c r="M29" s="777">
        <v>15</v>
      </c>
      <c r="N29" s="781">
        <v>4.9800000000000004</v>
      </c>
      <c r="O29" s="777" t="s">
        <v>6328</v>
      </c>
      <c r="P29" s="796" t="s">
        <v>6377</v>
      </c>
      <c r="Q29" s="782">
        <f t="shared" si="0"/>
        <v>3</v>
      </c>
      <c r="R29" s="782">
        <f t="shared" si="0"/>
        <v>2.92</v>
      </c>
      <c r="S29" s="793">
        <f t="shared" si="1"/>
        <v>24.900000000000002</v>
      </c>
      <c r="T29" s="793">
        <f t="shared" si="2"/>
        <v>23</v>
      </c>
      <c r="U29" s="793">
        <f t="shared" si="3"/>
        <v>-1.9000000000000021</v>
      </c>
      <c r="V29" s="797">
        <f t="shared" si="4"/>
        <v>0.9236947791164658</v>
      </c>
      <c r="W29" s="783">
        <v>4</v>
      </c>
    </row>
    <row r="30" spans="1:23" ht="14.4" customHeight="1" x14ac:dyDescent="0.3">
      <c r="A30" s="844" t="s">
        <v>6378</v>
      </c>
      <c r="B30" s="839">
        <v>5</v>
      </c>
      <c r="C30" s="840">
        <v>8.9</v>
      </c>
      <c r="D30" s="792">
        <v>13</v>
      </c>
      <c r="E30" s="841"/>
      <c r="F30" s="833"/>
      <c r="G30" s="788"/>
      <c r="H30" s="832">
        <v>1</v>
      </c>
      <c r="I30" s="833">
        <v>0.96</v>
      </c>
      <c r="J30" s="788">
        <v>4</v>
      </c>
      <c r="K30" s="834">
        <v>0.96</v>
      </c>
      <c r="L30" s="832">
        <v>2</v>
      </c>
      <c r="M30" s="832">
        <v>18</v>
      </c>
      <c r="N30" s="835">
        <v>5.87</v>
      </c>
      <c r="O30" s="832" t="s">
        <v>6328</v>
      </c>
      <c r="P30" s="836" t="s">
        <v>6379</v>
      </c>
      <c r="Q30" s="837">
        <f t="shared" si="0"/>
        <v>-4</v>
      </c>
      <c r="R30" s="837">
        <f t="shared" si="0"/>
        <v>-7.94</v>
      </c>
      <c r="S30" s="828">
        <f t="shared" si="1"/>
        <v>5.87</v>
      </c>
      <c r="T30" s="828">
        <f t="shared" si="2"/>
        <v>4</v>
      </c>
      <c r="U30" s="828">
        <f t="shared" si="3"/>
        <v>-1.87</v>
      </c>
      <c r="V30" s="838">
        <f t="shared" si="4"/>
        <v>0.68143100511073251</v>
      </c>
      <c r="W30" s="787"/>
    </row>
    <row r="31" spans="1:23" ht="14.4" customHeight="1" x14ac:dyDescent="0.3">
      <c r="A31" s="844" t="s">
        <v>6380</v>
      </c>
      <c r="B31" s="839">
        <v>11</v>
      </c>
      <c r="C31" s="840">
        <v>77.22</v>
      </c>
      <c r="D31" s="792">
        <v>18.5</v>
      </c>
      <c r="E31" s="841">
        <v>12</v>
      </c>
      <c r="F31" s="833">
        <v>46.61</v>
      </c>
      <c r="G31" s="788">
        <v>11.3</v>
      </c>
      <c r="H31" s="832">
        <v>10</v>
      </c>
      <c r="I31" s="833">
        <v>134.11000000000001</v>
      </c>
      <c r="J31" s="786">
        <v>27.6</v>
      </c>
      <c r="K31" s="834">
        <v>2.0499999999999998</v>
      </c>
      <c r="L31" s="832">
        <v>3</v>
      </c>
      <c r="M31" s="832">
        <v>28</v>
      </c>
      <c r="N31" s="835">
        <v>9.23</v>
      </c>
      <c r="O31" s="832" t="s">
        <v>6328</v>
      </c>
      <c r="P31" s="836" t="s">
        <v>6381</v>
      </c>
      <c r="Q31" s="837">
        <f t="shared" si="0"/>
        <v>-1</v>
      </c>
      <c r="R31" s="837">
        <f t="shared" si="0"/>
        <v>56.890000000000015</v>
      </c>
      <c r="S31" s="828">
        <f t="shared" si="1"/>
        <v>92.300000000000011</v>
      </c>
      <c r="T31" s="828">
        <f t="shared" si="2"/>
        <v>276</v>
      </c>
      <c r="U31" s="828">
        <f t="shared" si="3"/>
        <v>183.7</v>
      </c>
      <c r="V31" s="838">
        <f t="shared" si="4"/>
        <v>2.9902491874322856</v>
      </c>
      <c r="W31" s="787">
        <v>205</v>
      </c>
    </row>
    <row r="32" spans="1:23" ht="14.4" customHeight="1" x14ac:dyDescent="0.3">
      <c r="A32" s="843" t="s">
        <v>6382</v>
      </c>
      <c r="B32" s="789">
        <v>16</v>
      </c>
      <c r="C32" s="790">
        <v>13.96</v>
      </c>
      <c r="D32" s="791">
        <v>4.2</v>
      </c>
      <c r="E32" s="799">
        <v>19</v>
      </c>
      <c r="F32" s="778">
        <v>16.489999999999998</v>
      </c>
      <c r="G32" s="784">
        <v>6.4</v>
      </c>
      <c r="H32" s="777">
        <v>13</v>
      </c>
      <c r="I32" s="778">
        <v>11.68</v>
      </c>
      <c r="J32" s="784">
        <v>5.4</v>
      </c>
      <c r="K32" s="780">
        <v>0.86</v>
      </c>
      <c r="L32" s="777">
        <v>2</v>
      </c>
      <c r="M32" s="777">
        <v>21</v>
      </c>
      <c r="N32" s="781">
        <v>6.87</v>
      </c>
      <c r="O32" s="777" t="s">
        <v>6328</v>
      </c>
      <c r="P32" s="796" t="s">
        <v>6383</v>
      </c>
      <c r="Q32" s="782">
        <f t="shared" si="0"/>
        <v>-3</v>
      </c>
      <c r="R32" s="782">
        <f t="shared" si="0"/>
        <v>-2.2800000000000011</v>
      </c>
      <c r="S32" s="793">
        <f t="shared" si="1"/>
        <v>89.31</v>
      </c>
      <c r="T32" s="793">
        <f t="shared" si="2"/>
        <v>70.2</v>
      </c>
      <c r="U32" s="793">
        <f t="shared" si="3"/>
        <v>-19.11</v>
      </c>
      <c r="V32" s="797">
        <f t="shared" si="4"/>
        <v>0.7860262008733625</v>
      </c>
      <c r="W32" s="783">
        <v>14</v>
      </c>
    </row>
    <row r="33" spans="1:23" ht="14.4" customHeight="1" x14ac:dyDescent="0.3">
      <c r="A33" s="844" t="s">
        <v>6384</v>
      </c>
      <c r="B33" s="839">
        <v>69</v>
      </c>
      <c r="C33" s="840">
        <v>93.22</v>
      </c>
      <c r="D33" s="792">
        <v>4.8</v>
      </c>
      <c r="E33" s="841">
        <v>3</v>
      </c>
      <c r="F33" s="833">
        <v>4.13</v>
      </c>
      <c r="G33" s="788">
        <v>11.7</v>
      </c>
      <c r="H33" s="832">
        <v>5</v>
      </c>
      <c r="I33" s="833">
        <v>6.78</v>
      </c>
      <c r="J33" s="788">
        <v>5.2</v>
      </c>
      <c r="K33" s="834">
        <v>1.36</v>
      </c>
      <c r="L33" s="832">
        <v>2</v>
      </c>
      <c r="M33" s="832">
        <v>20</v>
      </c>
      <c r="N33" s="835">
        <v>6.75</v>
      </c>
      <c r="O33" s="832" t="s">
        <v>6328</v>
      </c>
      <c r="P33" s="836" t="s">
        <v>6385</v>
      </c>
      <c r="Q33" s="837">
        <f t="shared" si="0"/>
        <v>-64</v>
      </c>
      <c r="R33" s="837">
        <f t="shared" si="0"/>
        <v>-86.44</v>
      </c>
      <c r="S33" s="828">
        <f t="shared" si="1"/>
        <v>33.75</v>
      </c>
      <c r="T33" s="828">
        <f t="shared" si="2"/>
        <v>26</v>
      </c>
      <c r="U33" s="828">
        <f t="shared" si="3"/>
        <v>-7.75</v>
      </c>
      <c r="V33" s="838">
        <f t="shared" si="4"/>
        <v>0.77037037037037037</v>
      </c>
      <c r="W33" s="787">
        <v>2</v>
      </c>
    </row>
    <row r="34" spans="1:23" ht="14.4" customHeight="1" x14ac:dyDescent="0.3">
      <c r="A34" s="844" t="s">
        <v>6386</v>
      </c>
      <c r="B34" s="839">
        <v>67</v>
      </c>
      <c r="C34" s="840">
        <v>158.81</v>
      </c>
      <c r="D34" s="792">
        <v>14.3</v>
      </c>
      <c r="E34" s="841">
        <v>24</v>
      </c>
      <c r="F34" s="833">
        <v>52.4</v>
      </c>
      <c r="G34" s="788">
        <v>9.6999999999999993</v>
      </c>
      <c r="H34" s="832">
        <v>26</v>
      </c>
      <c r="I34" s="833">
        <v>71.45</v>
      </c>
      <c r="J34" s="788">
        <v>10.199999999999999</v>
      </c>
      <c r="K34" s="834">
        <v>1.87</v>
      </c>
      <c r="L34" s="832">
        <v>4</v>
      </c>
      <c r="M34" s="832">
        <v>34</v>
      </c>
      <c r="N34" s="835">
        <v>11.5</v>
      </c>
      <c r="O34" s="832" t="s">
        <v>6328</v>
      </c>
      <c r="P34" s="836" t="s">
        <v>6387</v>
      </c>
      <c r="Q34" s="837">
        <f t="shared" si="0"/>
        <v>-41</v>
      </c>
      <c r="R34" s="837">
        <f t="shared" si="0"/>
        <v>-87.36</v>
      </c>
      <c r="S34" s="828">
        <f t="shared" si="1"/>
        <v>299</v>
      </c>
      <c r="T34" s="828">
        <f t="shared" si="2"/>
        <v>265.2</v>
      </c>
      <c r="U34" s="828">
        <f t="shared" si="3"/>
        <v>-33.800000000000011</v>
      </c>
      <c r="V34" s="838">
        <f t="shared" si="4"/>
        <v>0.88695652173913042</v>
      </c>
      <c r="W34" s="787">
        <v>58</v>
      </c>
    </row>
    <row r="35" spans="1:23" ht="14.4" customHeight="1" x14ac:dyDescent="0.3">
      <c r="A35" s="843" t="s">
        <v>6388</v>
      </c>
      <c r="B35" s="793">
        <v>19</v>
      </c>
      <c r="C35" s="794">
        <v>12.97</v>
      </c>
      <c r="D35" s="795">
        <v>4.5</v>
      </c>
      <c r="E35" s="774">
        <v>82</v>
      </c>
      <c r="F35" s="775">
        <v>63.57</v>
      </c>
      <c r="G35" s="776">
        <v>4.3</v>
      </c>
      <c r="H35" s="777">
        <v>61</v>
      </c>
      <c r="I35" s="778">
        <v>41.79</v>
      </c>
      <c r="J35" s="784">
        <v>4.5</v>
      </c>
      <c r="K35" s="780">
        <v>0.68</v>
      </c>
      <c r="L35" s="777">
        <v>2</v>
      </c>
      <c r="M35" s="777">
        <v>14</v>
      </c>
      <c r="N35" s="781">
        <v>4.6100000000000003</v>
      </c>
      <c r="O35" s="777" t="s">
        <v>6328</v>
      </c>
      <c r="P35" s="796" t="s">
        <v>6389</v>
      </c>
      <c r="Q35" s="782">
        <f t="shared" si="0"/>
        <v>42</v>
      </c>
      <c r="R35" s="782">
        <f t="shared" si="0"/>
        <v>28.82</v>
      </c>
      <c r="S35" s="793">
        <f t="shared" si="1"/>
        <v>281.21000000000004</v>
      </c>
      <c r="T35" s="793">
        <f t="shared" si="2"/>
        <v>274.5</v>
      </c>
      <c r="U35" s="793">
        <f t="shared" si="3"/>
        <v>-6.7100000000000364</v>
      </c>
      <c r="V35" s="797">
        <f t="shared" si="4"/>
        <v>0.97613882863340551</v>
      </c>
      <c r="W35" s="783">
        <v>48</v>
      </c>
    </row>
    <row r="36" spans="1:23" ht="14.4" customHeight="1" x14ac:dyDescent="0.3">
      <c r="A36" s="844" t="s">
        <v>6390</v>
      </c>
      <c r="B36" s="828">
        <v>14</v>
      </c>
      <c r="C36" s="829">
        <v>10.210000000000001</v>
      </c>
      <c r="D36" s="798">
        <v>7.5</v>
      </c>
      <c r="E36" s="830">
        <v>12</v>
      </c>
      <c r="F36" s="831">
        <v>10.050000000000001</v>
      </c>
      <c r="G36" s="785">
        <v>7.8</v>
      </c>
      <c r="H36" s="832">
        <v>14</v>
      </c>
      <c r="I36" s="833">
        <v>10.130000000000001</v>
      </c>
      <c r="J36" s="786">
        <v>7.2</v>
      </c>
      <c r="K36" s="834">
        <v>0.68</v>
      </c>
      <c r="L36" s="832">
        <v>2</v>
      </c>
      <c r="M36" s="832">
        <v>14</v>
      </c>
      <c r="N36" s="835">
        <v>4.6100000000000003</v>
      </c>
      <c r="O36" s="832" t="s">
        <v>6328</v>
      </c>
      <c r="P36" s="836" t="s">
        <v>6391</v>
      </c>
      <c r="Q36" s="837">
        <f t="shared" si="0"/>
        <v>0</v>
      </c>
      <c r="R36" s="837">
        <f t="shared" si="0"/>
        <v>-8.0000000000000071E-2</v>
      </c>
      <c r="S36" s="828">
        <f t="shared" si="1"/>
        <v>64.540000000000006</v>
      </c>
      <c r="T36" s="828">
        <f t="shared" si="2"/>
        <v>100.8</v>
      </c>
      <c r="U36" s="828">
        <f t="shared" si="3"/>
        <v>36.259999999999991</v>
      </c>
      <c r="V36" s="838">
        <f t="shared" si="4"/>
        <v>1.5618221258134488</v>
      </c>
      <c r="W36" s="787">
        <v>42</v>
      </c>
    </row>
    <row r="37" spans="1:23" ht="14.4" customHeight="1" x14ac:dyDescent="0.3">
      <c r="A37" s="844" t="s">
        <v>6392</v>
      </c>
      <c r="B37" s="828">
        <v>10</v>
      </c>
      <c r="C37" s="829">
        <v>14.44</v>
      </c>
      <c r="D37" s="798">
        <v>17.600000000000001</v>
      </c>
      <c r="E37" s="830">
        <v>45</v>
      </c>
      <c r="F37" s="831">
        <v>61.52</v>
      </c>
      <c r="G37" s="785">
        <v>15.9</v>
      </c>
      <c r="H37" s="832">
        <v>23</v>
      </c>
      <c r="I37" s="833">
        <v>35.18</v>
      </c>
      <c r="J37" s="786">
        <v>16.5</v>
      </c>
      <c r="K37" s="834">
        <v>0.82</v>
      </c>
      <c r="L37" s="832">
        <v>2</v>
      </c>
      <c r="M37" s="832">
        <v>18</v>
      </c>
      <c r="N37" s="835">
        <v>6.08</v>
      </c>
      <c r="O37" s="832" t="s">
        <v>6328</v>
      </c>
      <c r="P37" s="836" t="s">
        <v>6393</v>
      </c>
      <c r="Q37" s="837">
        <f t="shared" si="0"/>
        <v>13</v>
      </c>
      <c r="R37" s="837">
        <f t="shared" si="0"/>
        <v>20.740000000000002</v>
      </c>
      <c r="S37" s="828">
        <f t="shared" si="1"/>
        <v>139.84</v>
      </c>
      <c r="T37" s="828">
        <f t="shared" si="2"/>
        <v>379.5</v>
      </c>
      <c r="U37" s="828">
        <f t="shared" si="3"/>
        <v>239.66</v>
      </c>
      <c r="V37" s="838">
        <f t="shared" si="4"/>
        <v>2.7138157894736841</v>
      </c>
      <c r="W37" s="787">
        <v>248</v>
      </c>
    </row>
    <row r="38" spans="1:23" ht="14.4" customHeight="1" x14ac:dyDescent="0.3">
      <c r="A38" s="843" t="s">
        <v>6394</v>
      </c>
      <c r="B38" s="789">
        <v>5</v>
      </c>
      <c r="C38" s="790">
        <v>3.23</v>
      </c>
      <c r="D38" s="791">
        <v>3.6</v>
      </c>
      <c r="E38" s="799"/>
      <c r="F38" s="778"/>
      <c r="G38" s="784"/>
      <c r="H38" s="777">
        <v>2</v>
      </c>
      <c r="I38" s="778">
        <v>1.1399999999999999</v>
      </c>
      <c r="J38" s="784">
        <v>4</v>
      </c>
      <c r="K38" s="780">
        <v>0.56999999999999995</v>
      </c>
      <c r="L38" s="777">
        <v>2</v>
      </c>
      <c r="M38" s="777">
        <v>18</v>
      </c>
      <c r="N38" s="781">
        <v>6.16</v>
      </c>
      <c r="O38" s="777" t="s">
        <v>6328</v>
      </c>
      <c r="P38" s="796" t="s">
        <v>6395</v>
      </c>
      <c r="Q38" s="782">
        <f t="shared" si="0"/>
        <v>-3</v>
      </c>
      <c r="R38" s="782">
        <f t="shared" si="0"/>
        <v>-2.09</v>
      </c>
      <c r="S38" s="793">
        <f t="shared" si="1"/>
        <v>12.32</v>
      </c>
      <c r="T38" s="793">
        <f t="shared" si="2"/>
        <v>8</v>
      </c>
      <c r="U38" s="793">
        <f t="shared" si="3"/>
        <v>-4.32</v>
      </c>
      <c r="V38" s="797">
        <f t="shared" si="4"/>
        <v>0.64935064935064934</v>
      </c>
      <c r="W38" s="783"/>
    </row>
    <row r="39" spans="1:23" ht="14.4" customHeight="1" x14ac:dyDescent="0.3">
      <c r="A39" s="844" t="s">
        <v>6396</v>
      </c>
      <c r="B39" s="839">
        <v>6</v>
      </c>
      <c r="C39" s="840">
        <v>4.22</v>
      </c>
      <c r="D39" s="792">
        <v>3.8</v>
      </c>
      <c r="E39" s="841">
        <v>2</v>
      </c>
      <c r="F39" s="833">
        <v>1.48</v>
      </c>
      <c r="G39" s="788">
        <v>14.5</v>
      </c>
      <c r="H39" s="832">
        <v>1</v>
      </c>
      <c r="I39" s="833">
        <v>0.34</v>
      </c>
      <c r="J39" s="788">
        <v>1</v>
      </c>
      <c r="K39" s="834">
        <v>0.69</v>
      </c>
      <c r="L39" s="832">
        <v>3</v>
      </c>
      <c r="M39" s="832">
        <v>23</v>
      </c>
      <c r="N39" s="835">
        <v>7.55</v>
      </c>
      <c r="O39" s="832" t="s">
        <v>6328</v>
      </c>
      <c r="P39" s="836" t="s">
        <v>6397</v>
      </c>
      <c r="Q39" s="837">
        <f t="shared" si="0"/>
        <v>-5</v>
      </c>
      <c r="R39" s="837">
        <f t="shared" si="0"/>
        <v>-3.88</v>
      </c>
      <c r="S39" s="828">
        <f t="shared" si="1"/>
        <v>7.55</v>
      </c>
      <c r="T39" s="828">
        <f t="shared" si="2"/>
        <v>1</v>
      </c>
      <c r="U39" s="828">
        <f t="shared" si="3"/>
        <v>-6.55</v>
      </c>
      <c r="V39" s="838">
        <f t="shared" si="4"/>
        <v>0.13245033112582782</v>
      </c>
      <c r="W39" s="787"/>
    </row>
    <row r="40" spans="1:23" ht="14.4" customHeight="1" x14ac:dyDescent="0.3">
      <c r="A40" s="844" t="s">
        <v>6398</v>
      </c>
      <c r="B40" s="839">
        <v>1</v>
      </c>
      <c r="C40" s="840">
        <v>5.38</v>
      </c>
      <c r="D40" s="792">
        <v>15</v>
      </c>
      <c r="E40" s="841">
        <v>6</v>
      </c>
      <c r="F40" s="833">
        <v>12.91</v>
      </c>
      <c r="G40" s="788">
        <v>14</v>
      </c>
      <c r="H40" s="832">
        <v>6</v>
      </c>
      <c r="I40" s="833">
        <v>8.8800000000000008</v>
      </c>
      <c r="J40" s="788">
        <v>5.3</v>
      </c>
      <c r="K40" s="834">
        <v>0.97</v>
      </c>
      <c r="L40" s="832">
        <v>3</v>
      </c>
      <c r="M40" s="832">
        <v>31</v>
      </c>
      <c r="N40" s="835">
        <v>10.47</v>
      </c>
      <c r="O40" s="832" t="s">
        <v>6328</v>
      </c>
      <c r="P40" s="836" t="s">
        <v>6399</v>
      </c>
      <c r="Q40" s="837">
        <f t="shared" si="0"/>
        <v>5</v>
      </c>
      <c r="R40" s="837">
        <f t="shared" si="0"/>
        <v>3.5000000000000009</v>
      </c>
      <c r="S40" s="828">
        <f t="shared" si="1"/>
        <v>62.820000000000007</v>
      </c>
      <c r="T40" s="828">
        <f t="shared" si="2"/>
        <v>31.799999999999997</v>
      </c>
      <c r="U40" s="828">
        <f t="shared" si="3"/>
        <v>-31.02000000000001</v>
      </c>
      <c r="V40" s="838">
        <f t="shared" si="4"/>
        <v>0.50620821394460358</v>
      </c>
      <c r="W40" s="787">
        <v>2</v>
      </c>
    </row>
    <row r="41" spans="1:23" ht="14.4" customHeight="1" x14ac:dyDescent="0.3">
      <c r="A41" s="843" t="s">
        <v>6400</v>
      </c>
      <c r="B41" s="793"/>
      <c r="C41" s="794"/>
      <c r="D41" s="795"/>
      <c r="E41" s="799">
        <v>2</v>
      </c>
      <c r="F41" s="778">
        <v>3.9</v>
      </c>
      <c r="G41" s="784">
        <v>13.5</v>
      </c>
      <c r="H41" s="774">
        <v>2</v>
      </c>
      <c r="I41" s="775">
        <v>2.2400000000000002</v>
      </c>
      <c r="J41" s="779">
        <v>4</v>
      </c>
      <c r="K41" s="780">
        <v>0.9</v>
      </c>
      <c r="L41" s="777">
        <v>1</v>
      </c>
      <c r="M41" s="777">
        <v>12</v>
      </c>
      <c r="N41" s="781">
        <v>3.95</v>
      </c>
      <c r="O41" s="777" t="s">
        <v>6328</v>
      </c>
      <c r="P41" s="796" t="s">
        <v>6401</v>
      </c>
      <c r="Q41" s="782">
        <f t="shared" si="0"/>
        <v>2</v>
      </c>
      <c r="R41" s="782">
        <f t="shared" si="0"/>
        <v>2.2400000000000002</v>
      </c>
      <c r="S41" s="793">
        <f t="shared" si="1"/>
        <v>7.9</v>
      </c>
      <c r="T41" s="793">
        <f t="shared" si="2"/>
        <v>8</v>
      </c>
      <c r="U41" s="793">
        <f t="shared" si="3"/>
        <v>9.9999999999999645E-2</v>
      </c>
      <c r="V41" s="797">
        <f t="shared" si="4"/>
        <v>1.0126582278481011</v>
      </c>
      <c r="W41" s="783">
        <v>2</v>
      </c>
    </row>
    <row r="42" spans="1:23" ht="14.4" customHeight="1" x14ac:dyDescent="0.3">
      <c r="A42" s="844" t="s">
        <v>6402</v>
      </c>
      <c r="B42" s="828"/>
      <c r="C42" s="829"/>
      <c r="D42" s="798"/>
      <c r="E42" s="841"/>
      <c r="F42" s="833"/>
      <c r="G42" s="788"/>
      <c r="H42" s="830">
        <v>1</v>
      </c>
      <c r="I42" s="831">
        <v>1.64</v>
      </c>
      <c r="J42" s="785">
        <v>2</v>
      </c>
      <c r="K42" s="834">
        <v>1.1000000000000001</v>
      </c>
      <c r="L42" s="832">
        <v>2</v>
      </c>
      <c r="M42" s="832">
        <v>15</v>
      </c>
      <c r="N42" s="835">
        <v>5.01</v>
      </c>
      <c r="O42" s="832" t="s">
        <v>6328</v>
      </c>
      <c r="P42" s="836" t="s">
        <v>6403</v>
      </c>
      <c r="Q42" s="837">
        <f t="shared" si="0"/>
        <v>1</v>
      </c>
      <c r="R42" s="837">
        <f t="shared" si="0"/>
        <v>1.64</v>
      </c>
      <c r="S42" s="828">
        <f t="shared" si="1"/>
        <v>5.01</v>
      </c>
      <c r="T42" s="828">
        <f t="shared" si="2"/>
        <v>2</v>
      </c>
      <c r="U42" s="828">
        <f t="shared" si="3"/>
        <v>-3.01</v>
      </c>
      <c r="V42" s="838">
        <f t="shared" si="4"/>
        <v>0.39920159680638723</v>
      </c>
      <c r="W42" s="787"/>
    </row>
    <row r="43" spans="1:23" ht="14.4" customHeight="1" x14ac:dyDescent="0.3">
      <c r="A43" s="844" t="s">
        <v>6404</v>
      </c>
      <c r="B43" s="828">
        <v>21</v>
      </c>
      <c r="C43" s="829">
        <v>140.71</v>
      </c>
      <c r="D43" s="798">
        <v>29.9</v>
      </c>
      <c r="E43" s="841">
        <v>25</v>
      </c>
      <c r="F43" s="833">
        <v>302.3</v>
      </c>
      <c r="G43" s="788">
        <v>30.3</v>
      </c>
      <c r="H43" s="830">
        <v>36</v>
      </c>
      <c r="I43" s="831">
        <v>241.21</v>
      </c>
      <c r="J43" s="786">
        <v>32.1</v>
      </c>
      <c r="K43" s="834">
        <v>6.69</v>
      </c>
      <c r="L43" s="832">
        <v>6</v>
      </c>
      <c r="M43" s="832">
        <v>56</v>
      </c>
      <c r="N43" s="835">
        <v>18.73</v>
      </c>
      <c r="O43" s="832" t="s">
        <v>6328</v>
      </c>
      <c r="P43" s="836" t="s">
        <v>6405</v>
      </c>
      <c r="Q43" s="837">
        <f t="shared" si="0"/>
        <v>15</v>
      </c>
      <c r="R43" s="837">
        <f t="shared" si="0"/>
        <v>100.5</v>
      </c>
      <c r="S43" s="828">
        <f t="shared" si="1"/>
        <v>674.28</v>
      </c>
      <c r="T43" s="828">
        <f t="shared" si="2"/>
        <v>1155.6000000000001</v>
      </c>
      <c r="U43" s="828">
        <f t="shared" si="3"/>
        <v>481.32000000000016</v>
      </c>
      <c r="V43" s="838">
        <f t="shared" si="4"/>
        <v>1.7138280832888417</v>
      </c>
      <c r="W43" s="787">
        <v>482</v>
      </c>
    </row>
    <row r="44" spans="1:23" ht="14.4" customHeight="1" x14ac:dyDescent="0.3">
      <c r="A44" s="843" t="s">
        <v>6406</v>
      </c>
      <c r="B44" s="789">
        <v>2</v>
      </c>
      <c r="C44" s="790">
        <v>7.04</v>
      </c>
      <c r="D44" s="791">
        <v>28.5</v>
      </c>
      <c r="E44" s="799"/>
      <c r="F44" s="778"/>
      <c r="G44" s="784"/>
      <c r="H44" s="777"/>
      <c r="I44" s="778"/>
      <c r="J44" s="784"/>
      <c r="K44" s="780">
        <v>2.14</v>
      </c>
      <c r="L44" s="777">
        <v>5</v>
      </c>
      <c r="M44" s="777">
        <v>41</v>
      </c>
      <c r="N44" s="781">
        <v>13.8</v>
      </c>
      <c r="O44" s="777" t="s">
        <v>6328</v>
      </c>
      <c r="P44" s="796" t="s">
        <v>6407</v>
      </c>
      <c r="Q44" s="782">
        <f t="shared" si="0"/>
        <v>-2</v>
      </c>
      <c r="R44" s="782">
        <f t="shared" si="0"/>
        <v>-7.04</v>
      </c>
      <c r="S44" s="793" t="str">
        <f t="shared" si="1"/>
        <v/>
      </c>
      <c r="T44" s="793" t="str">
        <f t="shared" si="2"/>
        <v/>
      </c>
      <c r="U44" s="793" t="str">
        <f t="shared" si="3"/>
        <v/>
      </c>
      <c r="V44" s="797" t="str">
        <f t="shared" si="4"/>
        <v/>
      </c>
      <c r="W44" s="783"/>
    </row>
    <row r="45" spans="1:23" ht="14.4" customHeight="1" x14ac:dyDescent="0.3">
      <c r="A45" s="843" t="s">
        <v>6408</v>
      </c>
      <c r="B45" s="793"/>
      <c r="C45" s="794"/>
      <c r="D45" s="795"/>
      <c r="E45" s="774"/>
      <c r="F45" s="775"/>
      <c r="G45" s="776"/>
      <c r="H45" s="777">
        <v>1</v>
      </c>
      <c r="I45" s="778">
        <v>0.59</v>
      </c>
      <c r="J45" s="784">
        <v>2</v>
      </c>
      <c r="K45" s="780">
        <v>0.45</v>
      </c>
      <c r="L45" s="777">
        <v>2</v>
      </c>
      <c r="M45" s="777">
        <v>17</v>
      </c>
      <c r="N45" s="781">
        <v>5.61</v>
      </c>
      <c r="O45" s="777" t="s">
        <v>6328</v>
      </c>
      <c r="P45" s="796" t="s">
        <v>6409</v>
      </c>
      <c r="Q45" s="782">
        <f t="shared" si="0"/>
        <v>1</v>
      </c>
      <c r="R45" s="782">
        <f t="shared" si="0"/>
        <v>0.59</v>
      </c>
      <c r="S45" s="793">
        <f t="shared" si="1"/>
        <v>5.61</v>
      </c>
      <c r="T45" s="793">
        <f t="shared" si="2"/>
        <v>2</v>
      </c>
      <c r="U45" s="793">
        <f t="shared" si="3"/>
        <v>-3.6100000000000003</v>
      </c>
      <c r="V45" s="797">
        <f t="shared" si="4"/>
        <v>0.35650623885918004</v>
      </c>
      <c r="W45" s="783"/>
    </row>
    <row r="46" spans="1:23" ht="14.4" customHeight="1" x14ac:dyDescent="0.3">
      <c r="A46" s="844" t="s">
        <v>6410</v>
      </c>
      <c r="B46" s="828">
        <v>1</v>
      </c>
      <c r="C46" s="829">
        <v>7.77</v>
      </c>
      <c r="D46" s="798">
        <v>2</v>
      </c>
      <c r="E46" s="830">
        <v>2</v>
      </c>
      <c r="F46" s="831">
        <v>1.98</v>
      </c>
      <c r="G46" s="785">
        <v>2</v>
      </c>
      <c r="H46" s="832"/>
      <c r="I46" s="833"/>
      <c r="J46" s="788"/>
      <c r="K46" s="834">
        <v>1.02</v>
      </c>
      <c r="L46" s="832">
        <v>3</v>
      </c>
      <c r="M46" s="832">
        <v>29</v>
      </c>
      <c r="N46" s="835">
        <v>9.59</v>
      </c>
      <c r="O46" s="832" t="s">
        <v>6328</v>
      </c>
      <c r="P46" s="836" t="s">
        <v>6411</v>
      </c>
      <c r="Q46" s="837">
        <f t="shared" si="0"/>
        <v>-1</v>
      </c>
      <c r="R46" s="837">
        <f t="shared" si="0"/>
        <v>-7.77</v>
      </c>
      <c r="S46" s="828" t="str">
        <f t="shared" si="1"/>
        <v/>
      </c>
      <c r="T46" s="828" t="str">
        <f t="shared" si="2"/>
        <v/>
      </c>
      <c r="U46" s="828" t="str">
        <f t="shared" si="3"/>
        <v/>
      </c>
      <c r="V46" s="838" t="str">
        <f t="shared" si="4"/>
        <v/>
      </c>
      <c r="W46" s="787"/>
    </row>
    <row r="47" spans="1:23" ht="14.4" customHeight="1" thickBot="1" x14ac:dyDescent="0.35">
      <c r="A47" s="845" t="s">
        <v>6412</v>
      </c>
      <c r="B47" s="846"/>
      <c r="C47" s="847"/>
      <c r="D47" s="848"/>
      <c r="E47" s="849">
        <v>1</v>
      </c>
      <c r="F47" s="850">
        <v>7.11</v>
      </c>
      <c r="G47" s="851">
        <v>34</v>
      </c>
      <c r="H47" s="852"/>
      <c r="I47" s="853"/>
      <c r="J47" s="854"/>
      <c r="K47" s="855">
        <v>2.04</v>
      </c>
      <c r="L47" s="852">
        <v>4</v>
      </c>
      <c r="M47" s="852">
        <v>39</v>
      </c>
      <c r="N47" s="856">
        <v>12.84</v>
      </c>
      <c r="O47" s="852" t="s">
        <v>6328</v>
      </c>
      <c r="P47" s="857" t="s">
        <v>6413</v>
      </c>
      <c r="Q47" s="858">
        <f t="shared" si="0"/>
        <v>0</v>
      </c>
      <c r="R47" s="858">
        <f t="shared" si="0"/>
        <v>0</v>
      </c>
      <c r="S47" s="846" t="str">
        <f t="shared" si="1"/>
        <v/>
      </c>
      <c r="T47" s="846" t="str">
        <f t="shared" si="2"/>
        <v/>
      </c>
      <c r="U47" s="846" t="str">
        <f t="shared" si="3"/>
        <v/>
      </c>
      <c r="V47" s="859" t="str">
        <f t="shared" si="4"/>
        <v/>
      </c>
      <c r="W47" s="86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8:Q1048576">
    <cfRule type="cellIs" dxfId="12" priority="9" stopIfTrue="1" operator="lessThan">
      <formula>0</formula>
    </cfRule>
  </conditionalFormatting>
  <conditionalFormatting sqref="U48:U1048576">
    <cfRule type="cellIs" dxfId="11" priority="8" stopIfTrue="1" operator="greaterThan">
      <formula>0</formula>
    </cfRule>
  </conditionalFormatting>
  <conditionalFormatting sqref="V48:V1048576">
    <cfRule type="cellIs" dxfId="10" priority="7" stopIfTrue="1" operator="greaterThan">
      <formula>1</formula>
    </cfRule>
  </conditionalFormatting>
  <conditionalFormatting sqref="V48:V1048576">
    <cfRule type="cellIs" dxfId="9" priority="4" stopIfTrue="1" operator="greaterThan">
      <formula>1</formula>
    </cfRule>
  </conditionalFormatting>
  <conditionalFormatting sqref="U48:U1048576">
    <cfRule type="cellIs" dxfId="8" priority="5" stopIfTrue="1" operator="greaterThan">
      <formula>0</formula>
    </cfRule>
  </conditionalFormatting>
  <conditionalFormatting sqref="Q48:Q1048576">
    <cfRule type="cellIs" dxfId="7" priority="6" stopIfTrue="1" operator="lessThan">
      <formula>0</formula>
    </cfRule>
  </conditionalFormatting>
  <conditionalFormatting sqref="V5:V47">
    <cfRule type="cellIs" dxfId="6" priority="1" stopIfTrue="1" operator="greaterThan">
      <formula>1</formula>
    </cfRule>
  </conditionalFormatting>
  <conditionalFormatting sqref="U5:U47">
    <cfRule type="cellIs" dxfId="5" priority="2" stopIfTrue="1" operator="greaterThan">
      <formula>0</formula>
    </cfRule>
  </conditionalFormatting>
  <conditionalFormatting sqref="Q5:Q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12730047</v>
      </c>
      <c r="C3" s="355">
        <f t="shared" ref="C3:L3" si="0">SUBTOTAL(9,C6:C1048576)</f>
        <v>10</v>
      </c>
      <c r="D3" s="355">
        <f t="shared" si="0"/>
        <v>12061259</v>
      </c>
      <c r="E3" s="355">
        <f t="shared" si="0"/>
        <v>54.770241515640826</v>
      </c>
      <c r="F3" s="355">
        <f t="shared" si="0"/>
        <v>17050816</v>
      </c>
      <c r="G3" s="358">
        <f>IF(B3&lt;&gt;0,F3/B3,"")</f>
        <v>1.339415007658652</v>
      </c>
      <c r="H3" s="354">
        <f t="shared" si="0"/>
        <v>367625.61</v>
      </c>
      <c r="I3" s="355">
        <f t="shared" si="0"/>
        <v>2</v>
      </c>
      <c r="J3" s="355">
        <f t="shared" si="0"/>
        <v>649842.91999999993</v>
      </c>
      <c r="K3" s="355">
        <f t="shared" si="0"/>
        <v>3.150471035614709</v>
      </c>
      <c r="L3" s="355">
        <f t="shared" si="0"/>
        <v>944139.49999999977</v>
      </c>
      <c r="M3" s="356">
        <f>IF(H3&lt;&gt;0,L3/H3,"")</f>
        <v>2.5682092713834592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4" t="s">
        <v>2</v>
      </c>
      <c r="H5" s="862">
        <v>2012</v>
      </c>
      <c r="I5" s="863"/>
      <c r="J5" s="863">
        <v>2013</v>
      </c>
      <c r="K5" s="863"/>
      <c r="L5" s="863">
        <v>2014</v>
      </c>
      <c r="M5" s="754" t="s">
        <v>2</v>
      </c>
    </row>
    <row r="6" spans="1:13" ht="14.4" customHeight="1" x14ac:dyDescent="0.3">
      <c r="A6" s="656" t="s">
        <v>6118</v>
      </c>
      <c r="B6" s="755">
        <v>436</v>
      </c>
      <c r="C6" s="625">
        <v>1</v>
      </c>
      <c r="D6" s="755">
        <v>438</v>
      </c>
      <c r="E6" s="625">
        <v>1.0045871559633028</v>
      </c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6121</v>
      </c>
      <c r="B7" s="756">
        <v>664</v>
      </c>
      <c r="C7" s="696">
        <v>1</v>
      </c>
      <c r="D7" s="756"/>
      <c r="E7" s="696"/>
      <c r="F7" s="756">
        <v>3045</v>
      </c>
      <c r="G7" s="701">
        <v>4.5858433734939759</v>
      </c>
      <c r="H7" s="756"/>
      <c r="I7" s="696"/>
      <c r="J7" s="756"/>
      <c r="K7" s="696"/>
      <c r="L7" s="756"/>
      <c r="M7" s="702"/>
    </row>
    <row r="8" spans="1:13" ht="14.4" customHeight="1" x14ac:dyDescent="0.3">
      <c r="A8" s="718" t="s">
        <v>6127</v>
      </c>
      <c r="B8" s="756">
        <v>11932</v>
      </c>
      <c r="C8" s="696">
        <v>1</v>
      </c>
      <c r="D8" s="756">
        <v>566776</v>
      </c>
      <c r="E8" s="696">
        <v>47.500502849480391</v>
      </c>
      <c r="F8" s="756">
        <v>397219</v>
      </c>
      <c r="G8" s="701">
        <v>33.29022795843111</v>
      </c>
      <c r="H8" s="756">
        <v>336023.03999999998</v>
      </c>
      <c r="I8" s="696">
        <v>1</v>
      </c>
      <c r="J8" s="756">
        <v>607405.73</v>
      </c>
      <c r="K8" s="696">
        <v>1.8076311969560184</v>
      </c>
      <c r="L8" s="756">
        <v>921143.0299999998</v>
      </c>
      <c r="M8" s="702">
        <v>2.7413091376115157</v>
      </c>
    </row>
    <row r="9" spans="1:13" ht="14.4" customHeight="1" x14ac:dyDescent="0.3">
      <c r="A9" s="718" t="s">
        <v>6133</v>
      </c>
      <c r="B9" s="756">
        <v>6060666</v>
      </c>
      <c r="C9" s="696">
        <v>1</v>
      </c>
      <c r="D9" s="756">
        <v>5085616</v>
      </c>
      <c r="E9" s="696">
        <v>0.83911834111960637</v>
      </c>
      <c r="F9" s="756">
        <v>6868977</v>
      </c>
      <c r="G9" s="701">
        <v>1.13336999597074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6415</v>
      </c>
      <c r="B10" s="756">
        <v>2855448</v>
      </c>
      <c r="C10" s="696">
        <v>1</v>
      </c>
      <c r="D10" s="756">
        <v>3294192</v>
      </c>
      <c r="E10" s="696">
        <v>1.1536515460971448</v>
      </c>
      <c r="F10" s="756">
        <v>3979507</v>
      </c>
      <c r="G10" s="701">
        <v>1.3936541656510641</v>
      </c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6416</v>
      </c>
      <c r="B11" s="756">
        <v>467472</v>
      </c>
      <c r="C11" s="696">
        <v>1</v>
      </c>
      <c r="D11" s="756">
        <v>535555</v>
      </c>
      <c r="E11" s="696">
        <v>1.1456408084334462</v>
      </c>
      <c r="F11" s="756">
        <v>502139</v>
      </c>
      <c r="G11" s="701">
        <v>1.0741584522709382</v>
      </c>
      <c r="H11" s="756">
        <v>31602.570000000011</v>
      </c>
      <c r="I11" s="696">
        <v>1</v>
      </c>
      <c r="J11" s="756">
        <v>42437.189999999995</v>
      </c>
      <c r="K11" s="696">
        <v>1.3428398386586908</v>
      </c>
      <c r="L11" s="756">
        <v>22996.470000000008</v>
      </c>
      <c r="M11" s="702">
        <v>0.72767721106226491</v>
      </c>
    </row>
    <row r="12" spans="1:13" ht="14.4" customHeight="1" x14ac:dyDescent="0.3">
      <c r="A12" s="718" t="s">
        <v>6417</v>
      </c>
      <c r="B12" s="756">
        <v>468387</v>
      </c>
      <c r="C12" s="696">
        <v>1</v>
      </c>
      <c r="D12" s="756">
        <v>537108</v>
      </c>
      <c r="E12" s="696">
        <v>1.1467184187434749</v>
      </c>
      <c r="F12" s="756">
        <v>492739</v>
      </c>
      <c r="G12" s="701">
        <v>1.0519911953149852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6418</v>
      </c>
      <c r="B13" s="756">
        <v>374565</v>
      </c>
      <c r="C13" s="696">
        <v>1</v>
      </c>
      <c r="D13" s="756">
        <v>187093</v>
      </c>
      <c r="E13" s="696">
        <v>0.49949407979923377</v>
      </c>
      <c r="F13" s="756">
        <v>333135</v>
      </c>
      <c r="G13" s="701">
        <v>0.88939169436546395</v>
      </c>
      <c r="H13" s="756"/>
      <c r="I13" s="696"/>
      <c r="J13" s="756"/>
      <c r="K13" s="696"/>
      <c r="L13" s="756"/>
      <c r="M13" s="702"/>
    </row>
    <row r="14" spans="1:13" ht="14.4" customHeight="1" x14ac:dyDescent="0.3">
      <c r="A14" s="718" t="s">
        <v>6419</v>
      </c>
      <c r="B14" s="756">
        <v>828559</v>
      </c>
      <c r="C14" s="696">
        <v>1</v>
      </c>
      <c r="D14" s="756">
        <v>602545</v>
      </c>
      <c r="E14" s="696">
        <v>0.72722039106448666</v>
      </c>
      <c r="F14" s="756">
        <v>762590</v>
      </c>
      <c r="G14" s="701">
        <v>0.92038104709501678</v>
      </c>
      <c r="H14" s="756"/>
      <c r="I14" s="696"/>
      <c r="J14" s="756"/>
      <c r="K14" s="696"/>
      <c r="L14" s="756"/>
      <c r="M14" s="702"/>
    </row>
    <row r="15" spans="1:13" ht="14.4" customHeight="1" thickBot="1" x14ac:dyDescent="0.35">
      <c r="A15" s="758" t="s">
        <v>6420</v>
      </c>
      <c r="B15" s="757">
        <v>1661918</v>
      </c>
      <c r="C15" s="704">
        <v>1</v>
      </c>
      <c r="D15" s="757">
        <v>1251936</v>
      </c>
      <c r="E15" s="704">
        <v>0.7533079249397383</v>
      </c>
      <c r="F15" s="757">
        <v>3711465</v>
      </c>
      <c r="G15" s="709">
        <v>2.233241952972409</v>
      </c>
      <c r="H15" s="757"/>
      <c r="I15" s="704"/>
      <c r="J15" s="757"/>
      <c r="K15" s="704"/>
      <c r="L15" s="757"/>
      <c r="M15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7035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70153.03</v>
      </c>
      <c r="G3" s="218">
        <f t="shared" si="0"/>
        <v>13097672.609999998</v>
      </c>
      <c r="H3" s="219"/>
      <c r="I3" s="219"/>
      <c r="J3" s="214">
        <f t="shared" si="0"/>
        <v>76549.919999999984</v>
      </c>
      <c r="K3" s="218">
        <f t="shared" si="0"/>
        <v>12711101.92</v>
      </c>
      <c r="L3" s="219"/>
      <c r="M3" s="219"/>
      <c r="N3" s="214">
        <f t="shared" si="0"/>
        <v>84752.159999999989</v>
      </c>
      <c r="O3" s="218">
        <f t="shared" si="0"/>
        <v>17994955.5</v>
      </c>
      <c r="P3" s="181">
        <f>IF(G3=0,"",O3/G3)</f>
        <v>1.373904817735401</v>
      </c>
      <c r="Q3" s="216">
        <f>IF(N3=0,"",O3/N3)</f>
        <v>212.32444695214849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6151</v>
      </c>
      <c r="B6" s="625" t="s">
        <v>6421</v>
      </c>
      <c r="C6" s="625" t="s">
        <v>5886</v>
      </c>
      <c r="D6" s="625" t="s">
        <v>6422</v>
      </c>
      <c r="E6" s="625" t="s">
        <v>6423</v>
      </c>
      <c r="F6" s="628">
        <v>2</v>
      </c>
      <c r="G6" s="628">
        <v>436</v>
      </c>
      <c r="H6" s="628">
        <v>1</v>
      </c>
      <c r="I6" s="628">
        <v>218</v>
      </c>
      <c r="J6" s="628">
        <v>2</v>
      </c>
      <c r="K6" s="628">
        <v>438</v>
      </c>
      <c r="L6" s="628">
        <v>1.0045871559633028</v>
      </c>
      <c r="M6" s="628">
        <v>219</v>
      </c>
      <c r="N6" s="628"/>
      <c r="O6" s="628"/>
      <c r="P6" s="646"/>
      <c r="Q6" s="629"/>
    </row>
    <row r="7" spans="1:17" ht="14.4" customHeight="1" x14ac:dyDescent="0.3">
      <c r="A7" s="695" t="s">
        <v>6154</v>
      </c>
      <c r="B7" s="696" t="s">
        <v>6424</v>
      </c>
      <c r="C7" s="696" t="s">
        <v>5886</v>
      </c>
      <c r="D7" s="696" t="s">
        <v>6425</v>
      </c>
      <c r="E7" s="696" t="s">
        <v>6426</v>
      </c>
      <c r="F7" s="711">
        <v>1</v>
      </c>
      <c r="G7" s="711">
        <v>107</v>
      </c>
      <c r="H7" s="711">
        <v>1</v>
      </c>
      <c r="I7" s="711">
        <v>107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6154</v>
      </c>
      <c r="B8" s="696" t="s">
        <v>6424</v>
      </c>
      <c r="C8" s="696" t="s">
        <v>5886</v>
      </c>
      <c r="D8" s="696" t="s">
        <v>6427</v>
      </c>
      <c r="E8" s="696" t="s">
        <v>6428</v>
      </c>
      <c r="F8" s="711"/>
      <c r="G8" s="711"/>
      <c r="H8" s="711"/>
      <c r="I8" s="711"/>
      <c r="J8" s="711"/>
      <c r="K8" s="711"/>
      <c r="L8" s="711"/>
      <c r="M8" s="711"/>
      <c r="N8" s="711">
        <v>2</v>
      </c>
      <c r="O8" s="711">
        <v>1328</v>
      </c>
      <c r="P8" s="701"/>
      <c r="Q8" s="712">
        <v>664</v>
      </c>
    </row>
    <row r="9" spans="1:17" ht="14.4" customHeight="1" x14ac:dyDescent="0.3">
      <c r="A9" s="695" t="s">
        <v>6154</v>
      </c>
      <c r="B9" s="696" t="s">
        <v>6424</v>
      </c>
      <c r="C9" s="696" t="s">
        <v>5886</v>
      </c>
      <c r="D9" s="696" t="s">
        <v>6429</v>
      </c>
      <c r="E9" s="696" t="s">
        <v>6430</v>
      </c>
      <c r="F9" s="711"/>
      <c r="G9" s="711"/>
      <c r="H9" s="711"/>
      <c r="I9" s="711"/>
      <c r="J9" s="711"/>
      <c r="K9" s="711"/>
      <c r="L9" s="711"/>
      <c r="M9" s="711"/>
      <c r="N9" s="711">
        <v>1</v>
      </c>
      <c r="O9" s="711">
        <v>329</v>
      </c>
      <c r="P9" s="701"/>
      <c r="Q9" s="712">
        <v>329</v>
      </c>
    </row>
    <row r="10" spans="1:17" ht="14.4" customHeight="1" x14ac:dyDescent="0.3">
      <c r="A10" s="695" t="s">
        <v>6154</v>
      </c>
      <c r="B10" s="696" t="s">
        <v>6424</v>
      </c>
      <c r="C10" s="696" t="s">
        <v>5886</v>
      </c>
      <c r="D10" s="696" t="s">
        <v>6431</v>
      </c>
      <c r="E10" s="696" t="s">
        <v>6432</v>
      </c>
      <c r="F10" s="711"/>
      <c r="G10" s="711"/>
      <c r="H10" s="711"/>
      <c r="I10" s="711"/>
      <c r="J10" s="711"/>
      <c r="K10" s="711"/>
      <c r="L10" s="711"/>
      <c r="M10" s="711"/>
      <c r="N10" s="711">
        <v>2</v>
      </c>
      <c r="O10" s="711">
        <v>914</v>
      </c>
      <c r="P10" s="701"/>
      <c r="Q10" s="712">
        <v>457</v>
      </c>
    </row>
    <row r="11" spans="1:17" ht="14.4" customHeight="1" x14ac:dyDescent="0.3">
      <c r="A11" s="695" t="s">
        <v>6154</v>
      </c>
      <c r="B11" s="696" t="s">
        <v>6424</v>
      </c>
      <c r="C11" s="696" t="s">
        <v>5886</v>
      </c>
      <c r="D11" s="696" t="s">
        <v>6433</v>
      </c>
      <c r="E11" s="696" t="s">
        <v>6434</v>
      </c>
      <c r="F11" s="711"/>
      <c r="G11" s="711"/>
      <c r="H11" s="711"/>
      <c r="I11" s="711"/>
      <c r="J11" s="711"/>
      <c r="K11" s="711"/>
      <c r="L11" s="711"/>
      <c r="M11" s="711"/>
      <c r="N11" s="711">
        <v>2</v>
      </c>
      <c r="O11" s="711">
        <v>474</v>
      </c>
      <c r="P11" s="701"/>
      <c r="Q11" s="712">
        <v>237</v>
      </c>
    </row>
    <row r="12" spans="1:17" ht="14.4" customHeight="1" x14ac:dyDescent="0.3">
      <c r="A12" s="695" t="s">
        <v>6154</v>
      </c>
      <c r="B12" s="696" t="s">
        <v>6424</v>
      </c>
      <c r="C12" s="696" t="s">
        <v>5886</v>
      </c>
      <c r="D12" s="696" t="s">
        <v>6435</v>
      </c>
      <c r="E12" s="696" t="s">
        <v>6436</v>
      </c>
      <c r="F12" s="711">
        <v>1</v>
      </c>
      <c r="G12" s="711">
        <v>163</v>
      </c>
      <c r="H12" s="711">
        <v>1</v>
      </c>
      <c r="I12" s="711">
        <v>163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6154</v>
      </c>
      <c r="B13" s="696" t="s">
        <v>6424</v>
      </c>
      <c r="C13" s="696" t="s">
        <v>5886</v>
      </c>
      <c r="D13" s="696" t="s">
        <v>6437</v>
      </c>
      <c r="E13" s="696" t="s">
        <v>6438</v>
      </c>
      <c r="F13" s="711">
        <v>2</v>
      </c>
      <c r="G13" s="711">
        <v>394</v>
      </c>
      <c r="H13" s="711">
        <v>1</v>
      </c>
      <c r="I13" s="711">
        <v>197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6162</v>
      </c>
      <c r="B14" s="696" t="s">
        <v>2846</v>
      </c>
      <c r="C14" s="696" t="s">
        <v>1459</v>
      </c>
      <c r="D14" s="696" t="s">
        <v>6439</v>
      </c>
      <c r="E14" s="696" t="s">
        <v>6440</v>
      </c>
      <c r="F14" s="711">
        <v>0.75</v>
      </c>
      <c r="G14" s="711">
        <v>811.9799999999999</v>
      </c>
      <c r="H14" s="711">
        <v>1</v>
      </c>
      <c r="I14" s="711">
        <v>1082.6399999999999</v>
      </c>
      <c r="J14" s="711">
        <v>2.5499999999999998</v>
      </c>
      <c r="K14" s="711">
        <v>2772.16</v>
      </c>
      <c r="L14" s="711">
        <v>3.4140742382817315</v>
      </c>
      <c r="M14" s="711">
        <v>1087.1215686274511</v>
      </c>
      <c r="N14" s="711">
        <v>1</v>
      </c>
      <c r="O14" s="711">
        <v>1092.1500000000001</v>
      </c>
      <c r="P14" s="701">
        <v>1.3450454444690758</v>
      </c>
      <c r="Q14" s="712">
        <v>1092.1500000000001</v>
      </c>
    </row>
    <row r="15" spans="1:17" ht="14.4" customHeight="1" x14ac:dyDescent="0.3">
      <c r="A15" s="695" t="s">
        <v>6162</v>
      </c>
      <c r="B15" s="696" t="s">
        <v>2846</v>
      </c>
      <c r="C15" s="696" t="s">
        <v>1459</v>
      </c>
      <c r="D15" s="696" t="s">
        <v>6441</v>
      </c>
      <c r="E15" s="696" t="s">
        <v>6440</v>
      </c>
      <c r="F15" s="711">
        <v>9.9499999999999993</v>
      </c>
      <c r="G15" s="711">
        <v>21544.940000000002</v>
      </c>
      <c r="H15" s="711">
        <v>1</v>
      </c>
      <c r="I15" s="711">
        <v>2165.3206030150759</v>
      </c>
      <c r="J15" s="711">
        <v>17.799999999999997</v>
      </c>
      <c r="K15" s="711">
        <v>38802.949999999997</v>
      </c>
      <c r="L15" s="711">
        <v>1.8010238134801022</v>
      </c>
      <c r="M15" s="711">
        <v>2179.9410112359551</v>
      </c>
      <c r="N15" s="711">
        <v>10.8</v>
      </c>
      <c r="O15" s="711">
        <v>23590.600000000006</v>
      </c>
      <c r="P15" s="701">
        <v>1.0949485122724874</v>
      </c>
      <c r="Q15" s="712">
        <v>2184.3148148148152</v>
      </c>
    </row>
    <row r="16" spans="1:17" ht="14.4" customHeight="1" x14ac:dyDescent="0.3">
      <c r="A16" s="695" t="s">
        <v>6162</v>
      </c>
      <c r="B16" s="696" t="s">
        <v>2846</v>
      </c>
      <c r="C16" s="696" t="s">
        <v>1459</v>
      </c>
      <c r="D16" s="696" t="s">
        <v>6442</v>
      </c>
      <c r="E16" s="696" t="s">
        <v>6443</v>
      </c>
      <c r="F16" s="711">
        <v>0.6</v>
      </c>
      <c r="G16" s="711">
        <v>561.96</v>
      </c>
      <c r="H16" s="711">
        <v>1</v>
      </c>
      <c r="I16" s="711">
        <v>936.60000000000014</v>
      </c>
      <c r="J16" s="711">
        <v>1.05</v>
      </c>
      <c r="K16" s="711">
        <v>991.22</v>
      </c>
      <c r="L16" s="711">
        <v>1.7638621965976224</v>
      </c>
      <c r="M16" s="711">
        <v>944.01904761904757</v>
      </c>
      <c r="N16" s="711">
        <v>1.05</v>
      </c>
      <c r="O16" s="711">
        <v>992.04</v>
      </c>
      <c r="P16" s="701">
        <v>1.765321375186846</v>
      </c>
      <c r="Q16" s="712">
        <v>944.8</v>
      </c>
    </row>
    <row r="17" spans="1:17" ht="14.4" customHeight="1" x14ac:dyDescent="0.3">
      <c r="A17" s="695" t="s">
        <v>6162</v>
      </c>
      <c r="B17" s="696" t="s">
        <v>2846</v>
      </c>
      <c r="C17" s="696" t="s">
        <v>5872</v>
      </c>
      <c r="D17" s="696" t="s">
        <v>6444</v>
      </c>
      <c r="E17" s="696" t="s">
        <v>5745</v>
      </c>
      <c r="F17" s="711"/>
      <c r="G17" s="711"/>
      <c r="H17" s="711"/>
      <c r="I17" s="711"/>
      <c r="J17" s="711">
        <v>130</v>
      </c>
      <c r="K17" s="711">
        <v>1028.3</v>
      </c>
      <c r="L17" s="711"/>
      <c r="M17" s="711">
        <v>7.9099999999999993</v>
      </c>
      <c r="N17" s="711"/>
      <c r="O17" s="711"/>
      <c r="P17" s="701"/>
      <c r="Q17" s="712"/>
    </row>
    <row r="18" spans="1:17" ht="14.4" customHeight="1" x14ac:dyDescent="0.3">
      <c r="A18" s="695" t="s">
        <v>6162</v>
      </c>
      <c r="B18" s="696" t="s">
        <v>2846</v>
      </c>
      <c r="C18" s="696" t="s">
        <v>5872</v>
      </c>
      <c r="D18" s="696" t="s">
        <v>6445</v>
      </c>
      <c r="E18" s="696" t="s">
        <v>5745</v>
      </c>
      <c r="F18" s="711"/>
      <c r="G18" s="711"/>
      <c r="H18" s="711"/>
      <c r="I18" s="711"/>
      <c r="J18" s="711"/>
      <c r="K18" s="711"/>
      <c r="L18" s="711"/>
      <c r="M18" s="711"/>
      <c r="N18" s="711">
        <v>960</v>
      </c>
      <c r="O18" s="711">
        <v>18355.2</v>
      </c>
      <c r="P18" s="701"/>
      <c r="Q18" s="712">
        <v>19.12</v>
      </c>
    </row>
    <row r="19" spans="1:17" ht="14.4" customHeight="1" x14ac:dyDescent="0.3">
      <c r="A19" s="695" t="s">
        <v>6162</v>
      </c>
      <c r="B19" s="696" t="s">
        <v>2846</v>
      </c>
      <c r="C19" s="696" t="s">
        <v>5872</v>
      </c>
      <c r="D19" s="696" t="s">
        <v>6446</v>
      </c>
      <c r="E19" s="696" t="s">
        <v>5745</v>
      </c>
      <c r="F19" s="711">
        <v>4.5</v>
      </c>
      <c r="G19" s="711">
        <v>3986.05</v>
      </c>
      <c r="H19" s="711">
        <v>1</v>
      </c>
      <c r="I19" s="711">
        <v>885.78888888888889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6162</v>
      </c>
      <c r="B20" s="696" t="s">
        <v>2846</v>
      </c>
      <c r="C20" s="696" t="s">
        <v>5872</v>
      </c>
      <c r="D20" s="696" t="s">
        <v>6447</v>
      </c>
      <c r="E20" s="696" t="s">
        <v>5745</v>
      </c>
      <c r="F20" s="711">
        <v>18.5</v>
      </c>
      <c r="G20" s="711">
        <v>41858.47</v>
      </c>
      <c r="H20" s="711">
        <v>1</v>
      </c>
      <c r="I20" s="711">
        <v>2262.62</v>
      </c>
      <c r="J20" s="711">
        <v>8</v>
      </c>
      <c r="K20" s="711">
        <v>16930.400000000001</v>
      </c>
      <c r="L20" s="711">
        <v>0.40446772182547525</v>
      </c>
      <c r="M20" s="711">
        <v>2116.3000000000002</v>
      </c>
      <c r="N20" s="711">
        <v>4.8</v>
      </c>
      <c r="O20" s="711">
        <v>21221.13</v>
      </c>
      <c r="P20" s="701">
        <v>0.50697337958124122</v>
      </c>
      <c r="Q20" s="712">
        <v>4421.0687500000004</v>
      </c>
    </row>
    <row r="21" spans="1:17" ht="14.4" customHeight="1" x14ac:dyDescent="0.3">
      <c r="A21" s="695" t="s">
        <v>6162</v>
      </c>
      <c r="B21" s="696" t="s">
        <v>2846</v>
      </c>
      <c r="C21" s="696" t="s">
        <v>5872</v>
      </c>
      <c r="D21" s="696" t="s">
        <v>6448</v>
      </c>
      <c r="E21" s="696" t="s">
        <v>5745</v>
      </c>
      <c r="F21" s="711">
        <v>654</v>
      </c>
      <c r="G21" s="711">
        <v>1922.76</v>
      </c>
      <c r="H21" s="711">
        <v>1</v>
      </c>
      <c r="I21" s="711">
        <v>2.94</v>
      </c>
      <c r="J21" s="711">
        <v>647</v>
      </c>
      <c r="K21" s="711">
        <v>2018.64</v>
      </c>
      <c r="L21" s="711">
        <v>1.0498658178867879</v>
      </c>
      <c r="M21" s="711">
        <v>3.12</v>
      </c>
      <c r="N21" s="711"/>
      <c r="O21" s="711"/>
      <c r="P21" s="701"/>
      <c r="Q21" s="712"/>
    </row>
    <row r="22" spans="1:17" ht="14.4" customHeight="1" x14ac:dyDescent="0.3">
      <c r="A22" s="695" t="s">
        <v>6162</v>
      </c>
      <c r="B22" s="696" t="s">
        <v>2846</v>
      </c>
      <c r="C22" s="696" t="s">
        <v>5872</v>
      </c>
      <c r="D22" s="696" t="s">
        <v>6449</v>
      </c>
      <c r="E22" s="696" t="s">
        <v>5745</v>
      </c>
      <c r="F22" s="711">
        <v>8441</v>
      </c>
      <c r="G22" s="711">
        <v>262683.92000000004</v>
      </c>
      <c r="H22" s="711">
        <v>1</v>
      </c>
      <c r="I22" s="711">
        <v>31.120000000000005</v>
      </c>
      <c r="J22" s="711">
        <v>16463</v>
      </c>
      <c r="K22" s="711">
        <v>544862.06000000006</v>
      </c>
      <c r="L22" s="711">
        <v>2.0742116989878938</v>
      </c>
      <c r="M22" s="711">
        <v>33.096158658810673</v>
      </c>
      <c r="N22" s="711">
        <v>11655</v>
      </c>
      <c r="O22" s="711">
        <v>388111.5</v>
      </c>
      <c r="P22" s="701">
        <v>1.4774848037900452</v>
      </c>
      <c r="Q22" s="712">
        <v>33.299999999999997</v>
      </c>
    </row>
    <row r="23" spans="1:17" ht="14.4" customHeight="1" x14ac:dyDescent="0.3">
      <c r="A23" s="695" t="s">
        <v>6162</v>
      </c>
      <c r="B23" s="696" t="s">
        <v>2846</v>
      </c>
      <c r="C23" s="696" t="s">
        <v>5872</v>
      </c>
      <c r="D23" s="696" t="s">
        <v>6450</v>
      </c>
      <c r="E23" s="696" t="s">
        <v>5745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449209.69</v>
      </c>
      <c r="P23" s="701"/>
      <c r="Q23" s="712">
        <v>449209.69</v>
      </c>
    </row>
    <row r="24" spans="1:17" ht="14.4" customHeight="1" x14ac:dyDescent="0.3">
      <c r="A24" s="695" t="s">
        <v>6162</v>
      </c>
      <c r="B24" s="696" t="s">
        <v>2846</v>
      </c>
      <c r="C24" s="696" t="s">
        <v>5879</v>
      </c>
      <c r="D24" s="696" t="s">
        <v>6451</v>
      </c>
      <c r="E24" s="696" t="s">
        <v>6452</v>
      </c>
      <c r="F24" s="711">
        <v>3</v>
      </c>
      <c r="G24" s="711">
        <v>2652.96</v>
      </c>
      <c r="H24" s="711">
        <v>1</v>
      </c>
      <c r="I24" s="711">
        <v>884.32</v>
      </c>
      <c r="J24" s="711"/>
      <c r="K24" s="711"/>
      <c r="L24" s="711"/>
      <c r="M24" s="711"/>
      <c r="N24" s="711">
        <v>21</v>
      </c>
      <c r="O24" s="711">
        <v>18570.719999999998</v>
      </c>
      <c r="P24" s="701">
        <v>6.9999999999999991</v>
      </c>
      <c r="Q24" s="712">
        <v>884.31999999999994</v>
      </c>
    </row>
    <row r="25" spans="1:17" ht="14.4" customHeight="1" x14ac:dyDescent="0.3">
      <c r="A25" s="695" t="s">
        <v>6162</v>
      </c>
      <c r="B25" s="696" t="s">
        <v>2846</v>
      </c>
      <c r="C25" s="696" t="s">
        <v>5886</v>
      </c>
      <c r="D25" s="696" t="s">
        <v>6453</v>
      </c>
      <c r="E25" s="696" t="s">
        <v>6454</v>
      </c>
      <c r="F25" s="711"/>
      <c r="G25" s="711"/>
      <c r="H25" s="711"/>
      <c r="I25" s="711"/>
      <c r="J25" s="711">
        <v>1</v>
      </c>
      <c r="K25" s="711">
        <v>1383</v>
      </c>
      <c r="L25" s="711"/>
      <c r="M25" s="711">
        <v>1383</v>
      </c>
      <c r="N25" s="711"/>
      <c r="O25" s="711"/>
      <c r="P25" s="701"/>
      <c r="Q25" s="712"/>
    </row>
    <row r="26" spans="1:17" ht="14.4" customHeight="1" x14ac:dyDescent="0.3">
      <c r="A26" s="695" t="s">
        <v>6162</v>
      </c>
      <c r="B26" s="696" t="s">
        <v>2846</v>
      </c>
      <c r="C26" s="696" t="s">
        <v>5886</v>
      </c>
      <c r="D26" s="696" t="s">
        <v>6455</v>
      </c>
      <c r="E26" s="696" t="s">
        <v>6456</v>
      </c>
      <c r="F26" s="711">
        <v>4</v>
      </c>
      <c r="G26" s="711">
        <v>4768</v>
      </c>
      <c r="H26" s="711">
        <v>1</v>
      </c>
      <c r="I26" s="711">
        <v>1192</v>
      </c>
      <c r="J26" s="711">
        <v>2</v>
      </c>
      <c r="K26" s="711">
        <v>2392</v>
      </c>
      <c r="L26" s="711">
        <v>0.50167785234899331</v>
      </c>
      <c r="M26" s="711">
        <v>1196</v>
      </c>
      <c r="N26" s="711">
        <v>1</v>
      </c>
      <c r="O26" s="711">
        <v>1204</v>
      </c>
      <c r="P26" s="701">
        <v>0.25251677852348992</v>
      </c>
      <c r="Q26" s="712">
        <v>1204</v>
      </c>
    </row>
    <row r="27" spans="1:17" ht="14.4" customHeight="1" x14ac:dyDescent="0.3">
      <c r="A27" s="695" t="s">
        <v>6162</v>
      </c>
      <c r="B27" s="696" t="s">
        <v>2846</v>
      </c>
      <c r="C27" s="696" t="s">
        <v>5886</v>
      </c>
      <c r="D27" s="696" t="s">
        <v>6457</v>
      </c>
      <c r="E27" s="696" t="s">
        <v>6458</v>
      </c>
      <c r="F27" s="711"/>
      <c r="G27" s="711"/>
      <c r="H27" s="711"/>
      <c r="I27" s="711"/>
      <c r="J27" s="711">
        <v>1</v>
      </c>
      <c r="K27" s="711">
        <v>1169</v>
      </c>
      <c r="L27" s="711"/>
      <c r="M27" s="711">
        <v>1169</v>
      </c>
      <c r="N27" s="711"/>
      <c r="O27" s="711"/>
      <c r="P27" s="701"/>
      <c r="Q27" s="712"/>
    </row>
    <row r="28" spans="1:17" ht="14.4" customHeight="1" x14ac:dyDescent="0.3">
      <c r="A28" s="695" t="s">
        <v>6162</v>
      </c>
      <c r="B28" s="696" t="s">
        <v>2846</v>
      </c>
      <c r="C28" s="696" t="s">
        <v>5886</v>
      </c>
      <c r="D28" s="696" t="s">
        <v>6459</v>
      </c>
      <c r="E28" s="696" t="s">
        <v>6460</v>
      </c>
      <c r="F28" s="711">
        <v>2</v>
      </c>
      <c r="G28" s="711">
        <v>3502</v>
      </c>
      <c r="H28" s="711">
        <v>1</v>
      </c>
      <c r="I28" s="711">
        <v>1751</v>
      </c>
      <c r="J28" s="711">
        <v>1</v>
      </c>
      <c r="K28" s="711">
        <v>1754</v>
      </c>
      <c r="L28" s="711">
        <v>0.50085665334094798</v>
      </c>
      <c r="M28" s="711">
        <v>1754</v>
      </c>
      <c r="N28" s="711">
        <v>2</v>
      </c>
      <c r="O28" s="711">
        <v>3514</v>
      </c>
      <c r="P28" s="701">
        <v>1.0034266133637921</v>
      </c>
      <c r="Q28" s="712">
        <v>1757</v>
      </c>
    </row>
    <row r="29" spans="1:17" ht="14.4" customHeight="1" x14ac:dyDescent="0.3">
      <c r="A29" s="695" t="s">
        <v>6162</v>
      </c>
      <c r="B29" s="696" t="s">
        <v>2846</v>
      </c>
      <c r="C29" s="696" t="s">
        <v>5886</v>
      </c>
      <c r="D29" s="696" t="s">
        <v>6461</v>
      </c>
      <c r="E29" s="696" t="s">
        <v>6462</v>
      </c>
      <c r="F29" s="711"/>
      <c r="G29" s="711"/>
      <c r="H29" s="711"/>
      <c r="I29" s="711"/>
      <c r="J29" s="711">
        <v>39</v>
      </c>
      <c r="K29" s="711">
        <v>558792</v>
      </c>
      <c r="L29" s="711"/>
      <c r="M29" s="711">
        <v>14328</v>
      </c>
      <c r="N29" s="711">
        <v>27</v>
      </c>
      <c r="O29" s="711">
        <v>386880</v>
      </c>
      <c r="P29" s="701"/>
      <c r="Q29" s="712">
        <v>14328.888888888889</v>
      </c>
    </row>
    <row r="30" spans="1:17" ht="14.4" customHeight="1" x14ac:dyDescent="0.3">
      <c r="A30" s="695" t="s">
        <v>6162</v>
      </c>
      <c r="B30" s="696" t="s">
        <v>2846</v>
      </c>
      <c r="C30" s="696" t="s">
        <v>5886</v>
      </c>
      <c r="D30" s="696" t="s">
        <v>6463</v>
      </c>
      <c r="E30" s="696" t="s">
        <v>6464</v>
      </c>
      <c r="F30" s="711">
        <v>1</v>
      </c>
      <c r="G30" s="711">
        <v>1283</v>
      </c>
      <c r="H30" s="711">
        <v>1</v>
      </c>
      <c r="I30" s="711">
        <v>1283</v>
      </c>
      <c r="J30" s="711">
        <v>1</v>
      </c>
      <c r="K30" s="711">
        <v>1286</v>
      </c>
      <c r="L30" s="711">
        <v>1.0023382696804364</v>
      </c>
      <c r="M30" s="711">
        <v>1286</v>
      </c>
      <c r="N30" s="711"/>
      <c r="O30" s="711"/>
      <c r="P30" s="701"/>
      <c r="Q30" s="712"/>
    </row>
    <row r="31" spans="1:17" ht="14.4" customHeight="1" x14ac:dyDescent="0.3">
      <c r="A31" s="695" t="s">
        <v>6162</v>
      </c>
      <c r="B31" s="696" t="s">
        <v>2846</v>
      </c>
      <c r="C31" s="696" t="s">
        <v>5886</v>
      </c>
      <c r="D31" s="696" t="s">
        <v>6465</v>
      </c>
      <c r="E31" s="696" t="s">
        <v>6466</v>
      </c>
      <c r="F31" s="711"/>
      <c r="G31" s="711"/>
      <c r="H31" s="711"/>
      <c r="I31" s="711"/>
      <c r="J31" s="711"/>
      <c r="K31" s="711"/>
      <c r="L31" s="711"/>
      <c r="M31" s="711"/>
      <c r="N31" s="711">
        <v>2</v>
      </c>
      <c r="O31" s="711">
        <v>4495</v>
      </c>
      <c r="P31" s="701"/>
      <c r="Q31" s="712">
        <v>2247.5</v>
      </c>
    </row>
    <row r="32" spans="1:17" ht="14.4" customHeight="1" x14ac:dyDescent="0.3">
      <c r="A32" s="695" t="s">
        <v>6162</v>
      </c>
      <c r="B32" s="696" t="s">
        <v>2846</v>
      </c>
      <c r="C32" s="696" t="s">
        <v>5886</v>
      </c>
      <c r="D32" s="696" t="s">
        <v>6467</v>
      </c>
      <c r="E32" s="696" t="s">
        <v>6468</v>
      </c>
      <c r="F32" s="711">
        <v>1</v>
      </c>
      <c r="G32" s="711">
        <v>2379</v>
      </c>
      <c r="H32" s="711">
        <v>1</v>
      </c>
      <c r="I32" s="711">
        <v>2379</v>
      </c>
      <c r="J32" s="711"/>
      <c r="K32" s="711"/>
      <c r="L32" s="711"/>
      <c r="M32" s="711"/>
      <c r="N32" s="711"/>
      <c r="O32" s="711"/>
      <c r="P32" s="701"/>
      <c r="Q32" s="712"/>
    </row>
    <row r="33" spans="1:17" ht="14.4" customHeight="1" x14ac:dyDescent="0.3">
      <c r="A33" s="695" t="s">
        <v>6162</v>
      </c>
      <c r="B33" s="696" t="s">
        <v>2846</v>
      </c>
      <c r="C33" s="696" t="s">
        <v>5886</v>
      </c>
      <c r="D33" s="696" t="s">
        <v>6469</v>
      </c>
      <c r="E33" s="696" t="s">
        <v>6470</v>
      </c>
      <c r="F33" s="711"/>
      <c r="G33" s="711"/>
      <c r="H33" s="711"/>
      <c r="I33" s="711"/>
      <c r="J33" s="711"/>
      <c r="K33" s="711"/>
      <c r="L33" s="711"/>
      <c r="M33" s="711"/>
      <c r="N33" s="711">
        <v>1</v>
      </c>
      <c r="O33" s="711">
        <v>1126</v>
      </c>
      <c r="P33" s="701"/>
      <c r="Q33" s="712">
        <v>1126</v>
      </c>
    </row>
    <row r="34" spans="1:17" ht="14.4" customHeight="1" x14ac:dyDescent="0.3">
      <c r="A34" s="695" t="s">
        <v>553</v>
      </c>
      <c r="B34" s="696" t="s">
        <v>6168</v>
      </c>
      <c r="C34" s="696" t="s">
        <v>5886</v>
      </c>
      <c r="D34" s="696" t="s">
        <v>6139</v>
      </c>
      <c r="E34" s="696" t="s">
        <v>6140</v>
      </c>
      <c r="F34" s="711">
        <v>15</v>
      </c>
      <c r="G34" s="711">
        <v>155925</v>
      </c>
      <c r="H34" s="711">
        <v>1</v>
      </c>
      <c r="I34" s="711">
        <v>10395</v>
      </c>
      <c r="J34" s="711">
        <v>20</v>
      </c>
      <c r="K34" s="711">
        <v>208220</v>
      </c>
      <c r="L34" s="711">
        <v>1.3353856020522687</v>
      </c>
      <c r="M34" s="711">
        <v>10411</v>
      </c>
      <c r="N34" s="711">
        <v>21</v>
      </c>
      <c r="O34" s="711">
        <v>218781</v>
      </c>
      <c r="P34" s="701">
        <v>1.4031168831168832</v>
      </c>
      <c r="Q34" s="712">
        <v>10418.142857142857</v>
      </c>
    </row>
    <row r="35" spans="1:17" ht="14.4" customHeight="1" x14ac:dyDescent="0.3">
      <c r="A35" s="695" t="s">
        <v>553</v>
      </c>
      <c r="B35" s="696" t="s">
        <v>6168</v>
      </c>
      <c r="C35" s="696" t="s">
        <v>5886</v>
      </c>
      <c r="D35" s="696" t="s">
        <v>5897</v>
      </c>
      <c r="E35" s="696" t="s">
        <v>5898</v>
      </c>
      <c r="F35" s="711">
        <v>30</v>
      </c>
      <c r="G35" s="711">
        <v>1380</v>
      </c>
      <c r="H35" s="711">
        <v>1</v>
      </c>
      <c r="I35" s="711">
        <v>46</v>
      </c>
      <c r="J35" s="711">
        <v>27</v>
      </c>
      <c r="K35" s="711">
        <v>1242</v>
      </c>
      <c r="L35" s="711">
        <v>0.9</v>
      </c>
      <c r="M35" s="711">
        <v>46</v>
      </c>
      <c r="N35" s="711">
        <v>42</v>
      </c>
      <c r="O35" s="711">
        <v>1945</v>
      </c>
      <c r="P35" s="701">
        <v>1.4094202898550725</v>
      </c>
      <c r="Q35" s="712">
        <v>46.30952380952381</v>
      </c>
    </row>
    <row r="36" spans="1:17" ht="14.4" customHeight="1" x14ac:dyDescent="0.3">
      <c r="A36" s="695" t="s">
        <v>553</v>
      </c>
      <c r="B36" s="696" t="s">
        <v>5941</v>
      </c>
      <c r="C36" s="696" t="s">
        <v>5886</v>
      </c>
      <c r="D36" s="696" t="s">
        <v>5942</v>
      </c>
      <c r="E36" s="696" t="s">
        <v>5943</v>
      </c>
      <c r="F36" s="711">
        <v>270</v>
      </c>
      <c r="G36" s="711">
        <v>242460</v>
      </c>
      <c r="H36" s="711">
        <v>1</v>
      </c>
      <c r="I36" s="711">
        <v>898</v>
      </c>
      <c r="J36" s="711">
        <v>246</v>
      </c>
      <c r="K36" s="711">
        <v>222384</v>
      </c>
      <c r="L36" s="711">
        <v>0.9171987131898045</v>
      </c>
      <c r="M36" s="711">
        <v>904</v>
      </c>
      <c r="N36" s="711">
        <v>270</v>
      </c>
      <c r="O36" s="711">
        <v>245263</v>
      </c>
      <c r="P36" s="701">
        <v>1.0115606698012043</v>
      </c>
      <c r="Q36" s="712">
        <v>908.3814814814815</v>
      </c>
    </row>
    <row r="37" spans="1:17" ht="14.4" customHeight="1" x14ac:dyDescent="0.3">
      <c r="A37" s="695" t="s">
        <v>553</v>
      </c>
      <c r="B37" s="696" t="s">
        <v>5941</v>
      </c>
      <c r="C37" s="696" t="s">
        <v>5886</v>
      </c>
      <c r="D37" s="696" t="s">
        <v>5944</v>
      </c>
      <c r="E37" s="696" t="s">
        <v>5945</v>
      </c>
      <c r="F37" s="711">
        <v>6</v>
      </c>
      <c r="G37" s="711">
        <v>60228</v>
      </c>
      <c r="H37" s="711">
        <v>1</v>
      </c>
      <c r="I37" s="711">
        <v>10038</v>
      </c>
      <c r="J37" s="711">
        <v>4</v>
      </c>
      <c r="K37" s="711">
        <v>40336</v>
      </c>
      <c r="L37" s="711">
        <v>0.6697217241150295</v>
      </c>
      <c r="M37" s="711">
        <v>10084</v>
      </c>
      <c r="N37" s="711">
        <v>3</v>
      </c>
      <c r="O37" s="711">
        <v>30252</v>
      </c>
      <c r="P37" s="701">
        <v>0.50229129308627218</v>
      </c>
      <c r="Q37" s="712">
        <v>10084</v>
      </c>
    </row>
    <row r="38" spans="1:17" ht="14.4" customHeight="1" x14ac:dyDescent="0.3">
      <c r="A38" s="695" t="s">
        <v>553</v>
      </c>
      <c r="B38" s="696" t="s">
        <v>5941</v>
      </c>
      <c r="C38" s="696" t="s">
        <v>5886</v>
      </c>
      <c r="D38" s="696" t="s">
        <v>5946</v>
      </c>
      <c r="E38" s="696" t="s">
        <v>5947</v>
      </c>
      <c r="F38" s="711">
        <v>32</v>
      </c>
      <c r="G38" s="711">
        <v>9440</v>
      </c>
      <c r="H38" s="711">
        <v>1</v>
      </c>
      <c r="I38" s="711">
        <v>295</v>
      </c>
      <c r="J38" s="711">
        <v>15</v>
      </c>
      <c r="K38" s="711">
        <v>4455</v>
      </c>
      <c r="L38" s="711">
        <v>0.47192796610169491</v>
      </c>
      <c r="M38" s="711">
        <v>297</v>
      </c>
      <c r="N38" s="711">
        <v>27</v>
      </c>
      <c r="O38" s="711">
        <v>8047</v>
      </c>
      <c r="P38" s="701">
        <v>0.85243644067796609</v>
      </c>
      <c r="Q38" s="712">
        <v>298.03703703703701</v>
      </c>
    </row>
    <row r="39" spans="1:17" ht="14.4" customHeight="1" x14ac:dyDescent="0.3">
      <c r="A39" s="695" t="s">
        <v>553</v>
      </c>
      <c r="B39" s="696" t="s">
        <v>5941</v>
      </c>
      <c r="C39" s="696" t="s">
        <v>5886</v>
      </c>
      <c r="D39" s="696" t="s">
        <v>5948</v>
      </c>
      <c r="E39" s="696" t="s">
        <v>5949</v>
      </c>
      <c r="F39" s="711">
        <v>9</v>
      </c>
      <c r="G39" s="711">
        <v>207</v>
      </c>
      <c r="H39" s="711">
        <v>1</v>
      </c>
      <c r="I39" s="711">
        <v>23</v>
      </c>
      <c r="J39" s="711">
        <v>8</v>
      </c>
      <c r="K39" s="711">
        <v>184</v>
      </c>
      <c r="L39" s="711">
        <v>0.88888888888888884</v>
      </c>
      <c r="M39" s="711">
        <v>23</v>
      </c>
      <c r="N39" s="711">
        <v>24</v>
      </c>
      <c r="O39" s="711">
        <v>552</v>
      </c>
      <c r="P39" s="701">
        <v>2.6666666666666665</v>
      </c>
      <c r="Q39" s="712">
        <v>23</v>
      </c>
    </row>
    <row r="40" spans="1:17" ht="14.4" customHeight="1" x14ac:dyDescent="0.3">
      <c r="A40" s="695" t="s">
        <v>553</v>
      </c>
      <c r="B40" s="696" t="s">
        <v>5941</v>
      </c>
      <c r="C40" s="696" t="s">
        <v>5886</v>
      </c>
      <c r="D40" s="696" t="s">
        <v>5950</v>
      </c>
      <c r="E40" s="696" t="s">
        <v>5951</v>
      </c>
      <c r="F40" s="711">
        <v>162</v>
      </c>
      <c r="G40" s="711">
        <v>200232</v>
      </c>
      <c r="H40" s="711">
        <v>1</v>
      </c>
      <c r="I40" s="711">
        <v>1236</v>
      </c>
      <c r="J40" s="711">
        <v>138</v>
      </c>
      <c r="K40" s="711">
        <v>171810</v>
      </c>
      <c r="L40" s="711">
        <v>0.8580546565983459</v>
      </c>
      <c r="M40" s="711">
        <v>1245</v>
      </c>
      <c r="N40" s="711">
        <v>221</v>
      </c>
      <c r="O40" s="711">
        <v>276217</v>
      </c>
      <c r="P40" s="701">
        <v>1.3794847976347437</v>
      </c>
      <c r="Q40" s="712">
        <v>1249.8506787330316</v>
      </c>
    </row>
    <row r="41" spans="1:17" ht="14.4" customHeight="1" x14ac:dyDescent="0.3">
      <c r="A41" s="695" t="s">
        <v>553</v>
      </c>
      <c r="B41" s="696" t="s">
        <v>5941</v>
      </c>
      <c r="C41" s="696" t="s">
        <v>5886</v>
      </c>
      <c r="D41" s="696" t="s">
        <v>5952</v>
      </c>
      <c r="E41" s="696" t="s">
        <v>5953</v>
      </c>
      <c r="F41" s="711">
        <v>159</v>
      </c>
      <c r="G41" s="711">
        <v>1477905</v>
      </c>
      <c r="H41" s="711">
        <v>1</v>
      </c>
      <c r="I41" s="711">
        <v>9295</v>
      </c>
      <c r="J41" s="711">
        <v>82</v>
      </c>
      <c r="K41" s="711">
        <v>765634</v>
      </c>
      <c r="L41" s="711">
        <v>0.51805359613777613</v>
      </c>
      <c r="M41" s="711">
        <v>9337</v>
      </c>
      <c r="N41" s="711">
        <v>162</v>
      </c>
      <c r="O41" s="711">
        <v>1515669</v>
      </c>
      <c r="P41" s="701">
        <v>1.0255523866554346</v>
      </c>
      <c r="Q41" s="712">
        <v>9355.9814814814818</v>
      </c>
    </row>
    <row r="42" spans="1:17" ht="14.4" customHeight="1" x14ac:dyDescent="0.3">
      <c r="A42" s="695" t="s">
        <v>553</v>
      </c>
      <c r="B42" s="696" t="s">
        <v>5941</v>
      </c>
      <c r="C42" s="696" t="s">
        <v>5886</v>
      </c>
      <c r="D42" s="696" t="s">
        <v>5954</v>
      </c>
      <c r="E42" s="696" t="s">
        <v>5955</v>
      </c>
      <c r="F42" s="711">
        <v>35</v>
      </c>
      <c r="G42" s="711">
        <v>339570</v>
      </c>
      <c r="H42" s="711">
        <v>1</v>
      </c>
      <c r="I42" s="711">
        <v>9702</v>
      </c>
      <c r="J42" s="711">
        <v>18</v>
      </c>
      <c r="K42" s="711">
        <v>175446</v>
      </c>
      <c r="L42" s="711">
        <v>0.51667108401802275</v>
      </c>
      <c r="M42" s="711">
        <v>9747</v>
      </c>
      <c r="N42" s="711">
        <v>35</v>
      </c>
      <c r="O42" s="711">
        <v>341712</v>
      </c>
      <c r="P42" s="701">
        <v>1.0063079777365491</v>
      </c>
      <c r="Q42" s="712">
        <v>9763.2000000000007</v>
      </c>
    </row>
    <row r="43" spans="1:17" ht="14.4" customHeight="1" x14ac:dyDescent="0.3">
      <c r="A43" s="695" t="s">
        <v>553</v>
      </c>
      <c r="B43" s="696" t="s">
        <v>5941</v>
      </c>
      <c r="C43" s="696" t="s">
        <v>5886</v>
      </c>
      <c r="D43" s="696" t="s">
        <v>5956</v>
      </c>
      <c r="E43" s="696" t="s">
        <v>5957</v>
      </c>
      <c r="F43" s="711">
        <v>6</v>
      </c>
      <c r="G43" s="711">
        <v>2532</v>
      </c>
      <c r="H43" s="711">
        <v>1</v>
      </c>
      <c r="I43" s="711">
        <v>422</v>
      </c>
      <c r="J43" s="711">
        <v>4</v>
      </c>
      <c r="K43" s="711">
        <v>1696</v>
      </c>
      <c r="L43" s="711">
        <v>0.66982622432859396</v>
      </c>
      <c r="M43" s="711">
        <v>424</v>
      </c>
      <c r="N43" s="711">
        <v>9</v>
      </c>
      <c r="O43" s="711">
        <v>3822</v>
      </c>
      <c r="P43" s="701">
        <v>1.5094786729857821</v>
      </c>
      <c r="Q43" s="712">
        <v>424.66666666666669</v>
      </c>
    </row>
    <row r="44" spans="1:17" ht="14.4" customHeight="1" x14ac:dyDescent="0.3">
      <c r="A44" s="695" t="s">
        <v>553</v>
      </c>
      <c r="B44" s="696" t="s">
        <v>5941</v>
      </c>
      <c r="C44" s="696" t="s">
        <v>5886</v>
      </c>
      <c r="D44" s="696" t="s">
        <v>5960</v>
      </c>
      <c r="E44" s="696" t="s">
        <v>5961</v>
      </c>
      <c r="F44" s="711">
        <v>360</v>
      </c>
      <c r="G44" s="711">
        <v>360000</v>
      </c>
      <c r="H44" s="711">
        <v>1</v>
      </c>
      <c r="I44" s="711">
        <v>1000</v>
      </c>
      <c r="J44" s="711">
        <v>345</v>
      </c>
      <c r="K44" s="711">
        <v>345690</v>
      </c>
      <c r="L44" s="711">
        <v>0.96025000000000005</v>
      </c>
      <c r="M44" s="711">
        <v>1002</v>
      </c>
      <c r="N44" s="711">
        <v>441</v>
      </c>
      <c r="O44" s="711">
        <v>442522</v>
      </c>
      <c r="P44" s="701">
        <v>1.2292277777777778</v>
      </c>
      <c r="Q44" s="712">
        <v>1003.4512471655329</v>
      </c>
    </row>
    <row r="45" spans="1:17" ht="14.4" customHeight="1" x14ac:dyDescent="0.3">
      <c r="A45" s="695" t="s">
        <v>553</v>
      </c>
      <c r="B45" s="696" t="s">
        <v>5941</v>
      </c>
      <c r="C45" s="696" t="s">
        <v>5886</v>
      </c>
      <c r="D45" s="696" t="s">
        <v>5962</v>
      </c>
      <c r="E45" s="696" t="s">
        <v>5963</v>
      </c>
      <c r="F45" s="711">
        <v>280</v>
      </c>
      <c r="G45" s="711">
        <v>621880</v>
      </c>
      <c r="H45" s="711">
        <v>1</v>
      </c>
      <c r="I45" s="711">
        <v>2221</v>
      </c>
      <c r="J45" s="711">
        <v>189</v>
      </c>
      <c r="K45" s="711">
        <v>422037</v>
      </c>
      <c r="L45" s="711">
        <v>0.67864700585321924</v>
      </c>
      <c r="M45" s="711">
        <v>2233</v>
      </c>
      <c r="N45" s="711">
        <v>286</v>
      </c>
      <c r="O45" s="711">
        <v>640402</v>
      </c>
      <c r="P45" s="701">
        <v>1.029783881134624</v>
      </c>
      <c r="Q45" s="712">
        <v>2239.1678321678323</v>
      </c>
    </row>
    <row r="46" spans="1:17" ht="14.4" customHeight="1" x14ac:dyDescent="0.3">
      <c r="A46" s="695" t="s">
        <v>553</v>
      </c>
      <c r="B46" s="696" t="s">
        <v>5941</v>
      </c>
      <c r="C46" s="696" t="s">
        <v>5886</v>
      </c>
      <c r="D46" s="696" t="s">
        <v>5964</v>
      </c>
      <c r="E46" s="696" t="s">
        <v>5965</v>
      </c>
      <c r="F46" s="711">
        <v>62</v>
      </c>
      <c r="G46" s="711">
        <v>22630</v>
      </c>
      <c r="H46" s="711">
        <v>1</v>
      </c>
      <c r="I46" s="711">
        <v>365</v>
      </c>
      <c r="J46" s="711">
        <v>38</v>
      </c>
      <c r="K46" s="711">
        <v>13908</v>
      </c>
      <c r="L46" s="711">
        <v>0.6145824127264693</v>
      </c>
      <c r="M46" s="711">
        <v>366</v>
      </c>
      <c r="N46" s="711">
        <v>71</v>
      </c>
      <c r="O46" s="711">
        <v>26082</v>
      </c>
      <c r="P46" s="701">
        <v>1.1525408749447636</v>
      </c>
      <c r="Q46" s="712">
        <v>367.35211267605632</v>
      </c>
    </row>
    <row r="47" spans="1:17" ht="14.4" customHeight="1" x14ac:dyDescent="0.3">
      <c r="A47" s="695" t="s">
        <v>553</v>
      </c>
      <c r="B47" s="696" t="s">
        <v>5941</v>
      </c>
      <c r="C47" s="696" t="s">
        <v>5886</v>
      </c>
      <c r="D47" s="696" t="s">
        <v>5966</v>
      </c>
      <c r="E47" s="696" t="s">
        <v>5967</v>
      </c>
      <c r="F47" s="711">
        <v>11</v>
      </c>
      <c r="G47" s="711">
        <v>117469</v>
      </c>
      <c r="H47" s="711">
        <v>1</v>
      </c>
      <c r="I47" s="711">
        <v>10679</v>
      </c>
      <c r="J47" s="711">
        <v>8</v>
      </c>
      <c r="K47" s="711">
        <v>85832</v>
      </c>
      <c r="L47" s="711">
        <v>0.73067788097285247</v>
      </c>
      <c r="M47" s="711">
        <v>10729</v>
      </c>
      <c r="N47" s="711">
        <v>16</v>
      </c>
      <c r="O47" s="711">
        <v>172204</v>
      </c>
      <c r="P47" s="701">
        <v>1.4659527194408737</v>
      </c>
      <c r="Q47" s="712">
        <v>10762.75</v>
      </c>
    </row>
    <row r="48" spans="1:17" ht="14.4" customHeight="1" x14ac:dyDescent="0.3">
      <c r="A48" s="695" t="s">
        <v>553</v>
      </c>
      <c r="B48" s="696" t="s">
        <v>5941</v>
      </c>
      <c r="C48" s="696" t="s">
        <v>5886</v>
      </c>
      <c r="D48" s="696" t="s">
        <v>6320</v>
      </c>
      <c r="E48" s="696" t="s">
        <v>6321</v>
      </c>
      <c r="F48" s="711">
        <v>2</v>
      </c>
      <c r="G48" s="711">
        <v>15152</v>
      </c>
      <c r="H48" s="711">
        <v>1</v>
      </c>
      <c r="I48" s="711">
        <v>7576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553</v>
      </c>
      <c r="B49" s="696" t="s">
        <v>5941</v>
      </c>
      <c r="C49" s="696" t="s">
        <v>5886</v>
      </c>
      <c r="D49" s="696" t="s">
        <v>5968</v>
      </c>
      <c r="E49" s="696" t="s">
        <v>5969</v>
      </c>
      <c r="F49" s="711">
        <v>1</v>
      </c>
      <c r="G49" s="711">
        <v>382</v>
      </c>
      <c r="H49" s="711">
        <v>1</v>
      </c>
      <c r="I49" s="711">
        <v>382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553</v>
      </c>
      <c r="B50" s="696" t="s">
        <v>5970</v>
      </c>
      <c r="C50" s="696" t="s">
        <v>5886</v>
      </c>
      <c r="D50" s="696" t="s">
        <v>5973</v>
      </c>
      <c r="E50" s="696" t="s">
        <v>5974</v>
      </c>
      <c r="F50" s="711">
        <v>81</v>
      </c>
      <c r="G50" s="711">
        <v>17496</v>
      </c>
      <c r="H50" s="711">
        <v>1</v>
      </c>
      <c r="I50" s="711">
        <v>216</v>
      </c>
      <c r="J50" s="711">
        <v>80</v>
      </c>
      <c r="K50" s="711">
        <v>17360</v>
      </c>
      <c r="L50" s="711">
        <v>0.99222679469593045</v>
      </c>
      <c r="M50" s="711">
        <v>217</v>
      </c>
      <c r="N50" s="711">
        <v>86</v>
      </c>
      <c r="O50" s="711">
        <v>18690</v>
      </c>
      <c r="P50" s="701">
        <v>1.0682441700960219</v>
      </c>
      <c r="Q50" s="712">
        <v>217.32558139534885</v>
      </c>
    </row>
    <row r="51" spans="1:17" ht="14.4" customHeight="1" x14ac:dyDescent="0.3">
      <c r="A51" s="695" t="s">
        <v>553</v>
      </c>
      <c r="B51" s="696" t="s">
        <v>5970</v>
      </c>
      <c r="C51" s="696" t="s">
        <v>5886</v>
      </c>
      <c r="D51" s="696" t="s">
        <v>5975</v>
      </c>
      <c r="E51" s="696" t="s">
        <v>5976</v>
      </c>
      <c r="F51" s="711">
        <v>139</v>
      </c>
      <c r="G51" s="711">
        <v>68666</v>
      </c>
      <c r="H51" s="711">
        <v>1</v>
      </c>
      <c r="I51" s="711">
        <v>494</v>
      </c>
      <c r="J51" s="711">
        <v>141</v>
      </c>
      <c r="K51" s="711">
        <v>70077</v>
      </c>
      <c r="L51" s="711">
        <v>1.0205487431916815</v>
      </c>
      <c r="M51" s="711">
        <v>497</v>
      </c>
      <c r="N51" s="711">
        <v>148</v>
      </c>
      <c r="O51" s="711">
        <v>73744</v>
      </c>
      <c r="P51" s="701">
        <v>1.0739521742929543</v>
      </c>
      <c r="Q51" s="712">
        <v>498.27027027027026</v>
      </c>
    </row>
    <row r="52" spans="1:17" ht="14.4" customHeight="1" x14ac:dyDescent="0.3">
      <c r="A52" s="695" t="s">
        <v>553</v>
      </c>
      <c r="B52" s="696" t="s">
        <v>5970</v>
      </c>
      <c r="C52" s="696" t="s">
        <v>5886</v>
      </c>
      <c r="D52" s="696" t="s">
        <v>5979</v>
      </c>
      <c r="E52" s="696" t="s">
        <v>5980</v>
      </c>
      <c r="F52" s="711">
        <v>87</v>
      </c>
      <c r="G52" s="711">
        <v>30450</v>
      </c>
      <c r="H52" s="711">
        <v>1</v>
      </c>
      <c r="I52" s="711">
        <v>350</v>
      </c>
      <c r="J52" s="711">
        <v>70</v>
      </c>
      <c r="K52" s="711">
        <v>24500</v>
      </c>
      <c r="L52" s="711">
        <v>0.8045977011494253</v>
      </c>
      <c r="M52" s="711">
        <v>350</v>
      </c>
      <c r="N52" s="711">
        <v>162</v>
      </c>
      <c r="O52" s="711">
        <v>56737</v>
      </c>
      <c r="P52" s="701">
        <v>1.8632840722495896</v>
      </c>
      <c r="Q52" s="712">
        <v>350.22839506172841</v>
      </c>
    </row>
    <row r="53" spans="1:17" ht="14.4" customHeight="1" x14ac:dyDescent="0.3">
      <c r="A53" s="695" t="s">
        <v>553</v>
      </c>
      <c r="B53" s="696" t="s">
        <v>5970</v>
      </c>
      <c r="C53" s="696" t="s">
        <v>5886</v>
      </c>
      <c r="D53" s="696" t="s">
        <v>5983</v>
      </c>
      <c r="E53" s="696" t="s">
        <v>5984</v>
      </c>
      <c r="F53" s="711">
        <v>3542</v>
      </c>
      <c r="G53" s="711">
        <v>226688</v>
      </c>
      <c r="H53" s="711">
        <v>1</v>
      </c>
      <c r="I53" s="711">
        <v>64</v>
      </c>
      <c r="J53" s="711">
        <v>3444</v>
      </c>
      <c r="K53" s="711">
        <v>223860</v>
      </c>
      <c r="L53" s="711">
        <v>0.98752470355731226</v>
      </c>
      <c r="M53" s="711">
        <v>65</v>
      </c>
      <c r="N53" s="711">
        <v>3892</v>
      </c>
      <c r="O53" s="711">
        <v>252980</v>
      </c>
      <c r="P53" s="701">
        <v>1.1159832015810276</v>
      </c>
      <c r="Q53" s="712">
        <v>65</v>
      </c>
    </row>
    <row r="54" spans="1:17" ht="14.4" customHeight="1" x14ac:dyDescent="0.3">
      <c r="A54" s="695" t="s">
        <v>553</v>
      </c>
      <c r="B54" s="696" t="s">
        <v>5970</v>
      </c>
      <c r="C54" s="696" t="s">
        <v>5886</v>
      </c>
      <c r="D54" s="696" t="s">
        <v>6322</v>
      </c>
      <c r="E54" s="696" t="s">
        <v>6323</v>
      </c>
      <c r="F54" s="711">
        <v>3</v>
      </c>
      <c r="G54" s="711">
        <v>22725</v>
      </c>
      <c r="H54" s="711">
        <v>1</v>
      </c>
      <c r="I54" s="711">
        <v>7575</v>
      </c>
      <c r="J54" s="711">
        <v>4</v>
      </c>
      <c r="K54" s="711">
        <v>30324</v>
      </c>
      <c r="L54" s="711">
        <v>1.3343894389438944</v>
      </c>
      <c r="M54" s="711">
        <v>7581</v>
      </c>
      <c r="N54" s="711">
        <v>5</v>
      </c>
      <c r="O54" s="711">
        <v>37927</v>
      </c>
      <c r="P54" s="701">
        <v>1.668954895489549</v>
      </c>
      <c r="Q54" s="712">
        <v>7585.4</v>
      </c>
    </row>
    <row r="55" spans="1:17" ht="14.4" customHeight="1" x14ac:dyDescent="0.3">
      <c r="A55" s="695" t="s">
        <v>553</v>
      </c>
      <c r="B55" s="696" t="s">
        <v>5970</v>
      </c>
      <c r="C55" s="696" t="s">
        <v>5886</v>
      </c>
      <c r="D55" s="696" t="s">
        <v>5987</v>
      </c>
      <c r="E55" s="696" t="s">
        <v>5988</v>
      </c>
      <c r="F55" s="711">
        <v>19</v>
      </c>
      <c r="G55" s="711">
        <v>11191</v>
      </c>
      <c r="H55" s="711">
        <v>1</v>
      </c>
      <c r="I55" s="711">
        <v>589</v>
      </c>
      <c r="J55" s="711">
        <v>8</v>
      </c>
      <c r="K55" s="711">
        <v>4720</v>
      </c>
      <c r="L55" s="711">
        <v>0.42176749173442946</v>
      </c>
      <c r="M55" s="711">
        <v>590</v>
      </c>
      <c r="N55" s="711">
        <v>11</v>
      </c>
      <c r="O55" s="711">
        <v>6498</v>
      </c>
      <c r="P55" s="701">
        <v>0.58064516129032262</v>
      </c>
      <c r="Q55" s="712">
        <v>590.72727272727275</v>
      </c>
    </row>
    <row r="56" spans="1:17" ht="14.4" customHeight="1" x14ac:dyDescent="0.3">
      <c r="A56" s="695" t="s">
        <v>553</v>
      </c>
      <c r="B56" s="696" t="s">
        <v>5970</v>
      </c>
      <c r="C56" s="696" t="s">
        <v>5886</v>
      </c>
      <c r="D56" s="696" t="s">
        <v>5989</v>
      </c>
      <c r="E56" s="696" t="s">
        <v>5990</v>
      </c>
      <c r="F56" s="711">
        <v>1</v>
      </c>
      <c r="G56" s="711">
        <v>614</v>
      </c>
      <c r="H56" s="711">
        <v>1</v>
      </c>
      <c r="I56" s="711">
        <v>614</v>
      </c>
      <c r="J56" s="711">
        <v>3</v>
      </c>
      <c r="K56" s="711">
        <v>1845</v>
      </c>
      <c r="L56" s="711">
        <v>3.0048859934853418</v>
      </c>
      <c r="M56" s="711">
        <v>615</v>
      </c>
      <c r="N56" s="711">
        <v>3</v>
      </c>
      <c r="O56" s="711">
        <v>1845</v>
      </c>
      <c r="P56" s="701">
        <v>3.0048859934853418</v>
      </c>
      <c r="Q56" s="712">
        <v>615</v>
      </c>
    </row>
    <row r="57" spans="1:17" ht="14.4" customHeight="1" x14ac:dyDescent="0.3">
      <c r="A57" s="695" t="s">
        <v>553</v>
      </c>
      <c r="B57" s="696" t="s">
        <v>5970</v>
      </c>
      <c r="C57" s="696" t="s">
        <v>5886</v>
      </c>
      <c r="D57" s="696" t="s">
        <v>5991</v>
      </c>
      <c r="E57" s="696" t="s">
        <v>5992</v>
      </c>
      <c r="F57" s="711">
        <v>1</v>
      </c>
      <c r="G57" s="711">
        <v>149</v>
      </c>
      <c r="H57" s="711">
        <v>1</v>
      </c>
      <c r="I57" s="711">
        <v>149</v>
      </c>
      <c r="J57" s="711"/>
      <c r="K57" s="711"/>
      <c r="L57" s="711"/>
      <c r="M57" s="711"/>
      <c r="N57" s="711">
        <v>1</v>
      </c>
      <c r="O57" s="711">
        <v>149</v>
      </c>
      <c r="P57" s="701">
        <v>1</v>
      </c>
      <c r="Q57" s="712">
        <v>149</v>
      </c>
    </row>
    <row r="58" spans="1:17" ht="14.4" customHeight="1" x14ac:dyDescent="0.3">
      <c r="A58" s="695" t="s">
        <v>553</v>
      </c>
      <c r="B58" s="696" t="s">
        <v>5970</v>
      </c>
      <c r="C58" s="696" t="s">
        <v>5886</v>
      </c>
      <c r="D58" s="696" t="s">
        <v>5993</v>
      </c>
      <c r="E58" s="696" t="s">
        <v>5994</v>
      </c>
      <c r="F58" s="711"/>
      <c r="G58" s="711"/>
      <c r="H58" s="711"/>
      <c r="I58" s="711"/>
      <c r="J58" s="711">
        <v>1</v>
      </c>
      <c r="K58" s="711">
        <v>675</v>
      </c>
      <c r="L58" s="711"/>
      <c r="M58" s="711">
        <v>675</v>
      </c>
      <c r="N58" s="711"/>
      <c r="O58" s="711"/>
      <c r="P58" s="701"/>
      <c r="Q58" s="712"/>
    </row>
    <row r="59" spans="1:17" ht="14.4" customHeight="1" x14ac:dyDescent="0.3">
      <c r="A59" s="695" t="s">
        <v>553</v>
      </c>
      <c r="B59" s="696" t="s">
        <v>5970</v>
      </c>
      <c r="C59" s="696" t="s">
        <v>5886</v>
      </c>
      <c r="D59" s="696" t="s">
        <v>5995</v>
      </c>
      <c r="E59" s="696" t="s">
        <v>5996</v>
      </c>
      <c r="F59" s="711">
        <v>111</v>
      </c>
      <c r="G59" s="711">
        <v>2553</v>
      </c>
      <c r="H59" s="711">
        <v>1</v>
      </c>
      <c r="I59" s="711">
        <v>23</v>
      </c>
      <c r="J59" s="711">
        <v>75</v>
      </c>
      <c r="K59" s="711">
        <v>1725</v>
      </c>
      <c r="L59" s="711">
        <v>0.67567567567567566</v>
      </c>
      <c r="M59" s="711">
        <v>23</v>
      </c>
      <c r="N59" s="711">
        <v>71</v>
      </c>
      <c r="O59" s="711">
        <v>1651</v>
      </c>
      <c r="P59" s="701">
        <v>0.64669016842929883</v>
      </c>
      <c r="Q59" s="712">
        <v>23.253521126760564</v>
      </c>
    </row>
    <row r="60" spans="1:17" ht="14.4" customHeight="1" x14ac:dyDescent="0.3">
      <c r="A60" s="695" t="s">
        <v>553</v>
      </c>
      <c r="B60" s="696" t="s">
        <v>5970</v>
      </c>
      <c r="C60" s="696" t="s">
        <v>5886</v>
      </c>
      <c r="D60" s="696" t="s">
        <v>5999</v>
      </c>
      <c r="E60" s="696" t="s">
        <v>6000</v>
      </c>
      <c r="F60" s="711">
        <v>841</v>
      </c>
      <c r="G60" s="711">
        <v>45414</v>
      </c>
      <c r="H60" s="711">
        <v>1</v>
      </c>
      <c r="I60" s="711">
        <v>54</v>
      </c>
      <c r="J60" s="711">
        <v>792</v>
      </c>
      <c r="K60" s="711">
        <v>42768</v>
      </c>
      <c r="L60" s="711">
        <v>0.94173602853745542</v>
      </c>
      <c r="M60" s="711">
        <v>54</v>
      </c>
      <c r="N60" s="711">
        <v>896</v>
      </c>
      <c r="O60" s="711">
        <v>48384</v>
      </c>
      <c r="P60" s="701">
        <v>1.0653983353151011</v>
      </c>
      <c r="Q60" s="712">
        <v>54</v>
      </c>
    </row>
    <row r="61" spans="1:17" ht="14.4" customHeight="1" x14ac:dyDescent="0.3">
      <c r="A61" s="695" t="s">
        <v>553</v>
      </c>
      <c r="B61" s="696" t="s">
        <v>5970</v>
      </c>
      <c r="C61" s="696" t="s">
        <v>5886</v>
      </c>
      <c r="D61" s="696" t="s">
        <v>6001</v>
      </c>
      <c r="E61" s="696" t="s">
        <v>6002</v>
      </c>
      <c r="F61" s="711">
        <v>855</v>
      </c>
      <c r="G61" s="711">
        <v>65835</v>
      </c>
      <c r="H61" s="711">
        <v>1</v>
      </c>
      <c r="I61" s="711">
        <v>77</v>
      </c>
      <c r="J61" s="711">
        <v>805</v>
      </c>
      <c r="K61" s="711">
        <v>61985</v>
      </c>
      <c r="L61" s="711">
        <v>0.94152046783625731</v>
      </c>
      <c r="M61" s="711">
        <v>77</v>
      </c>
      <c r="N61" s="711">
        <v>908</v>
      </c>
      <c r="O61" s="711">
        <v>69916</v>
      </c>
      <c r="P61" s="701">
        <v>1.0619883040935671</v>
      </c>
      <c r="Q61" s="712">
        <v>77</v>
      </c>
    </row>
    <row r="62" spans="1:17" ht="14.4" customHeight="1" x14ac:dyDescent="0.3">
      <c r="A62" s="695" t="s">
        <v>553</v>
      </c>
      <c r="B62" s="696" t="s">
        <v>5970</v>
      </c>
      <c r="C62" s="696" t="s">
        <v>5886</v>
      </c>
      <c r="D62" s="696" t="s">
        <v>6005</v>
      </c>
      <c r="E62" s="696" t="s">
        <v>6006</v>
      </c>
      <c r="F62" s="711">
        <v>496</v>
      </c>
      <c r="G62" s="711">
        <v>10912</v>
      </c>
      <c r="H62" s="711">
        <v>1</v>
      </c>
      <c r="I62" s="711">
        <v>22</v>
      </c>
      <c r="J62" s="711">
        <v>405</v>
      </c>
      <c r="K62" s="711">
        <v>8910</v>
      </c>
      <c r="L62" s="711">
        <v>0.81653225806451613</v>
      </c>
      <c r="M62" s="711">
        <v>22</v>
      </c>
      <c r="N62" s="711">
        <v>521</v>
      </c>
      <c r="O62" s="711">
        <v>11597</v>
      </c>
      <c r="P62" s="701">
        <v>1.062774926686217</v>
      </c>
      <c r="Q62" s="712">
        <v>22.259117082533589</v>
      </c>
    </row>
    <row r="63" spans="1:17" ht="14.4" customHeight="1" x14ac:dyDescent="0.3">
      <c r="A63" s="695" t="s">
        <v>553</v>
      </c>
      <c r="B63" s="696" t="s">
        <v>5970</v>
      </c>
      <c r="C63" s="696" t="s">
        <v>5886</v>
      </c>
      <c r="D63" s="696" t="s">
        <v>6011</v>
      </c>
      <c r="E63" s="696" t="s">
        <v>6012</v>
      </c>
      <c r="F63" s="711"/>
      <c r="G63" s="711"/>
      <c r="H63" s="711"/>
      <c r="I63" s="711"/>
      <c r="J63" s="711"/>
      <c r="K63" s="711"/>
      <c r="L63" s="711"/>
      <c r="M63" s="711"/>
      <c r="N63" s="711">
        <v>1</v>
      </c>
      <c r="O63" s="711">
        <v>405</v>
      </c>
      <c r="P63" s="701"/>
      <c r="Q63" s="712">
        <v>405</v>
      </c>
    </row>
    <row r="64" spans="1:17" ht="14.4" customHeight="1" x14ac:dyDescent="0.3">
      <c r="A64" s="695" t="s">
        <v>553</v>
      </c>
      <c r="B64" s="696" t="s">
        <v>5970</v>
      </c>
      <c r="C64" s="696" t="s">
        <v>5886</v>
      </c>
      <c r="D64" s="696" t="s">
        <v>6013</v>
      </c>
      <c r="E64" s="696" t="s">
        <v>6014</v>
      </c>
      <c r="F64" s="711">
        <v>5</v>
      </c>
      <c r="G64" s="711">
        <v>3130</v>
      </c>
      <c r="H64" s="711">
        <v>1</v>
      </c>
      <c r="I64" s="711">
        <v>626</v>
      </c>
      <c r="J64" s="711">
        <v>3</v>
      </c>
      <c r="K64" s="711">
        <v>1881</v>
      </c>
      <c r="L64" s="711">
        <v>0.60095846645367412</v>
      </c>
      <c r="M64" s="711">
        <v>627</v>
      </c>
      <c r="N64" s="711">
        <v>3</v>
      </c>
      <c r="O64" s="711">
        <v>1881</v>
      </c>
      <c r="P64" s="701">
        <v>0.60095846645367412</v>
      </c>
      <c r="Q64" s="712">
        <v>627</v>
      </c>
    </row>
    <row r="65" spans="1:17" ht="14.4" customHeight="1" x14ac:dyDescent="0.3">
      <c r="A65" s="695" t="s">
        <v>553</v>
      </c>
      <c r="B65" s="696" t="s">
        <v>5970</v>
      </c>
      <c r="C65" s="696" t="s">
        <v>5886</v>
      </c>
      <c r="D65" s="696" t="s">
        <v>6015</v>
      </c>
      <c r="E65" s="696" t="s">
        <v>6016</v>
      </c>
      <c r="F65" s="711">
        <v>193</v>
      </c>
      <c r="G65" s="711">
        <v>40337</v>
      </c>
      <c r="H65" s="711">
        <v>1</v>
      </c>
      <c r="I65" s="711">
        <v>209</v>
      </c>
      <c r="J65" s="711">
        <v>257</v>
      </c>
      <c r="K65" s="711">
        <v>53713</v>
      </c>
      <c r="L65" s="711">
        <v>1.3316062176165804</v>
      </c>
      <c r="M65" s="711">
        <v>209</v>
      </c>
      <c r="N65" s="711"/>
      <c r="O65" s="711"/>
      <c r="P65" s="701"/>
      <c r="Q65" s="712"/>
    </row>
    <row r="66" spans="1:17" ht="14.4" customHeight="1" x14ac:dyDescent="0.3">
      <c r="A66" s="695" t="s">
        <v>553</v>
      </c>
      <c r="B66" s="696" t="s">
        <v>5970</v>
      </c>
      <c r="C66" s="696" t="s">
        <v>5886</v>
      </c>
      <c r="D66" s="696" t="s">
        <v>6017</v>
      </c>
      <c r="E66" s="696" t="s">
        <v>6018</v>
      </c>
      <c r="F66" s="711">
        <v>236</v>
      </c>
      <c r="G66" s="711">
        <v>15576</v>
      </c>
      <c r="H66" s="711">
        <v>1</v>
      </c>
      <c r="I66" s="711">
        <v>66</v>
      </c>
      <c r="J66" s="711">
        <v>217</v>
      </c>
      <c r="K66" s="711">
        <v>14322</v>
      </c>
      <c r="L66" s="711">
        <v>0.91949152542372881</v>
      </c>
      <c r="M66" s="711">
        <v>66</v>
      </c>
      <c r="N66" s="711">
        <v>227</v>
      </c>
      <c r="O66" s="711">
        <v>14982</v>
      </c>
      <c r="P66" s="701">
        <v>0.96186440677966101</v>
      </c>
      <c r="Q66" s="712">
        <v>66</v>
      </c>
    </row>
    <row r="67" spans="1:17" ht="14.4" customHeight="1" x14ac:dyDescent="0.3">
      <c r="A67" s="695" t="s">
        <v>553</v>
      </c>
      <c r="B67" s="696" t="s">
        <v>5970</v>
      </c>
      <c r="C67" s="696" t="s">
        <v>5886</v>
      </c>
      <c r="D67" s="696" t="s">
        <v>6025</v>
      </c>
      <c r="E67" s="696" t="s">
        <v>6026</v>
      </c>
      <c r="F67" s="711">
        <v>2011</v>
      </c>
      <c r="G67" s="711">
        <v>697817</v>
      </c>
      <c r="H67" s="711">
        <v>1</v>
      </c>
      <c r="I67" s="711">
        <v>347</v>
      </c>
      <c r="J67" s="711">
        <v>1931</v>
      </c>
      <c r="K67" s="711">
        <v>671988</v>
      </c>
      <c r="L67" s="711">
        <v>0.96298599776159077</v>
      </c>
      <c r="M67" s="711">
        <v>348</v>
      </c>
      <c r="N67" s="711">
        <v>2898</v>
      </c>
      <c r="O67" s="711">
        <v>1009365</v>
      </c>
      <c r="P67" s="701">
        <v>1.4464608916091182</v>
      </c>
      <c r="Q67" s="712">
        <v>348.29710144927537</v>
      </c>
    </row>
    <row r="68" spans="1:17" ht="14.4" customHeight="1" x14ac:dyDescent="0.3">
      <c r="A68" s="695" t="s">
        <v>553</v>
      </c>
      <c r="B68" s="696" t="s">
        <v>5970</v>
      </c>
      <c r="C68" s="696" t="s">
        <v>5886</v>
      </c>
      <c r="D68" s="696" t="s">
        <v>6027</v>
      </c>
      <c r="E68" s="696" t="s">
        <v>6028</v>
      </c>
      <c r="F68" s="711">
        <v>266</v>
      </c>
      <c r="G68" s="711">
        <v>6118</v>
      </c>
      <c r="H68" s="711">
        <v>1</v>
      </c>
      <c r="I68" s="711">
        <v>23</v>
      </c>
      <c r="J68" s="711">
        <v>249</v>
      </c>
      <c r="K68" s="711">
        <v>5976</v>
      </c>
      <c r="L68" s="711">
        <v>0.97678980058842757</v>
      </c>
      <c r="M68" s="711">
        <v>24</v>
      </c>
      <c r="N68" s="711">
        <v>343</v>
      </c>
      <c r="O68" s="711">
        <v>8232</v>
      </c>
      <c r="P68" s="701">
        <v>1.345537757437071</v>
      </c>
      <c r="Q68" s="712">
        <v>24</v>
      </c>
    </row>
    <row r="69" spans="1:17" ht="14.4" customHeight="1" x14ac:dyDescent="0.3">
      <c r="A69" s="695" t="s">
        <v>553</v>
      </c>
      <c r="B69" s="696" t="s">
        <v>5970</v>
      </c>
      <c r="C69" s="696" t="s">
        <v>5886</v>
      </c>
      <c r="D69" s="696" t="s">
        <v>6029</v>
      </c>
      <c r="E69" s="696" t="s">
        <v>6030</v>
      </c>
      <c r="F69" s="711">
        <v>1</v>
      </c>
      <c r="G69" s="711">
        <v>737</v>
      </c>
      <c r="H69" s="711">
        <v>1</v>
      </c>
      <c r="I69" s="711">
        <v>737</v>
      </c>
      <c r="J69" s="711">
        <v>2</v>
      </c>
      <c r="K69" s="711">
        <v>1476</v>
      </c>
      <c r="L69" s="711">
        <v>2.0027137042062417</v>
      </c>
      <c r="M69" s="711">
        <v>738</v>
      </c>
      <c r="N69" s="711">
        <v>3</v>
      </c>
      <c r="O69" s="711">
        <v>2214</v>
      </c>
      <c r="P69" s="701">
        <v>3.0040705563093621</v>
      </c>
      <c r="Q69" s="712">
        <v>738</v>
      </c>
    </row>
    <row r="70" spans="1:17" ht="14.4" customHeight="1" x14ac:dyDescent="0.3">
      <c r="A70" s="695" t="s">
        <v>553</v>
      </c>
      <c r="B70" s="696" t="s">
        <v>5970</v>
      </c>
      <c r="C70" s="696" t="s">
        <v>5886</v>
      </c>
      <c r="D70" s="696" t="s">
        <v>6031</v>
      </c>
      <c r="E70" s="696" t="s">
        <v>6032</v>
      </c>
      <c r="F70" s="711">
        <v>565</v>
      </c>
      <c r="G70" s="711">
        <v>101700</v>
      </c>
      <c r="H70" s="711">
        <v>1</v>
      </c>
      <c r="I70" s="711">
        <v>180</v>
      </c>
      <c r="J70" s="711">
        <v>527</v>
      </c>
      <c r="K70" s="711">
        <v>94860</v>
      </c>
      <c r="L70" s="711">
        <v>0.93274336283185844</v>
      </c>
      <c r="M70" s="711">
        <v>180</v>
      </c>
      <c r="N70" s="711">
        <v>577</v>
      </c>
      <c r="O70" s="711">
        <v>103860</v>
      </c>
      <c r="P70" s="701">
        <v>1.0212389380530973</v>
      </c>
      <c r="Q70" s="712">
        <v>180</v>
      </c>
    </row>
    <row r="71" spans="1:17" ht="14.4" customHeight="1" x14ac:dyDescent="0.3">
      <c r="A71" s="695" t="s">
        <v>553</v>
      </c>
      <c r="B71" s="696" t="s">
        <v>5970</v>
      </c>
      <c r="C71" s="696" t="s">
        <v>5886</v>
      </c>
      <c r="D71" s="696" t="s">
        <v>6037</v>
      </c>
      <c r="E71" s="696" t="s">
        <v>6038</v>
      </c>
      <c r="F71" s="711">
        <v>171</v>
      </c>
      <c r="G71" s="711">
        <v>43263</v>
      </c>
      <c r="H71" s="711">
        <v>1</v>
      </c>
      <c r="I71" s="711">
        <v>253</v>
      </c>
      <c r="J71" s="711">
        <v>135</v>
      </c>
      <c r="K71" s="711">
        <v>34155</v>
      </c>
      <c r="L71" s="711">
        <v>0.78947368421052633</v>
      </c>
      <c r="M71" s="711">
        <v>253</v>
      </c>
      <c r="N71" s="711">
        <v>672</v>
      </c>
      <c r="O71" s="711">
        <v>170016</v>
      </c>
      <c r="P71" s="701">
        <v>3.9298245614035086</v>
      </c>
      <c r="Q71" s="712">
        <v>253</v>
      </c>
    </row>
    <row r="72" spans="1:17" ht="14.4" customHeight="1" x14ac:dyDescent="0.3">
      <c r="A72" s="695" t="s">
        <v>553</v>
      </c>
      <c r="B72" s="696" t="s">
        <v>5970</v>
      </c>
      <c r="C72" s="696" t="s">
        <v>5886</v>
      </c>
      <c r="D72" s="696" t="s">
        <v>6039</v>
      </c>
      <c r="E72" s="696" t="s">
        <v>6040</v>
      </c>
      <c r="F72" s="711">
        <v>1</v>
      </c>
      <c r="G72" s="711">
        <v>264</v>
      </c>
      <c r="H72" s="711">
        <v>1</v>
      </c>
      <c r="I72" s="711">
        <v>264</v>
      </c>
      <c r="J72" s="711">
        <v>2</v>
      </c>
      <c r="K72" s="711">
        <v>528</v>
      </c>
      <c r="L72" s="711">
        <v>2</v>
      </c>
      <c r="M72" s="711">
        <v>264</v>
      </c>
      <c r="N72" s="711">
        <v>3</v>
      </c>
      <c r="O72" s="711">
        <v>792</v>
      </c>
      <c r="P72" s="701">
        <v>3</v>
      </c>
      <c r="Q72" s="712">
        <v>264</v>
      </c>
    </row>
    <row r="73" spans="1:17" ht="14.4" customHeight="1" x14ac:dyDescent="0.3">
      <c r="A73" s="695" t="s">
        <v>553</v>
      </c>
      <c r="B73" s="696" t="s">
        <v>5970</v>
      </c>
      <c r="C73" s="696" t="s">
        <v>5886</v>
      </c>
      <c r="D73" s="696" t="s">
        <v>6041</v>
      </c>
      <c r="E73" s="696" t="s">
        <v>6042</v>
      </c>
      <c r="F73" s="711">
        <v>21</v>
      </c>
      <c r="G73" s="711">
        <v>3969</v>
      </c>
      <c r="H73" s="711">
        <v>1</v>
      </c>
      <c r="I73" s="711">
        <v>189</v>
      </c>
      <c r="J73" s="711">
        <v>17</v>
      </c>
      <c r="K73" s="711">
        <v>3213</v>
      </c>
      <c r="L73" s="711">
        <v>0.80952380952380953</v>
      </c>
      <c r="M73" s="711">
        <v>189</v>
      </c>
      <c r="N73" s="711"/>
      <c r="O73" s="711"/>
      <c r="P73" s="701"/>
      <c r="Q73" s="712"/>
    </row>
    <row r="74" spans="1:17" ht="14.4" customHeight="1" x14ac:dyDescent="0.3">
      <c r="A74" s="695" t="s">
        <v>553</v>
      </c>
      <c r="B74" s="696" t="s">
        <v>5970</v>
      </c>
      <c r="C74" s="696" t="s">
        <v>5886</v>
      </c>
      <c r="D74" s="696" t="s">
        <v>6045</v>
      </c>
      <c r="E74" s="696" t="s">
        <v>6046</v>
      </c>
      <c r="F74" s="711">
        <v>845</v>
      </c>
      <c r="G74" s="711">
        <v>182520</v>
      </c>
      <c r="H74" s="711">
        <v>1</v>
      </c>
      <c r="I74" s="711">
        <v>216</v>
      </c>
      <c r="J74" s="711">
        <v>794</v>
      </c>
      <c r="K74" s="711">
        <v>171504</v>
      </c>
      <c r="L74" s="711">
        <v>0.93964497041420114</v>
      </c>
      <c r="M74" s="711">
        <v>216</v>
      </c>
      <c r="N74" s="711">
        <v>898</v>
      </c>
      <c r="O74" s="711">
        <v>193968</v>
      </c>
      <c r="P74" s="701">
        <v>1.0627218934911242</v>
      </c>
      <c r="Q74" s="712">
        <v>216</v>
      </c>
    </row>
    <row r="75" spans="1:17" ht="14.4" customHeight="1" x14ac:dyDescent="0.3">
      <c r="A75" s="695" t="s">
        <v>553</v>
      </c>
      <c r="B75" s="696" t="s">
        <v>5970</v>
      </c>
      <c r="C75" s="696" t="s">
        <v>5886</v>
      </c>
      <c r="D75" s="696" t="s">
        <v>6047</v>
      </c>
      <c r="E75" s="696" t="s">
        <v>6048</v>
      </c>
      <c r="F75" s="711">
        <v>98</v>
      </c>
      <c r="G75" s="711">
        <v>3430</v>
      </c>
      <c r="H75" s="711">
        <v>1</v>
      </c>
      <c r="I75" s="711">
        <v>35</v>
      </c>
      <c r="J75" s="711">
        <v>70</v>
      </c>
      <c r="K75" s="711">
        <v>2450</v>
      </c>
      <c r="L75" s="711">
        <v>0.7142857142857143</v>
      </c>
      <c r="M75" s="711">
        <v>35</v>
      </c>
      <c r="N75" s="711">
        <v>89</v>
      </c>
      <c r="O75" s="711">
        <v>3141</v>
      </c>
      <c r="P75" s="701">
        <v>0.91574344023323617</v>
      </c>
      <c r="Q75" s="712">
        <v>35.292134831460672</v>
      </c>
    </row>
    <row r="76" spans="1:17" ht="14.4" customHeight="1" x14ac:dyDescent="0.3">
      <c r="A76" s="695" t="s">
        <v>553</v>
      </c>
      <c r="B76" s="696" t="s">
        <v>5970</v>
      </c>
      <c r="C76" s="696" t="s">
        <v>5886</v>
      </c>
      <c r="D76" s="696" t="s">
        <v>6049</v>
      </c>
      <c r="E76" s="696" t="s">
        <v>6050</v>
      </c>
      <c r="F76" s="711">
        <v>1</v>
      </c>
      <c r="G76" s="711">
        <v>589</v>
      </c>
      <c r="H76" s="711">
        <v>1</v>
      </c>
      <c r="I76" s="711">
        <v>589</v>
      </c>
      <c r="J76" s="711">
        <v>3</v>
      </c>
      <c r="K76" s="711">
        <v>1770</v>
      </c>
      <c r="L76" s="711">
        <v>3.00509337860781</v>
      </c>
      <c r="M76" s="711">
        <v>590</v>
      </c>
      <c r="N76" s="711">
        <v>5</v>
      </c>
      <c r="O76" s="711">
        <v>2951</v>
      </c>
      <c r="P76" s="701">
        <v>5.01018675721562</v>
      </c>
      <c r="Q76" s="712">
        <v>590.20000000000005</v>
      </c>
    </row>
    <row r="77" spans="1:17" ht="14.4" customHeight="1" x14ac:dyDescent="0.3">
      <c r="A77" s="695" t="s">
        <v>553</v>
      </c>
      <c r="B77" s="696" t="s">
        <v>5970</v>
      </c>
      <c r="C77" s="696" t="s">
        <v>5886</v>
      </c>
      <c r="D77" s="696" t="s">
        <v>6141</v>
      </c>
      <c r="E77" s="696" t="s">
        <v>6142</v>
      </c>
      <c r="F77" s="711">
        <v>35</v>
      </c>
      <c r="G77" s="711">
        <v>195615</v>
      </c>
      <c r="H77" s="711">
        <v>1</v>
      </c>
      <c r="I77" s="711">
        <v>5589</v>
      </c>
      <c r="J77" s="711">
        <v>53</v>
      </c>
      <c r="K77" s="711">
        <v>296641</v>
      </c>
      <c r="L77" s="711">
        <v>1.5164532372261841</v>
      </c>
      <c r="M77" s="711">
        <v>5597</v>
      </c>
      <c r="N77" s="711">
        <v>30</v>
      </c>
      <c r="O77" s="711">
        <v>168001</v>
      </c>
      <c r="P77" s="701">
        <v>0.85883495641949748</v>
      </c>
      <c r="Q77" s="712">
        <v>5600.0333333333338</v>
      </c>
    </row>
    <row r="78" spans="1:17" ht="14.4" customHeight="1" x14ac:dyDescent="0.3">
      <c r="A78" s="695" t="s">
        <v>553</v>
      </c>
      <c r="B78" s="696" t="s">
        <v>5970</v>
      </c>
      <c r="C78" s="696" t="s">
        <v>5886</v>
      </c>
      <c r="D78" s="696" t="s">
        <v>6051</v>
      </c>
      <c r="E78" s="696" t="s">
        <v>6052</v>
      </c>
      <c r="F78" s="711">
        <v>76</v>
      </c>
      <c r="G78" s="711">
        <v>3800</v>
      </c>
      <c r="H78" s="711">
        <v>1</v>
      </c>
      <c r="I78" s="711">
        <v>50</v>
      </c>
      <c r="J78" s="711">
        <v>62</v>
      </c>
      <c r="K78" s="711">
        <v>3100</v>
      </c>
      <c r="L78" s="711">
        <v>0.81578947368421051</v>
      </c>
      <c r="M78" s="711">
        <v>50</v>
      </c>
      <c r="N78" s="711">
        <v>134</v>
      </c>
      <c r="O78" s="711">
        <v>6700</v>
      </c>
      <c r="P78" s="701">
        <v>1.763157894736842</v>
      </c>
      <c r="Q78" s="712">
        <v>50</v>
      </c>
    </row>
    <row r="79" spans="1:17" ht="14.4" customHeight="1" x14ac:dyDescent="0.3">
      <c r="A79" s="695" t="s">
        <v>553</v>
      </c>
      <c r="B79" s="696" t="s">
        <v>5970</v>
      </c>
      <c r="C79" s="696" t="s">
        <v>5886</v>
      </c>
      <c r="D79" s="696" t="s">
        <v>6053</v>
      </c>
      <c r="E79" s="696" t="s">
        <v>6054</v>
      </c>
      <c r="F79" s="711">
        <v>1</v>
      </c>
      <c r="G79" s="711">
        <v>544</v>
      </c>
      <c r="H79" s="711">
        <v>1</v>
      </c>
      <c r="I79" s="711">
        <v>544</v>
      </c>
      <c r="J79" s="711">
        <v>2</v>
      </c>
      <c r="K79" s="711">
        <v>1090</v>
      </c>
      <c r="L79" s="711">
        <v>2.0036764705882355</v>
      </c>
      <c r="M79" s="711">
        <v>545</v>
      </c>
      <c r="N79" s="711">
        <v>3</v>
      </c>
      <c r="O79" s="711">
        <v>1635</v>
      </c>
      <c r="P79" s="701">
        <v>3.0055147058823528</v>
      </c>
      <c r="Q79" s="712">
        <v>545</v>
      </c>
    </row>
    <row r="80" spans="1:17" ht="14.4" customHeight="1" x14ac:dyDescent="0.3">
      <c r="A80" s="695" t="s">
        <v>553</v>
      </c>
      <c r="B80" s="696" t="s">
        <v>5970</v>
      </c>
      <c r="C80" s="696" t="s">
        <v>5886</v>
      </c>
      <c r="D80" s="696" t="s">
        <v>6055</v>
      </c>
      <c r="E80" s="696" t="s">
        <v>6056</v>
      </c>
      <c r="F80" s="711">
        <v>74</v>
      </c>
      <c r="G80" s="711">
        <v>35298</v>
      </c>
      <c r="H80" s="711">
        <v>1</v>
      </c>
      <c r="I80" s="711">
        <v>477</v>
      </c>
      <c r="J80" s="711">
        <v>55</v>
      </c>
      <c r="K80" s="711">
        <v>26345</v>
      </c>
      <c r="L80" s="711">
        <v>0.74635956711428408</v>
      </c>
      <c r="M80" s="711">
        <v>479</v>
      </c>
      <c r="N80" s="711">
        <v>86</v>
      </c>
      <c r="O80" s="711">
        <v>41286</v>
      </c>
      <c r="P80" s="701">
        <v>1.1696413394526601</v>
      </c>
      <c r="Q80" s="712">
        <v>480.06976744186045</v>
      </c>
    </row>
    <row r="81" spans="1:17" ht="14.4" customHeight="1" x14ac:dyDescent="0.3">
      <c r="A81" s="695" t="s">
        <v>553</v>
      </c>
      <c r="B81" s="696" t="s">
        <v>5970</v>
      </c>
      <c r="C81" s="696" t="s">
        <v>5886</v>
      </c>
      <c r="D81" s="696" t="s">
        <v>6057</v>
      </c>
      <c r="E81" s="696" t="s">
        <v>6058</v>
      </c>
      <c r="F81" s="711">
        <v>1</v>
      </c>
      <c r="G81" s="711">
        <v>734</v>
      </c>
      <c r="H81" s="711">
        <v>1</v>
      </c>
      <c r="I81" s="711">
        <v>734</v>
      </c>
      <c r="J81" s="711">
        <v>2</v>
      </c>
      <c r="K81" s="711">
        <v>1468</v>
      </c>
      <c r="L81" s="711">
        <v>2</v>
      </c>
      <c r="M81" s="711">
        <v>734</v>
      </c>
      <c r="N81" s="711">
        <v>3</v>
      </c>
      <c r="O81" s="711">
        <v>2202</v>
      </c>
      <c r="P81" s="701">
        <v>3</v>
      </c>
      <c r="Q81" s="712">
        <v>734</v>
      </c>
    </row>
    <row r="82" spans="1:17" ht="14.4" customHeight="1" x14ac:dyDescent="0.3">
      <c r="A82" s="695" t="s">
        <v>553</v>
      </c>
      <c r="B82" s="696" t="s">
        <v>5970</v>
      </c>
      <c r="C82" s="696" t="s">
        <v>5886</v>
      </c>
      <c r="D82" s="696" t="s">
        <v>6059</v>
      </c>
      <c r="E82" s="696" t="s">
        <v>6060</v>
      </c>
      <c r="F82" s="711">
        <v>14</v>
      </c>
      <c r="G82" s="711">
        <v>4564</v>
      </c>
      <c r="H82" s="711">
        <v>1</v>
      </c>
      <c r="I82" s="711">
        <v>326</v>
      </c>
      <c r="J82" s="711">
        <v>6</v>
      </c>
      <c r="K82" s="711">
        <v>1956</v>
      </c>
      <c r="L82" s="711">
        <v>0.42857142857142855</v>
      </c>
      <c r="M82" s="711">
        <v>326</v>
      </c>
      <c r="N82" s="711">
        <v>2</v>
      </c>
      <c r="O82" s="711">
        <v>653</v>
      </c>
      <c r="P82" s="701">
        <v>0.14307624890446977</v>
      </c>
      <c r="Q82" s="712">
        <v>326.5</v>
      </c>
    </row>
    <row r="83" spans="1:17" ht="14.4" customHeight="1" x14ac:dyDescent="0.3">
      <c r="A83" s="695" t="s">
        <v>553</v>
      </c>
      <c r="B83" s="696" t="s">
        <v>5970</v>
      </c>
      <c r="C83" s="696" t="s">
        <v>5886</v>
      </c>
      <c r="D83" s="696" t="s">
        <v>6061</v>
      </c>
      <c r="E83" s="696" t="s">
        <v>6062</v>
      </c>
      <c r="F83" s="711">
        <v>1</v>
      </c>
      <c r="G83" s="711">
        <v>344</v>
      </c>
      <c r="H83" s="711">
        <v>1</v>
      </c>
      <c r="I83" s="711">
        <v>344</v>
      </c>
      <c r="J83" s="711">
        <v>2</v>
      </c>
      <c r="K83" s="711">
        <v>688</v>
      </c>
      <c r="L83" s="711">
        <v>2</v>
      </c>
      <c r="M83" s="711">
        <v>344</v>
      </c>
      <c r="N83" s="711">
        <v>3</v>
      </c>
      <c r="O83" s="711">
        <v>1032</v>
      </c>
      <c r="P83" s="701">
        <v>3</v>
      </c>
      <c r="Q83" s="712">
        <v>344</v>
      </c>
    </row>
    <row r="84" spans="1:17" ht="14.4" customHeight="1" x14ac:dyDescent="0.3">
      <c r="A84" s="695" t="s">
        <v>553</v>
      </c>
      <c r="B84" s="696" t="s">
        <v>5970</v>
      </c>
      <c r="C84" s="696" t="s">
        <v>5886</v>
      </c>
      <c r="D84" s="696" t="s">
        <v>6063</v>
      </c>
      <c r="E84" s="696" t="s">
        <v>6064</v>
      </c>
      <c r="F84" s="711"/>
      <c r="G84" s="711"/>
      <c r="H84" s="711"/>
      <c r="I84" s="711"/>
      <c r="J84" s="711">
        <v>1</v>
      </c>
      <c r="K84" s="711">
        <v>751</v>
      </c>
      <c r="L84" s="711"/>
      <c r="M84" s="711">
        <v>751</v>
      </c>
      <c r="N84" s="711"/>
      <c r="O84" s="711"/>
      <c r="P84" s="701"/>
      <c r="Q84" s="712"/>
    </row>
    <row r="85" spans="1:17" ht="14.4" customHeight="1" x14ac:dyDescent="0.3">
      <c r="A85" s="695" t="s">
        <v>553</v>
      </c>
      <c r="B85" s="696" t="s">
        <v>5970</v>
      </c>
      <c r="C85" s="696" t="s">
        <v>5886</v>
      </c>
      <c r="D85" s="696" t="s">
        <v>6065</v>
      </c>
      <c r="E85" s="696" t="s">
        <v>6066</v>
      </c>
      <c r="F85" s="711"/>
      <c r="G85" s="711"/>
      <c r="H85" s="711"/>
      <c r="I85" s="711"/>
      <c r="J85" s="711"/>
      <c r="K85" s="711"/>
      <c r="L85" s="711"/>
      <c r="M85" s="711"/>
      <c r="N85" s="711">
        <v>8</v>
      </c>
      <c r="O85" s="711">
        <v>1842</v>
      </c>
      <c r="P85" s="701"/>
      <c r="Q85" s="712">
        <v>230.25</v>
      </c>
    </row>
    <row r="86" spans="1:17" ht="14.4" customHeight="1" x14ac:dyDescent="0.3">
      <c r="A86" s="695" t="s">
        <v>553</v>
      </c>
      <c r="B86" s="696" t="s">
        <v>5970</v>
      </c>
      <c r="C86" s="696" t="s">
        <v>5886</v>
      </c>
      <c r="D86" s="696" t="s">
        <v>6067</v>
      </c>
      <c r="E86" s="696" t="s">
        <v>6068</v>
      </c>
      <c r="F86" s="711">
        <v>176</v>
      </c>
      <c r="G86" s="711">
        <v>586608</v>
      </c>
      <c r="H86" s="711">
        <v>1</v>
      </c>
      <c r="I86" s="711">
        <v>3333</v>
      </c>
      <c r="J86" s="711">
        <v>224</v>
      </c>
      <c r="K86" s="711">
        <v>747040</v>
      </c>
      <c r="L86" s="711">
        <v>1.2734909854621825</v>
      </c>
      <c r="M86" s="711">
        <v>3335</v>
      </c>
      <c r="N86" s="711">
        <v>186</v>
      </c>
      <c r="O86" s="711">
        <v>620574</v>
      </c>
      <c r="P86" s="701">
        <v>1.0579023811472057</v>
      </c>
      <c r="Q86" s="712">
        <v>3336.4193548387098</v>
      </c>
    </row>
    <row r="87" spans="1:17" ht="14.4" customHeight="1" x14ac:dyDescent="0.3">
      <c r="A87" s="695" t="s">
        <v>553</v>
      </c>
      <c r="B87" s="696" t="s">
        <v>5970</v>
      </c>
      <c r="C87" s="696" t="s">
        <v>5886</v>
      </c>
      <c r="D87" s="696" t="s">
        <v>6069</v>
      </c>
      <c r="E87" s="696" t="s">
        <v>6070</v>
      </c>
      <c r="F87" s="711">
        <v>1</v>
      </c>
      <c r="G87" s="711">
        <v>229</v>
      </c>
      <c r="H87" s="711">
        <v>1</v>
      </c>
      <c r="I87" s="711">
        <v>229</v>
      </c>
      <c r="J87" s="711"/>
      <c r="K87" s="711"/>
      <c r="L87" s="711"/>
      <c r="M87" s="711"/>
      <c r="N87" s="711">
        <v>1</v>
      </c>
      <c r="O87" s="711">
        <v>229</v>
      </c>
      <c r="P87" s="701">
        <v>1</v>
      </c>
      <c r="Q87" s="712">
        <v>229</v>
      </c>
    </row>
    <row r="88" spans="1:17" ht="14.4" customHeight="1" x14ac:dyDescent="0.3">
      <c r="A88" s="695" t="s">
        <v>553</v>
      </c>
      <c r="B88" s="696" t="s">
        <v>5970</v>
      </c>
      <c r="C88" s="696" t="s">
        <v>5886</v>
      </c>
      <c r="D88" s="696" t="s">
        <v>6071</v>
      </c>
      <c r="E88" s="696" t="s">
        <v>6072</v>
      </c>
      <c r="F88" s="711"/>
      <c r="G88" s="711"/>
      <c r="H88" s="711"/>
      <c r="I88" s="711"/>
      <c r="J88" s="711">
        <v>1</v>
      </c>
      <c r="K88" s="711">
        <v>406</v>
      </c>
      <c r="L88" s="711"/>
      <c r="M88" s="711">
        <v>406</v>
      </c>
      <c r="N88" s="711"/>
      <c r="O88" s="711"/>
      <c r="P88" s="701"/>
      <c r="Q88" s="712"/>
    </row>
    <row r="89" spans="1:17" ht="14.4" customHeight="1" x14ac:dyDescent="0.3">
      <c r="A89" s="695" t="s">
        <v>553</v>
      </c>
      <c r="B89" s="696" t="s">
        <v>5970</v>
      </c>
      <c r="C89" s="696" t="s">
        <v>5886</v>
      </c>
      <c r="D89" s="696" t="s">
        <v>6075</v>
      </c>
      <c r="E89" s="696" t="s">
        <v>6076</v>
      </c>
      <c r="F89" s="711"/>
      <c r="G89" s="711"/>
      <c r="H89" s="711"/>
      <c r="I89" s="711"/>
      <c r="J89" s="711">
        <v>1</v>
      </c>
      <c r="K89" s="711">
        <v>586</v>
      </c>
      <c r="L89" s="711"/>
      <c r="M89" s="711">
        <v>586</v>
      </c>
      <c r="N89" s="711"/>
      <c r="O89" s="711"/>
      <c r="P89" s="701"/>
      <c r="Q89" s="712"/>
    </row>
    <row r="90" spans="1:17" ht="14.4" customHeight="1" x14ac:dyDescent="0.3">
      <c r="A90" s="695" t="s">
        <v>553</v>
      </c>
      <c r="B90" s="696" t="s">
        <v>5970</v>
      </c>
      <c r="C90" s="696" t="s">
        <v>5886</v>
      </c>
      <c r="D90" s="696" t="s">
        <v>6081</v>
      </c>
      <c r="E90" s="696" t="s">
        <v>6082</v>
      </c>
      <c r="F90" s="711">
        <v>1</v>
      </c>
      <c r="G90" s="711">
        <v>414</v>
      </c>
      <c r="H90" s="711">
        <v>1</v>
      </c>
      <c r="I90" s="711">
        <v>414</v>
      </c>
      <c r="J90" s="711"/>
      <c r="K90" s="711"/>
      <c r="L90" s="711"/>
      <c r="M90" s="711"/>
      <c r="N90" s="711">
        <v>1</v>
      </c>
      <c r="O90" s="711">
        <v>415</v>
      </c>
      <c r="P90" s="701">
        <v>1.0024154589371981</v>
      </c>
      <c r="Q90" s="712">
        <v>415</v>
      </c>
    </row>
    <row r="91" spans="1:17" ht="14.4" customHeight="1" x14ac:dyDescent="0.3">
      <c r="A91" s="695" t="s">
        <v>553</v>
      </c>
      <c r="B91" s="696" t="s">
        <v>5970</v>
      </c>
      <c r="C91" s="696" t="s">
        <v>5886</v>
      </c>
      <c r="D91" s="696" t="s">
        <v>6083</v>
      </c>
      <c r="E91" s="696" t="s">
        <v>6084</v>
      </c>
      <c r="F91" s="711">
        <v>2</v>
      </c>
      <c r="G91" s="711">
        <v>326</v>
      </c>
      <c r="H91" s="711">
        <v>1</v>
      </c>
      <c r="I91" s="711">
        <v>163</v>
      </c>
      <c r="J91" s="711"/>
      <c r="K91" s="711"/>
      <c r="L91" s="711"/>
      <c r="M91" s="711"/>
      <c r="N91" s="711">
        <v>2</v>
      </c>
      <c r="O91" s="711">
        <v>328</v>
      </c>
      <c r="P91" s="701">
        <v>1.0061349693251533</v>
      </c>
      <c r="Q91" s="712">
        <v>164</v>
      </c>
    </row>
    <row r="92" spans="1:17" ht="14.4" customHeight="1" x14ac:dyDescent="0.3">
      <c r="A92" s="695" t="s">
        <v>553</v>
      </c>
      <c r="B92" s="696" t="s">
        <v>5970</v>
      </c>
      <c r="C92" s="696" t="s">
        <v>5886</v>
      </c>
      <c r="D92" s="696" t="s">
        <v>1129</v>
      </c>
      <c r="E92" s="696" t="s">
        <v>6085</v>
      </c>
      <c r="F92" s="711"/>
      <c r="G92" s="711"/>
      <c r="H92" s="711"/>
      <c r="I92" s="711"/>
      <c r="J92" s="711"/>
      <c r="K92" s="711"/>
      <c r="L92" s="711"/>
      <c r="M92" s="711"/>
      <c r="N92" s="711">
        <v>4</v>
      </c>
      <c r="O92" s="711">
        <v>3140</v>
      </c>
      <c r="P92" s="701"/>
      <c r="Q92" s="712">
        <v>785</v>
      </c>
    </row>
    <row r="93" spans="1:17" ht="14.4" customHeight="1" x14ac:dyDescent="0.3">
      <c r="A93" s="695" t="s">
        <v>553</v>
      </c>
      <c r="B93" s="696" t="s">
        <v>5970</v>
      </c>
      <c r="C93" s="696" t="s">
        <v>5886</v>
      </c>
      <c r="D93" s="696" t="s">
        <v>6086</v>
      </c>
      <c r="E93" s="696" t="s">
        <v>6087</v>
      </c>
      <c r="F93" s="711"/>
      <c r="G93" s="711"/>
      <c r="H93" s="711"/>
      <c r="I93" s="711"/>
      <c r="J93" s="711"/>
      <c r="K93" s="711"/>
      <c r="L93" s="711"/>
      <c r="M93" s="711"/>
      <c r="N93" s="711">
        <v>2</v>
      </c>
      <c r="O93" s="711">
        <v>443</v>
      </c>
      <c r="P93" s="701"/>
      <c r="Q93" s="712">
        <v>221.5</v>
      </c>
    </row>
    <row r="94" spans="1:17" ht="14.4" customHeight="1" x14ac:dyDescent="0.3">
      <c r="A94" s="695" t="s">
        <v>553</v>
      </c>
      <c r="B94" s="696" t="s">
        <v>5970</v>
      </c>
      <c r="C94" s="696" t="s">
        <v>5886</v>
      </c>
      <c r="D94" s="696" t="s">
        <v>6090</v>
      </c>
      <c r="E94" s="696" t="s">
        <v>6091</v>
      </c>
      <c r="F94" s="711">
        <v>1</v>
      </c>
      <c r="G94" s="711">
        <v>914</v>
      </c>
      <c r="H94" s="711">
        <v>1</v>
      </c>
      <c r="I94" s="711">
        <v>914</v>
      </c>
      <c r="J94" s="711"/>
      <c r="K94" s="711"/>
      <c r="L94" s="711"/>
      <c r="M94" s="711"/>
      <c r="N94" s="711">
        <v>2</v>
      </c>
      <c r="O94" s="711">
        <v>1830</v>
      </c>
      <c r="P94" s="701">
        <v>2.0021881838074398</v>
      </c>
      <c r="Q94" s="712">
        <v>915</v>
      </c>
    </row>
    <row r="95" spans="1:17" ht="14.4" customHeight="1" x14ac:dyDescent="0.3">
      <c r="A95" s="695" t="s">
        <v>553</v>
      </c>
      <c r="B95" s="696" t="s">
        <v>5970</v>
      </c>
      <c r="C95" s="696" t="s">
        <v>5886</v>
      </c>
      <c r="D95" s="696" t="s">
        <v>6092</v>
      </c>
      <c r="E95" s="696" t="s">
        <v>6093</v>
      </c>
      <c r="F95" s="711">
        <v>1</v>
      </c>
      <c r="G95" s="711">
        <v>891</v>
      </c>
      <c r="H95" s="711">
        <v>1</v>
      </c>
      <c r="I95" s="711">
        <v>891</v>
      </c>
      <c r="J95" s="711"/>
      <c r="K95" s="711"/>
      <c r="L95" s="711"/>
      <c r="M95" s="711"/>
      <c r="N95" s="711">
        <v>2</v>
      </c>
      <c r="O95" s="711">
        <v>1784</v>
      </c>
      <c r="P95" s="701">
        <v>2.0022446689113358</v>
      </c>
      <c r="Q95" s="712">
        <v>892</v>
      </c>
    </row>
    <row r="96" spans="1:17" ht="14.4" customHeight="1" x14ac:dyDescent="0.3">
      <c r="A96" s="695" t="s">
        <v>553</v>
      </c>
      <c r="B96" s="696" t="s">
        <v>5970</v>
      </c>
      <c r="C96" s="696" t="s">
        <v>5886</v>
      </c>
      <c r="D96" s="696" t="s">
        <v>6094</v>
      </c>
      <c r="E96" s="696" t="s">
        <v>6095</v>
      </c>
      <c r="F96" s="711"/>
      <c r="G96" s="711"/>
      <c r="H96" s="711"/>
      <c r="I96" s="711"/>
      <c r="J96" s="711"/>
      <c r="K96" s="711"/>
      <c r="L96" s="711"/>
      <c r="M96" s="711"/>
      <c r="N96" s="711">
        <v>1</v>
      </c>
      <c r="O96" s="711">
        <v>1488</v>
      </c>
      <c r="P96" s="701"/>
      <c r="Q96" s="712">
        <v>1488</v>
      </c>
    </row>
    <row r="97" spans="1:17" ht="14.4" customHeight="1" x14ac:dyDescent="0.3">
      <c r="A97" s="695" t="s">
        <v>553</v>
      </c>
      <c r="B97" s="696" t="s">
        <v>5970</v>
      </c>
      <c r="C97" s="696" t="s">
        <v>5886</v>
      </c>
      <c r="D97" s="696" t="s">
        <v>6098</v>
      </c>
      <c r="E97" s="696" t="s">
        <v>6099</v>
      </c>
      <c r="F97" s="711">
        <v>10</v>
      </c>
      <c r="G97" s="711">
        <v>850</v>
      </c>
      <c r="H97" s="711">
        <v>1</v>
      </c>
      <c r="I97" s="711">
        <v>85</v>
      </c>
      <c r="J97" s="711">
        <v>1</v>
      </c>
      <c r="K97" s="711">
        <v>86</v>
      </c>
      <c r="L97" s="711">
        <v>0.1011764705882353</v>
      </c>
      <c r="M97" s="711">
        <v>86</v>
      </c>
      <c r="N97" s="711"/>
      <c r="O97" s="711"/>
      <c r="P97" s="701"/>
      <c r="Q97" s="712"/>
    </row>
    <row r="98" spans="1:17" ht="14.4" customHeight="1" x14ac:dyDescent="0.3">
      <c r="A98" s="695" t="s">
        <v>6471</v>
      </c>
      <c r="B98" s="696" t="s">
        <v>6472</v>
      </c>
      <c r="C98" s="696" t="s">
        <v>5886</v>
      </c>
      <c r="D98" s="696" t="s">
        <v>6473</v>
      </c>
      <c r="E98" s="696" t="s">
        <v>6474</v>
      </c>
      <c r="F98" s="711">
        <v>998</v>
      </c>
      <c r="G98" s="711">
        <v>26946</v>
      </c>
      <c r="H98" s="711">
        <v>1</v>
      </c>
      <c r="I98" s="711">
        <v>27</v>
      </c>
      <c r="J98" s="711">
        <v>972</v>
      </c>
      <c r="K98" s="711">
        <v>26244</v>
      </c>
      <c r="L98" s="711">
        <v>0.97394789579158314</v>
      </c>
      <c r="M98" s="711">
        <v>27</v>
      </c>
      <c r="N98" s="711">
        <v>1211</v>
      </c>
      <c r="O98" s="711">
        <v>32697</v>
      </c>
      <c r="P98" s="701">
        <v>1.2134268537074149</v>
      </c>
      <c r="Q98" s="712">
        <v>27</v>
      </c>
    </row>
    <row r="99" spans="1:17" ht="14.4" customHeight="1" x14ac:dyDescent="0.3">
      <c r="A99" s="695" t="s">
        <v>6471</v>
      </c>
      <c r="B99" s="696" t="s">
        <v>6472</v>
      </c>
      <c r="C99" s="696" t="s">
        <v>5886</v>
      </c>
      <c r="D99" s="696" t="s">
        <v>6475</v>
      </c>
      <c r="E99" s="696" t="s">
        <v>6476</v>
      </c>
      <c r="F99" s="711">
        <v>527</v>
      </c>
      <c r="G99" s="711">
        <v>28458</v>
      </c>
      <c r="H99" s="711">
        <v>1</v>
      </c>
      <c r="I99" s="711">
        <v>54</v>
      </c>
      <c r="J99" s="711">
        <v>522</v>
      </c>
      <c r="K99" s="711">
        <v>28188</v>
      </c>
      <c r="L99" s="711">
        <v>0.99051233396584437</v>
      </c>
      <c r="M99" s="711">
        <v>54</v>
      </c>
      <c r="N99" s="711">
        <v>560</v>
      </c>
      <c r="O99" s="711">
        <v>30240</v>
      </c>
      <c r="P99" s="701">
        <v>1.0626185958254268</v>
      </c>
      <c r="Q99" s="712">
        <v>54</v>
      </c>
    </row>
    <row r="100" spans="1:17" ht="14.4" customHeight="1" x14ac:dyDescent="0.3">
      <c r="A100" s="695" t="s">
        <v>6471</v>
      </c>
      <c r="B100" s="696" t="s">
        <v>6472</v>
      </c>
      <c r="C100" s="696" t="s">
        <v>5886</v>
      </c>
      <c r="D100" s="696" t="s">
        <v>6477</v>
      </c>
      <c r="E100" s="696" t="s">
        <v>6478</v>
      </c>
      <c r="F100" s="711">
        <v>1076</v>
      </c>
      <c r="G100" s="711">
        <v>25824</v>
      </c>
      <c r="H100" s="711">
        <v>1</v>
      </c>
      <c r="I100" s="711">
        <v>24</v>
      </c>
      <c r="J100" s="711">
        <v>1057</v>
      </c>
      <c r="K100" s="711">
        <v>25368</v>
      </c>
      <c r="L100" s="711">
        <v>0.98234200743494426</v>
      </c>
      <c r="M100" s="711">
        <v>24</v>
      </c>
      <c r="N100" s="711">
        <v>1265</v>
      </c>
      <c r="O100" s="711">
        <v>30360</v>
      </c>
      <c r="P100" s="701">
        <v>1.1756505576208178</v>
      </c>
      <c r="Q100" s="712">
        <v>24</v>
      </c>
    </row>
    <row r="101" spans="1:17" ht="14.4" customHeight="1" x14ac:dyDescent="0.3">
      <c r="A101" s="695" t="s">
        <v>6471</v>
      </c>
      <c r="B101" s="696" t="s">
        <v>6472</v>
      </c>
      <c r="C101" s="696" t="s">
        <v>5886</v>
      </c>
      <c r="D101" s="696" t="s">
        <v>6479</v>
      </c>
      <c r="E101" s="696" t="s">
        <v>6480</v>
      </c>
      <c r="F101" s="711">
        <v>2536</v>
      </c>
      <c r="G101" s="711">
        <v>68472</v>
      </c>
      <c r="H101" s="711">
        <v>1</v>
      </c>
      <c r="I101" s="711">
        <v>27</v>
      </c>
      <c r="J101" s="711">
        <v>2427</v>
      </c>
      <c r="K101" s="711">
        <v>65529</v>
      </c>
      <c r="L101" s="711">
        <v>0.957018927444795</v>
      </c>
      <c r="M101" s="711">
        <v>27</v>
      </c>
      <c r="N101" s="711">
        <v>2718</v>
      </c>
      <c r="O101" s="711">
        <v>73386</v>
      </c>
      <c r="P101" s="701">
        <v>1.0717665615141956</v>
      </c>
      <c r="Q101" s="712">
        <v>27</v>
      </c>
    </row>
    <row r="102" spans="1:17" ht="14.4" customHeight="1" x14ac:dyDescent="0.3">
      <c r="A102" s="695" t="s">
        <v>6471</v>
      </c>
      <c r="B102" s="696" t="s">
        <v>6472</v>
      </c>
      <c r="C102" s="696" t="s">
        <v>5886</v>
      </c>
      <c r="D102" s="696" t="s">
        <v>6481</v>
      </c>
      <c r="E102" s="696" t="s">
        <v>6482</v>
      </c>
      <c r="F102" s="711">
        <v>2</v>
      </c>
      <c r="G102" s="711">
        <v>112</v>
      </c>
      <c r="H102" s="711">
        <v>1</v>
      </c>
      <c r="I102" s="711">
        <v>56</v>
      </c>
      <c r="J102" s="711"/>
      <c r="K102" s="711"/>
      <c r="L102" s="711"/>
      <c r="M102" s="711"/>
      <c r="N102" s="711">
        <v>2</v>
      </c>
      <c r="O102" s="711">
        <v>113</v>
      </c>
      <c r="P102" s="701">
        <v>1.0089285714285714</v>
      </c>
      <c r="Q102" s="712">
        <v>56.5</v>
      </c>
    </row>
    <row r="103" spans="1:17" ht="14.4" customHeight="1" x14ac:dyDescent="0.3">
      <c r="A103" s="695" t="s">
        <v>6471</v>
      </c>
      <c r="B103" s="696" t="s">
        <v>6472</v>
      </c>
      <c r="C103" s="696" t="s">
        <v>5886</v>
      </c>
      <c r="D103" s="696" t="s">
        <v>6483</v>
      </c>
      <c r="E103" s="696" t="s">
        <v>6484</v>
      </c>
      <c r="F103" s="711">
        <v>977</v>
      </c>
      <c r="G103" s="711">
        <v>26379</v>
      </c>
      <c r="H103" s="711">
        <v>1</v>
      </c>
      <c r="I103" s="711">
        <v>27</v>
      </c>
      <c r="J103" s="711">
        <v>968</v>
      </c>
      <c r="K103" s="711">
        <v>26136</v>
      </c>
      <c r="L103" s="711">
        <v>0.9907881269191402</v>
      </c>
      <c r="M103" s="711">
        <v>27</v>
      </c>
      <c r="N103" s="711">
        <v>1207</v>
      </c>
      <c r="O103" s="711">
        <v>32589</v>
      </c>
      <c r="P103" s="701">
        <v>1.2354145342886387</v>
      </c>
      <c r="Q103" s="712">
        <v>27</v>
      </c>
    </row>
    <row r="104" spans="1:17" ht="14.4" customHeight="1" x14ac:dyDescent="0.3">
      <c r="A104" s="695" t="s">
        <v>6471</v>
      </c>
      <c r="B104" s="696" t="s">
        <v>6472</v>
      </c>
      <c r="C104" s="696" t="s">
        <v>5886</v>
      </c>
      <c r="D104" s="696" t="s">
        <v>6485</v>
      </c>
      <c r="E104" s="696" t="s">
        <v>6486</v>
      </c>
      <c r="F104" s="711">
        <v>2392</v>
      </c>
      <c r="G104" s="711">
        <v>52624</v>
      </c>
      <c r="H104" s="711">
        <v>1</v>
      </c>
      <c r="I104" s="711">
        <v>22</v>
      </c>
      <c r="J104" s="711">
        <v>2412</v>
      </c>
      <c r="K104" s="711">
        <v>53064</v>
      </c>
      <c r="L104" s="711">
        <v>1.008361204013378</v>
      </c>
      <c r="M104" s="711">
        <v>22</v>
      </c>
      <c r="N104" s="711">
        <v>2813</v>
      </c>
      <c r="O104" s="711">
        <v>61886</v>
      </c>
      <c r="P104" s="701">
        <v>1.1760033444816054</v>
      </c>
      <c r="Q104" s="712">
        <v>22</v>
      </c>
    </row>
    <row r="105" spans="1:17" ht="14.4" customHeight="1" x14ac:dyDescent="0.3">
      <c r="A105" s="695" t="s">
        <v>6471</v>
      </c>
      <c r="B105" s="696" t="s">
        <v>6472</v>
      </c>
      <c r="C105" s="696" t="s">
        <v>5886</v>
      </c>
      <c r="D105" s="696" t="s">
        <v>6487</v>
      </c>
      <c r="E105" s="696" t="s">
        <v>6488</v>
      </c>
      <c r="F105" s="711">
        <v>59</v>
      </c>
      <c r="G105" s="711">
        <v>4012</v>
      </c>
      <c r="H105" s="711">
        <v>1</v>
      </c>
      <c r="I105" s="711">
        <v>68</v>
      </c>
      <c r="J105" s="711">
        <v>17</v>
      </c>
      <c r="K105" s="711">
        <v>1156</v>
      </c>
      <c r="L105" s="711">
        <v>0.28813559322033899</v>
      </c>
      <c r="M105" s="711">
        <v>68</v>
      </c>
      <c r="N105" s="711">
        <v>59</v>
      </c>
      <c r="O105" s="711">
        <v>4012</v>
      </c>
      <c r="P105" s="701">
        <v>1</v>
      </c>
      <c r="Q105" s="712">
        <v>68</v>
      </c>
    </row>
    <row r="106" spans="1:17" ht="14.4" customHeight="1" x14ac:dyDescent="0.3">
      <c r="A106" s="695" t="s">
        <v>6471</v>
      </c>
      <c r="B106" s="696" t="s">
        <v>6472</v>
      </c>
      <c r="C106" s="696" t="s">
        <v>5886</v>
      </c>
      <c r="D106" s="696" t="s">
        <v>6489</v>
      </c>
      <c r="E106" s="696" t="s">
        <v>6490</v>
      </c>
      <c r="F106" s="711">
        <v>6</v>
      </c>
      <c r="G106" s="711">
        <v>372</v>
      </c>
      <c r="H106" s="711">
        <v>1</v>
      </c>
      <c r="I106" s="711">
        <v>62</v>
      </c>
      <c r="J106" s="711">
        <v>8</v>
      </c>
      <c r="K106" s="711">
        <v>496</v>
      </c>
      <c r="L106" s="711">
        <v>1.3333333333333333</v>
      </c>
      <c r="M106" s="711">
        <v>62</v>
      </c>
      <c r="N106" s="711">
        <v>9</v>
      </c>
      <c r="O106" s="711">
        <v>558</v>
      </c>
      <c r="P106" s="701">
        <v>1.5</v>
      </c>
      <c r="Q106" s="712">
        <v>62</v>
      </c>
    </row>
    <row r="107" spans="1:17" ht="14.4" customHeight="1" x14ac:dyDescent="0.3">
      <c r="A107" s="695" t="s">
        <v>6471</v>
      </c>
      <c r="B107" s="696" t="s">
        <v>6472</v>
      </c>
      <c r="C107" s="696" t="s">
        <v>5886</v>
      </c>
      <c r="D107" s="696" t="s">
        <v>6491</v>
      </c>
      <c r="E107" s="696" t="s">
        <v>6492</v>
      </c>
      <c r="F107" s="711">
        <v>42</v>
      </c>
      <c r="G107" s="711">
        <v>2562</v>
      </c>
      <c r="H107" s="711">
        <v>1</v>
      </c>
      <c r="I107" s="711">
        <v>61</v>
      </c>
      <c r="J107" s="711">
        <v>20</v>
      </c>
      <c r="K107" s="711">
        <v>1220</v>
      </c>
      <c r="L107" s="711">
        <v>0.47619047619047616</v>
      </c>
      <c r="M107" s="711">
        <v>61</v>
      </c>
      <c r="N107" s="711">
        <v>18</v>
      </c>
      <c r="O107" s="711">
        <v>1106</v>
      </c>
      <c r="P107" s="701">
        <v>0.43169398907103823</v>
      </c>
      <c r="Q107" s="712">
        <v>61.444444444444443</v>
      </c>
    </row>
    <row r="108" spans="1:17" ht="14.4" customHeight="1" x14ac:dyDescent="0.3">
      <c r="A108" s="695" t="s">
        <v>6471</v>
      </c>
      <c r="B108" s="696" t="s">
        <v>6472</v>
      </c>
      <c r="C108" s="696" t="s">
        <v>5886</v>
      </c>
      <c r="D108" s="696" t="s">
        <v>6493</v>
      </c>
      <c r="E108" s="696" t="s">
        <v>6494</v>
      </c>
      <c r="F108" s="711">
        <v>1</v>
      </c>
      <c r="G108" s="711">
        <v>394</v>
      </c>
      <c r="H108" s="711">
        <v>1</v>
      </c>
      <c r="I108" s="711">
        <v>394</v>
      </c>
      <c r="J108" s="711"/>
      <c r="K108" s="711"/>
      <c r="L108" s="711"/>
      <c r="M108" s="711"/>
      <c r="N108" s="711">
        <v>2</v>
      </c>
      <c r="O108" s="711">
        <v>788</v>
      </c>
      <c r="P108" s="701">
        <v>2</v>
      </c>
      <c r="Q108" s="712">
        <v>394</v>
      </c>
    </row>
    <row r="109" spans="1:17" ht="14.4" customHeight="1" x14ac:dyDescent="0.3">
      <c r="A109" s="695" t="s">
        <v>6471</v>
      </c>
      <c r="B109" s="696" t="s">
        <v>6472</v>
      </c>
      <c r="C109" s="696" t="s">
        <v>5886</v>
      </c>
      <c r="D109" s="696" t="s">
        <v>6495</v>
      </c>
      <c r="E109" s="696" t="s">
        <v>6496</v>
      </c>
      <c r="F109" s="711"/>
      <c r="G109" s="711"/>
      <c r="H109" s="711"/>
      <c r="I109" s="711"/>
      <c r="J109" s="711"/>
      <c r="K109" s="711"/>
      <c r="L109" s="711"/>
      <c r="M109" s="711"/>
      <c r="N109" s="711">
        <v>15</v>
      </c>
      <c r="O109" s="711">
        <v>1224</v>
      </c>
      <c r="P109" s="701"/>
      <c r="Q109" s="712">
        <v>81.599999999999994</v>
      </c>
    </row>
    <row r="110" spans="1:17" ht="14.4" customHeight="1" x14ac:dyDescent="0.3">
      <c r="A110" s="695" t="s">
        <v>6471</v>
      </c>
      <c r="B110" s="696" t="s">
        <v>6472</v>
      </c>
      <c r="C110" s="696" t="s">
        <v>5886</v>
      </c>
      <c r="D110" s="696" t="s">
        <v>6497</v>
      </c>
      <c r="E110" s="696" t="s">
        <v>6498</v>
      </c>
      <c r="F110" s="711">
        <v>44</v>
      </c>
      <c r="G110" s="711">
        <v>43428</v>
      </c>
      <c r="H110" s="711">
        <v>1</v>
      </c>
      <c r="I110" s="711">
        <v>987</v>
      </c>
      <c r="J110" s="711">
        <v>33</v>
      </c>
      <c r="K110" s="711">
        <v>32571</v>
      </c>
      <c r="L110" s="711">
        <v>0.75</v>
      </c>
      <c r="M110" s="711">
        <v>987</v>
      </c>
      <c r="N110" s="711">
        <v>37</v>
      </c>
      <c r="O110" s="711">
        <v>36519</v>
      </c>
      <c r="P110" s="701">
        <v>0.84090909090909094</v>
      </c>
      <c r="Q110" s="712">
        <v>987</v>
      </c>
    </row>
    <row r="111" spans="1:17" ht="14.4" customHeight="1" x14ac:dyDescent="0.3">
      <c r="A111" s="695" t="s">
        <v>6471</v>
      </c>
      <c r="B111" s="696" t="s">
        <v>6472</v>
      </c>
      <c r="C111" s="696" t="s">
        <v>5886</v>
      </c>
      <c r="D111" s="696" t="s">
        <v>6499</v>
      </c>
      <c r="E111" s="696" t="s">
        <v>6500</v>
      </c>
      <c r="F111" s="711"/>
      <c r="G111" s="711"/>
      <c r="H111" s="711"/>
      <c r="I111" s="711"/>
      <c r="J111" s="711">
        <v>1</v>
      </c>
      <c r="K111" s="711">
        <v>30</v>
      </c>
      <c r="L111" s="711"/>
      <c r="M111" s="711">
        <v>30</v>
      </c>
      <c r="N111" s="711">
        <v>1</v>
      </c>
      <c r="O111" s="711">
        <v>30</v>
      </c>
      <c r="P111" s="701"/>
      <c r="Q111" s="712">
        <v>30</v>
      </c>
    </row>
    <row r="112" spans="1:17" ht="14.4" customHeight="1" x14ac:dyDescent="0.3">
      <c r="A112" s="695" t="s">
        <v>6471</v>
      </c>
      <c r="B112" s="696" t="s">
        <v>6472</v>
      </c>
      <c r="C112" s="696" t="s">
        <v>5886</v>
      </c>
      <c r="D112" s="696" t="s">
        <v>6501</v>
      </c>
      <c r="E112" s="696" t="s">
        <v>6502</v>
      </c>
      <c r="F112" s="711"/>
      <c r="G112" s="711"/>
      <c r="H112" s="711"/>
      <c r="I112" s="711"/>
      <c r="J112" s="711"/>
      <c r="K112" s="711"/>
      <c r="L112" s="711"/>
      <c r="M112" s="711"/>
      <c r="N112" s="711">
        <v>1</v>
      </c>
      <c r="O112" s="711">
        <v>191</v>
      </c>
      <c r="P112" s="701"/>
      <c r="Q112" s="712">
        <v>191</v>
      </c>
    </row>
    <row r="113" spans="1:17" ht="14.4" customHeight="1" x14ac:dyDescent="0.3">
      <c r="A113" s="695" t="s">
        <v>6471</v>
      </c>
      <c r="B113" s="696" t="s">
        <v>6472</v>
      </c>
      <c r="C113" s="696" t="s">
        <v>5886</v>
      </c>
      <c r="D113" s="696" t="s">
        <v>6503</v>
      </c>
      <c r="E113" s="696" t="s">
        <v>6504</v>
      </c>
      <c r="F113" s="711"/>
      <c r="G113" s="711"/>
      <c r="H113" s="711"/>
      <c r="I113" s="711"/>
      <c r="J113" s="711">
        <v>2</v>
      </c>
      <c r="K113" s="711">
        <v>164</v>
      </c>
      <c r="L113" s="711"/>
      <c r="M113" s="711">
        <v>82</v>
      </c>
      <c r="N113" s="711"/>
      <c r="O113" s="711"/>
      <c r="P113" s="701"/>
      <c r="Q113" s="712"/>
    </row>
    <row r="114" spans="1:17" ht="14.4" customHeight="1" x14ac:dyDescent="0.3">
      <c r="A114" s="695" t="s">
        <v>6471</v>
      </c>
      <c r="B114" s="696" t="s">
        <v>6472</v>
      </c>
      <c r="C114" s="696" t="s">
        <v>5886</v>
      </c>
      <c r="D114" s="696" t="s">
        <v>6505</v>
      </c>
      <c r="E114" s="696" t="s">
        <v>6506</v>
      </c>
      <c r="F114" s="711">
        <v>78</v>
      </c>
      <c r="G114" s="711">
        <v>4914</v>
      </c>
      <c r="H114" s="711">
        <v>1</v>
      </c>
      <c r="I114" s="711">
        <v>63</v>
      </c>
      <c r="J114" s="711">
        <v>73</v>
      </c>
      <c r="K114" s="711">
        <v>4599</v>
      </c>
      <c r="L114" s="711">
        <v>0.9358974358974359</v>
      </c>
      <c r="M114" s="711">
        <v>63</v>
      </c>
      <c r="N114" s="711">
        <v>77</v>
      </c>
      <c r="O114" s="711">
        <v>4851</v>
      </c>
      <c r="P114" s="701">
        <v>0.98717948717948723</v>
      </c>
      <c r="Q114" s="712">
        <v>63</v>
      </c>
    </row>
    <row r="115" spans="1:17" ht="14.4" customHeight="1" x14ac:dyDescent="0.3">
      <c r="A115" s="695" t="s">
        <v>6471</v>
      </c>
      <c r="B115" s="696" t="s">
        <v>6472</v>
      </c>
      <c r="C115" s="696" t="s">
        <v>5886</v>
      </c>
      <c r="D115" s="696" t="s">
        <v>6507</v>
      </c>
      <c r="E115" s="696" t="s">
        <v>6508</v>
      </c>
      <c r="F115" s="711">
        <v>556</v>
      </c>
      <c r="G115" s="711">
        <v>9452</v>
      </c>
      <c r="H115" s="711">
        <v>1</v>
      </c>
      <c r="I115" s="711">
        <v>17</v>
      </c>
      <c r="J115" s="711">
        <v>757</v>
      </c>
      <c r="K115" s="711">
        <v>12869</v>
      </c>
      <c r="L115" s="711">
        <v>1.3615107913669064</v>
      </c>
      <c r="M115" s="711">
        <v>17</v>
      </c>
      <c r="N115" s="711">
        <v>780</v>
      </c>
      <c r="O115" s="711">
        <v>13260</v>
      </c>
      <c r="P115" s="701">
        <v>1.4028776978417266</v>
      </c>
      <c r="Q115" s="712">
        <v>17</v>
      </c>
    </row>
    <row r="116" spans="1:17" ht="14.4" customHeight="1" x14ac:dyDescent="0.3">
      <c r="A116" s="695" t="s">
        <v>6471</v>
      </c>
      <c r="B116" s="696" t="s">
        <v>6472</v>
      </c>
      <c r="C116" s="696" t="s">
        <v>5886</v>
      </c>
      <c r="D116" s="696" t="s">
        <v>6509</v>
      </c>
      <c r="E116" s="696" t="s">
        <v>6510</v>
      </c>
      <c r="F116" s="711">
        <v>28</v>
      </c>
      <c r="G116" s="711">
        <v>1736</v>
      </c>
      <c r="H116" s="711">
        <v>1</v>
      </c>
      <c r="I116" s="711">
        <v>62</v>
      </c>
      <c r="J116" s="711">
        <v>22</v>
      </c>
      <c r="K116" s="711">
        <v>1386</v>
      </c>
      <c r="L116" s="711">
        <v>0.79838709677419351</v>
      </c>
      <c r="M116" s="711">
        <v>63</v>
      </c>
      <c r="N116" s="711">
        <v>31</v>
      </c>
      <c r="O116" s="711">
        <v>1964</v>
      </c>
      <c r="P116" s="701">
        <v>1.131336405529954</v>
      </c>
      <c r="Q116" s="712">
        <v>63.354838709677416</v>
      </c>
    </row>
    <row r="117" spans="1:17" ht="14.4" customHeight="1" x14ac:dyDescent="0.3">
      <c r="A117" s="695" t="s">
        <v>6471</v>
      </c>
      <c r="B117" s="696" t="s">
        <v>6472</v>
      </c>
      <c r="C117" s="696" t="s">
        <v>5886</v>
      </c>
      <c r="D117" s="696" t="s">
        <v>6511</v>
      </c>
      <c r="E117" s="696" t="s">
        <v>6512</v>
      </c>
      <c r="F117" s="711">
        <v>1</v>
      </c>
      <c r="G117" s="711">
        <v>475</v>
      </c>
      <c r="H117" s="711">
        <v>1</v>
      </c>
      <c r="I117" s="711">
        <v>475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6471</v>
      </c>
      <c r="B118" s="696" t="s">
        <v>6472</v>
      </c>
      <c r="C118" s="696" t="s">
        <v>5886</v>
      </c>
      <c r="D118" s="696" t="s">
        <v>6513</v>
      </c>
      <c r="E118" s="696" t="s">
        <v>6514</v>
      </c>
      <c r="F118" s="711">
        <v>4</v>
      </c>
      <c r="G118" s="711">
        <v>188</v>
      </c>
      <c r="H118" s="711">
        <v>1</v>
      </c>
      <c r="I118" s="711">
        <v>47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6471</v>
      </c>
      <c r="B119" s="696" t="s">
        <v>6472</v>
      </c>
      <c r="C119" s="696" t="s">
        <v>5886</v>
      </c>
      <c r="D119" s="696" t="s">
        <v>6515</v>
      </c>
      <c r="E119" s="696" t="s">
        <v>6516</v>
      </c>
      <c r="F119" s="711"/>
      <c r="G119" s="711"/>
      <c r="H119" s="711"/>
      <c r="I119" s="711"/>
      <c r="J119" s="711">
        <v>1</v>
      </c>
      <c r="K119" s="711">
        <v>53</v>
      </c>
      <c r="L119" s="711"/>
      <c r="M119" s="711">
        <v>53</v>
      </c>
      <c r="N119" s="711">
        <v>1</v>
      </c>
      <c r="O119" s="711">
        <v>53</v>
      </c>
      <c r="P119" s="701"/>
      <c r="Q119" s="712">
        <v>53</v>
      </c>
    </row>
    <row r="120" spans="1:17" ht="14.4" customHeight="1" x14ac:dyDescent="0.3">
      <c r="A120" s="695" t="s">
        <v>6471</v>
      </c>
      <c r="B120" s="696" t="s">
        <v>6472</v>
      </c>
      <c r="C120" s="696" t="s">
        <v>5886</v>
      </c>
      <c r="D120" s="696" t="s">
        <v>6517</v>
      </c>
      <c r="E120" s="696" t="s">
        <v>6518</v>
      </c>
      <c r="F120" s="711">
        <v>4</v>
      </c>
      <c r="G120" s="711">
        <v>240</v>
      </c>
      <c r="H120" s="711">
        <v>1</v>
      </c>
      <c r="I120" s="711">
        <v>60</v>
      </c>
      <c r="J120" s="711">
        <v>3</v>
      </c>
      <c r="K120" s="711">
        <v>180</v>
      </c>
      <c r="L120" s="711">
        <v>0.75</v>
      </c>
      <c r="M120" s="711">
        <v>60</v>
      </c>
      <c r="N120" s="711">
        <v>4</v>
      </c>
      <c r="O120" s="711">
        <v>240</v>
      </c>
      <c r="P120" s="701">
        <v>1</v>
      </c>
      <c r="Q120" s="712">
        <v>60</v>
      </c>
    </row>
    <row r="121" spans="1:17" ht="14.4" customHeight="1" x14ac:dyDescent="0.3">
      <c r="A121" s="695" t="s">
        <v>6471</v>
      </c>
      <c r="B121" s="696" t="s">
        <v>6472</v>
      </c>
      <c r="C121" s="696" t="s">
        <v>5886</v>
      </c>
      <c r="D121" s="696" t="s">
        <v>6519</v>
      </c>
      <c r="E121" s="696" t="s">
        <v>6520</v>
      </c>
      <c r="F121" s="711">
        <v>1</v>
      </c>
      <c r="G121" s="711">
        <v>96</v>
      </c>
      <c r="H121" s="711">
        <v>1</v>
      </c>
      <c r="I121" s="711">
        <v>96</v>
      </c>
      <c r="J121" s="711"/>
      <c r="K121" s="711"/>
      <c r="L121" s="711"/>
      <c r="M121" s="711"/>
      <c r="N121" s="711">
        <v>2</v>
      </c>
      <c r="O121" s="711">
        <v>194</v>
      </c>
      <c r="P121" s="701">
        <v>2.0208333333333335</v>
      </c>
      <c r="Q121" s="712">
        <v>97</v>
      </c>
    </row>
    <row r="122" spans="1:17" ht="14.4" customHeight="1" x14ac:dyDescent="0.3">
      <c r="A122" s="695" t="s">
        <v>6471</v>
      </c>
      <c r="B122" s="696" t="s">
        <v>6472</v>
      </c>
      <c r="C122" s="696" t="s">
        <v>5886</v>
      </c>
      <c r="D122" s="696" t="s">
        <v>6521</v>
      </c>
      <c r="E122" s="696" t="s">
        <v>6522</v>
      </c>
      <c r="F122" s="711">
        <v>1</v>
      </c>
      <c r="G122" s="711">
        <v>60</v>
      </c>
      <c r="H122" s="711">
        <v>1</v>
      </c>
      <c r="I122" s="711">
        <v>60</v>
      </c>
      <c r="J122" s="711"/>
      <c r="K122" s="711"/>
      <c r="L122" s="711"/>
      <c r="M122" s="711"/>
      <c r="N122" s="711">
        <v>3</v>
      </c>
      <c r="O122" s="711">
        <v>180</v>
      </c>
      <c r="P122" s="701">
        <v>3</v>
      </c>
      <c r="Q122" s="712">
        <v>60</v>
      </c>
    </row>
    <row r="123" spans="1:17" ht="14.4" customHeight="1" x14ac:dyDescent="0.3">
      <c r="A123" s="695" t="s">
        <v>6471</v>
      </c>
      <c r="B123" s="696" t="s">
        <v>6472</v>
      </c>
      <c r="C123" s="696" t="s">
        <v>5886</v>
      </c>
      <c r="D123" s="696" t="s">
        <v>6523</v>
      </c>
      <c r="E123" s="696" t="s">
        <v>6524</v>
      </c>
      <c r="F123" s="711">
        <v>12</v>
      </c>
      <c r="G123" s="711">
        <v>732</v>
      </c>
      <c r="H123" s="711">
        <v>1</v>
      </c>
      <c r="I123" s="711">
        <v>61</v>
      </c>
      <c r="J123" s="711">
        <v>6</v>
      </c>
      <c r="K123" s="711">
        <v>366</v>
      </c>
      <c r="L123" s="711">
        <v>0.5</v>
      </c>
      <c r="M123" s="711">
        <v>61</v>
      </c>
      <c r="N123" s="711"/>
      <c r="O123" s="711"/>
      <c r="P123" s="701"/>
      <c r="Q123" s="712"/>
    </row>
    <row r="124" spans="1:17" ht="14.4" customHeight="1" x14ac:dyDescent="0.3">
      <c r="A124" s="695" t="s">
        <v>6471</v>
      </c>
      <c r="B124" s="696" t="s">
        <v>6472</v>
      </c>
      <c r="C124" s="696" t="s">
        <v>5886</v>
      </c>
      <c r="D124" s="696" t="s">
        <v>6525</v>
      </c>
      <c r="E124" s="696" t="s">
        <v>6526</v>
      </c>
      <c r="F124" s="711">
        <v>41</v>
      </c>
      <c r="G124" s="711">
        <v>779</v>
      </c>
      <c r="H124" s="711">
        <v>1</v>
      </c>
      <c r="I124" s="711">
        <v>19</v>
      </c>
      <c r="J124" s="711">
        <v>18</v>
      </c>
      <c r="K124" s="711">
        <v>342</v>
      </c>
      <c r="L124" s="711">
        <v>0.43902439024390244</v>
      </c>
      <c r="M124" s="711">
        <v>19</v>
      </c>
      <c r="N124" s="711">
        <v>26</v>
      </c>
      <c r="O124" s="711">
        <v>494</v>
      </c>
      <c r="P124" s="701">
        <v>0.63414634146341464</v>
      </c>
      <c r="Q124" s="712">
        <v>19</v>
      </c>
    </row>
    <row r="125" spans="1:17" ht="14.4" customHeight="1" x14ac:dyDescent="0.3">
      <c r="A125" s="695" t="s">
        <v>6471</v>
      </c>
      <c r="B125" s="696" t="s">
        <v>6472</v>
      </c>
      <c r="C125" s="696" t="s">
        <v>5886</v>
      </c>
      <c r="D125" s="696" t="s">
        <v>6527</v>
      </c>
      <c r="E125" s="696" t="s">
        <v>6528</v>
      </c>
      <c r="F125" s="711"/>
      <c r="G125" s="711"/>
      <c r="H125" s="711"/>
      <c r="I125" s="711"/>
      <c r="J125" s="711">
        <v>1</v>
      </c>
      <c r="K125" s="711">
        <v>1447</v>
      </c>
      <c r="L125" s="711"/>
      <c r="M125" s="711">
        <v>1447</v>
      </c>
      <c r="N125" s="711">
        <v>1</v>
      </c>
      <c r="O125" s="711">
        <v>1452</v>
      </c>
      <c r="P125" s="701"/>
      <c r="Q125" s="712">
        <v>1452</v>
      </c>
    </row>
    <row r="126" spans="1:17" ht="14.4" customHeight="1" x14ac:dyDescent="0.3">
      <c r="A126" s="695" t="s">
        <v>6471</v>
      </c>
      <c r="B126" s="696" t="s">
        <v>6472</v>
      </c>
      <c r="C126" s="696" t="s">
        <v>5886</v>
      </c>
      <c r="D126" s="696" t="s">
        <v>6529</v>
      </c>
      <c r="E126" s="696" t="s">
        <v>6530</v>
      </c>
      <c r="F126" s="711">
        <v>4</v>
      </c>
      <c r="G126" s="711">
        <v>1564</v>
      </c>
      <c r="H126" s="711">
        <v>1</v>
      </c>
      <c r="I126" s="711">
        <v>391</v>
      </c>
      <c r="J126" s="711">
        <v>1</v>
      </c>
      <c r="K126" s="711">
        <v>391</v>
      </c>
      <c r="L126" s="711">
        <v>0.25</v>
      </c>
      <c r="M126" s="711">
        <v>391</v>
      </c>
      <c r="N126" s="711"/>
      <c r="O126" s="711"/>
      <c r="P126" s="701"/>
      <c r="Q126" s="712"/>
    </row>
    <row r="127" spans="1:17" ht="14.4" customHeight="1" x14ac:dyDescent="0.3">
      <c r="A127" s="695" t="s">
        <v>6471</v>
      </c>
      <c r="B127" s="696" t="s">
        <v>6472</v>
      </c>
      <c r="C127" s="696" t="s">
        <v>5886</v>
      </c>
      <c r="D127" s="696" t="s">
        <v>6531</v>
      </c>
      <c r="E127" s="696" t="s">
        <v>6532</v>
      </c>
      <c r="F127" s="711">
        <v>1</v>
      </c>
      <c r="G127" s="711">
        <v>461</v>
      </c>
      <c r="H127" s="711">
        <v>1</v>
      </c>
      <c r="I127" s="711">
        <v>461</v>
      </c>
      <c r="J127" s="711"/>
      <c r="K127" s="711"/>
      <c r="L127" s="711"/>
      <c r="M127" s="711"/>
      <c r="N127" s="711"/>
      <c r="O127" s="711"/>
      <c r="P127" s="701"/>
      <c r="Q127" s="712"/>
    </row>
    <row r="128" spans="1:17" ht="14.4" customHeight="1" x14ac:dyDescent="0.3">
      <c r="A128" s="695" t="s">
        <v>6471</v>
      </c>
      <c r="B128" s="696" t="s">
        <v>6472</v>
      </c>
      <c r="C128" s="696" t="s">
        <v>5886</v>
      </c>
      <c r="D128" s="696" t="s">
        <v>6533</v>
      </c>
      <c r="E128" s="696" t="s">
        <v>6534</v>
      </c>
      <c r="F128" s="711">
        <v>20</v>
      </c>
      <c r="G128" s="711">
        <v>6240</v>
      </c>
      <c r="H128" s="711">
        <v>1</v>
      </c>
      <c r="I128" s="711">
        <v>312</v>
      </c>
      <c r="J128" s="711">
        <v>11</v>
      </c>
      <c r="K128" s="711">
        <v>3432</v>
      </c>
      <c r="L128" s="711">
        <v>0.55000000000000004</v>
      </c>
      <c r="M128" s="711">
        <v>312</v>
      </c>
      <c r="N128" s="711">
        <v>11</v>
      </c>
      <c r="O128" s="711">
        <v>3432</v>
      </c>
      <c r="P128" s="701">
        <v>0.55000000000000004</v>
      </c>
      <c r="Q128" s="712">
        <v>312</v>
      </c>
    </row>
    <row r="129" spans="1:17" ht="14.4" customHeight="1" x14ac:dyDescent="0.3">
      <c r="A129" s="695" t="s">
        <v>6471</v>
      </c>
      <c r="B129" s="696" t="s">
        <v>6472</v>
      </c>
      <c r="C129" s="696" t="s">
        <v>5886</v>
      </c>
      <c r="D129" s="696" t="s">
        <v>6535</v>
      </c>
      <c r="E129" s="696" t="s">
        <v>6536</v>
      </c>
      <c r="F129" s="711">
        <v>33</v>
      </c>
      <c r="G129" s="711">
        <v>28050</v>
      </c>
      <c r="H129" s="711">
        <v>1</v>
      </c>
      <c r="I129" s="711">
        <v>850</v>
      </c>
      <c r="J129" s="711">
        <v>25</v>
      </c>
      <c r="K129" s="711">
        <v>21275</v>
      </c>
      <c r="L129" s="711">
        <v>0.75846702317290549</v>
      </c>
      <c r="M129" s="711">
        <v>851</v>
      </c>
      <c r="N129" s="711">
        <v>26</v>
      </c>
      <c r="O129" s="711">
        <v>22131</v>
      </c>
      <c r="P129" s="701">
        <v>0.7889839572192513</v>
      </c>
      <c r="Q129" s="712">
        <v>851.19230769230774</v>
      </c>
    </row>
    <row r="130" spans="1:17" ht="14.4" customHeight="1" x14ac:dyDescent="0.3">
      <c r="A130" s="695" t="s">
        <v>6471</v>
      </c>
      <c r="B130" s="696" t="s">
        <v>6472</v>
      </c>
      <c r="C130" s="696" t="s">
        <v>5886</v>
      </c>
      <c r="D130" s="696" t="s">
        <v>6537</v>
      </c>
      <c r="E130" s="696" t="s">
        <v>6538</v>
      </c>
      <c r="F130" s="711">
        <v>3</v>
      </c>
      <c r="G130" s="711">
        <v>378</v>
      </c>
      <c r="H130" s="711">
        <v>1</v>
      </c>
      <c r="I130" s="711">
        <v>126</v>
      </c>
      <c r="J130" s="711">
        <v>1</v>
      </c>
      <c r="K130" s="711">
        <v>127</v>
      </c>
      <c r="L130" s="711">
        <v>0.33597883597883599</v>
      </c>
      <c r="M130" s="711">
        <v>127</v>
      </c>
      <c r="N130" s="711"/>
      <c r="O130" s="711"/>
      <c r="P130" s="701"/>
      <c r="Q130" s="712"/>
    </row>
    <row r="131" spans="1:17" ht="14.4" customHeight="1" x14ac:dyDescent="0.3">
      <c r="A131" s="695" t="s">
        <v>6471</v>
      </c>
      <c r="B131" s="696" t="s">
        <v>6472</v>
      </c>
      <c r="C131" s="696" t="s">
        <v>5886</v>
      </c>
      <c r="D131" s="696" t="s">
        <v>6539</v>
      </c>
      <c r="E131" s="696" t="s">
        <v>6540</v>
      </c>
      <c r="F131" s="711">
        <v>3</v>
      </c>
      <c r="G131" s="711">
        <v>108</v>
      </c>
      <c r="H131" s="711">
        <v>1</v>
      </c>
      <c r="I131" s="711">
        <v>36</v>
      </c>
      <c r="J131" s="711">
        <v>1</v>
      </c>
      <c r="K131" s="711">
        <v>37</v>
      </c>
      <c r="L131" s="711">
        <v>0.34259259259259262</v>
      </c>
      <c r="M131" s="711">
        <v>37</v>
      </c>
      <c r="N131" s="711"/>
      <c r="O131" s="711"/>
      <c r="P131" s="701"/>
      <c r="Q131" s="712"/>
    </row>
    <row r="132" spans="1:17" ht="14.4" customHeight="1" x14ac:dyDescent="0.3">
      <c r="A132" s="695" t="s">
        <v>6471</v>
      </c>
      <c r="B132" s="696" t="s">
        <v>6472</v>
      </c>
      <c r="C132" s="696" t="s">
        <v>5886</v>
      </c>
      <c r="D132" s="696" t="s">
        <v>6541</v>
      </c>
      <c r="E132" s="696" t="s">
        <v>6542</v>
      </c>
      <c r="F132" s="711">
        <v>42</v>
      </c>
      <c r="G132" s="711">
        <v>6972</v>
      </c>
      <c r="H132" s="711">
        <v>1</v>
      </c>
      <c r="I132" s="711">
        <v>166</v>
      </c>
      <c r="J132" s="711">
        <v>27</v>
      </c>
      <c r="K132" s="711">
        <v>4482</v>
      </c>
      <c r="L132" s="711">
        <v>0.6428571428571429</v>
      </c>
      <c r="M132" s="711">
        <v>166</v>
      </c>
      <c r="N132" s="711">
        <v>39</v>
      </c>
      <c r="O132" s="711">
        <v>6489</v>
      </c>
      <c r="P132" s="701">
        <v>0.93072289156626509</v>
      </c>
      <c r="Q132" s="712">
        <v>166.38461538461539</v>
      </c>
    </row>
    <row r="133" spans="1:17" ht="14.4" customHeight="1" x14ac:dyDescent="0.3">
      <c r="A133" s="695" t="s">
        <v>6471</v>
      </c>
      <c r="B133" s="696" t="s">
        <v>6472</v>
      </c>
      <c r="C133" s="696" t="s">
        <v>5886</v>
      </c>
      <c r="D133" s="696" t="s">
        <v>6543</v>
      </c>
      <c r="E133" s="696" t="s">
        <v>6544</v>
      </c>
      <c r="F133" s="711"/>
      <c r="G133" s="711"/>
      <c r="H133" s="711"/>
      <c r="I133" s="711"/>
      <c r="J133" s="711"/>
      <c r="K133" s="711"/>
      <c r="L133" s="711"/>
      <c r="M133" s="711"/>
      <c r="N133" s="711">
        <v>6</v>
      </c>
      <c r="O133" s="711">
        <v>991</v>
      </c>
      <c r="P133" s="701"/>
      <c r="Q133" s="712">
        <v>165.16666666666666</v>
      </c>
    </row>
    <row r="134" spans="1:17" ht="14.4" customHeight="1" x14ac:dyDescent="0.3">
      <c r="A134" s="695" t="s">
        <v>6471</v>
      </c>
      <c r="B134" s="696" t="s">
        <v>6472</v>
      </c>
      <c r="C134" s="696" t="s">
        <v>5886</v>
      </c>
      <c r="D134" s="696" t="s">
        <v>6545</v>
      </c>
      <c r="E134" s="696" t="s">
        <v>6546</v>
      </c>
      <c r="F134" s="711"/>
      <c r="G134" s="711"/>
      <c r="H134" s="711"/>
      <c r="I134" s="711"/>
      <c r="J134" s="711">
        <v>5</v>
      </c>
      <c r="K134" s="711">
        <v>1180</v>
      </c>
      <c r="L134" s="711"/>
      <c r="M134" s="711">
        <v>236</v>
      </c>
      <c r="N134" s="711">
        <v>3</v>
      </c>
      <c r="O134" s="711">
        <v>709</v>
      </c>
      <c r="P134" s="701"/>
      <c r="Q134" s="712">
        <v>236.33333333333334</v>
      </c>
    </row>
    <row r="135" spans="1:17" ht="14.4" customHeight="1" x14ac:dyDescent="0.3">
      <c r="A135" s="695" t="s">
        <v>6471</v>
      </c>
      <c r="B135" s="696" t="s">
        <v>6472</v>
      </c>
      <c r="C135" s="696" t="s">
        <v>5886</v>
      </c>
      <c r="D135" s="696" t="s">
        <v>6547</v>
      </c>
      <c r="E135" s="696" t="s">
        <v>6548</v>
      </c>
      <c r="F135" s="711"/>
      <c r="G135" s="711"/>
      <c r="H135" s="711"/>
      <c r="I135" s="711"/>
      <c r="J135" s="711"/>
      <c r="K135" s="711"/>
      <c r="L135" s="711"/>
      <c r="M135" s="711"/>
      <c r="N135" s="711">
        <v>2</v>
      </c>
      <c r="O135" s="711">
        <v>344</v>
      </c>
      <c r="P135" s="701"/>
      <c r="Q135" s="712">
        <v>172</v>
      </c>
    </row>
    <row r="136" spans="1:17" ht="14.4" customHeight="1" x14ac:dyDescent="0.3">
      <c r="A136" s="695" t="s">
        <v>6471</v>
      </c>
      <c r="B136" s="696" t="s">
        <v>6472</v>
      </c>
      <c r="C136" s="696" t="s">
        <v>5886</v>
      </c>
      <c r="D136" s="696" t="s">
        <v>6549</v>
      </c>
      <c r="E136" s="696" t="s">
        <v>6550</v>
      </c>
      <c r="F136" s="711">
        <v>2</v>
      </c>
      <c r="G136" s="711">
        <v>616</v>
      </c>
      <c r="H136" s="711">
        <v>1</v>
      </c>
      <c r="I136" s="711">
        <v>308</v>
      </c>
      <c r="J136" s="711">
        <v>5</v>
      </c>
      <c r="K136" s="711">
        <v>1540</v>
      </c>
      <c r="L136" s="711">
        <v>2.5</v>
      </c>
      <c r="M136" s="711">
        <v>308</v>
      </c>
      <c r="N136" s="711">
        <v>5</v>
      </c>
      <c r="O136" s="711">
        <v>1541</v>
      </c>
      <c r="P136" s="701">
        <v>2.5016233766233764</v>
      </c>
      <c r="Q136" s="712">
        <v>308.2</v>
      </c>
    </row>
    <row r="137" spans="1:17" ht="14.4" customHeight="1" x14ac:dyDescent="0.3">
      <c r="A137" s="695" t="s">
        <v>6471</v>
      </c>
      <c r="B137" s="696" t="s">
        <v>6472</v>
      </c>
      <c r="C137" s="696" t="s">
        <v>5886</v>
      </c>
      <c r="D137" s="696" t="s">
        <v>6551</v>
      </c>
      <c r="E137" s="696" t="s">
        <v>6552</v>
      </c>
      <c r="F137" s="711"/>
      <c r="G137" s="711"/>
      <c r="H137" s="711"/>
      <c r="I137" s="711"/>
      <c r="J137" s="711"/>
      <c r="K137" s="711"/>
      <c r="L137" s="711"/>
      <c r="M137" s="711"/>
      <c r="N137" s="711">
        <v>27</v>
      </c>
      <c r="O137" s="711">
        <v>9423</v>
      </c>
      <c r="P137" s="701"/>
      <c r="Q137" s="712">
        <v>349</v>
      </c>
    </row>
    <row r="138" spans="1:17" ht="14.4" customHeight="1" x14ac:dyDescent="0.3">
      <c r="A138" s="695" t="s">
        <v>6471</v>
      </c>
      <c r="B138" s="696" t="s">
        <v>6472</v>
      </c>
      <c r="C138" s="696" t="s">
        <v>5886</v>
      </c>
      <c r="D138" s="696" t="s">
        <v>6553</v>
      </c>
      <c r="E138" s="696" t="s">
        <v>6554</v>
      </c>
      <c r="F138" s="711"/>
      <c r="G138" s="711"/>
      <c r="H138" s="711"/>
      <c r="I138" s="711"/>
      <c r="J138" s="711"/>
      <c r="K138" s="711"/>
      <c r="L138" s="711"/>
      <c r="M138" s="711"/>
      <c r="N138" s="711">
        <v>1</v>
      </c>
      <c r="O138" s="711">
        <v>349</v>
      </c>
      <c r="P138" s="701"/>
      <c r="Q138" s="712">
        <v>349</v>
      </c>
    </row>
    <row r="139" spans="1:17" ht="14.4" customHeight="1" x14ac:dyDescent="0.3">
      <c r="A139" s="695" t="s">
        <v>6471</v>
      </c>
      <c r="B139" s="696" t="s">
        <v>6472</v>
      </c>
      <c r="C139" s="696" t="s">
        <v>5886</v>
      </c>
      <c r="D139" s="696" t="s">
        <v>6555</v>
      </c>
      <c r="E139" s="696" t="s">
        <v>6556</v>
      </c>
      <c r="F139" s="711">
        <v>12</v>
      </c>
      <c r="G139" s="711">
        <v>14484</v>
      </c>
      <c r="H139" s="711">
        <v>1</v>
      </c>
      <c r="I139" s="711">
        <v>1207</v>
      </c>
      <c r="J139" s="711">
        <v>16</v>
      </c>
      <c r="K139" s="711">
        <v>19360</v>
      </c>
      <c r="L139" s="711">
        <v>1.3366473349903341</v>
      </c>
      <c r="M139" s="711">
        <v>1210</v>
      </c>
      <c r="N139" s="711">
        <v>13</v>
      </c>
      <c r="O139" s="711">
        <v>15746</v>
      </c>
      <c r="P139" s="701">
        <v>1.0871306268986467</v>
      </c>
      <c r="Q139" s="712">
        <v>1211.2307692307693</v>
      </c>
    </row>
    <row r="140" spans="1:17" ht="14.4" customHeight="1" x14ac:dyDescent="0.3">
      <c r="A140" s="695" t="s">
        <v>6471</v>
      </c>
      <c r="B140" s="696" t="s">
        <v>6472</v>
      </c>
      <c r="C140" s="696" t="s">
        <v>5886</v>
      </c>
      <c r="D140" s="696" t="s">
        <v>6557</v>
      </c>
      <c r="E140" s="696" t="s">
        <v>6558</v>
      </c>
      <c r="F140" s="711">
        <v>197</v>
      </c>
      <c r="G140" s="711">
        <v>154054</v>
      </c>
      <c r="H140" s="711">
        <v>1</v>
      </c>
      <c r="I140" s="711">
        <v>782</v>
      </c>
      <c r="J140" s="711">
        <v>163</v>
      </c>
      <c r="K140" s="711">
        <v>127629</v>
      </c>
      <c r="L140" s="711">
        <v>0.82846923805938177</v>
      </c>
      <c r="M140" s="711">
        <v>783</v>
      </c>
      <c r="N140" s="711">
        <v>384</v>
      </c>
      <c r="O140" s="711">
        <v>301054</v>
      </c>
      <c r="P140" s="701">
        <v>1.954210861126618</v>
      </c>
      <c r="Q140" s="712">
        <v>783.99479166666663</v>
      </c>
    </row>
    <row r="141" spans="1:17" ht="14.4" customHeight="1" x14ac:dyDescent="0.3">
      <c r="A141" s="695" t="s">
        <v>6471</v>
      </c>
      <c r="B141" s="696" t="s">
        <v>6472</v>
      </c>
      <c r="C141" s="696" t="s">
        <v>5886</v>
      </c>
      <c r="D141" s="696" t="s">
        <v>6559</v>
      </c>
      <c r="E141" s="696" t="s">
        <v>6560</v>
      </c>
      <c r="F141" s="711">
        <v>1</v>
      </c>
      <c r="G141" s="711">
        <v>186</v>
      </c>
      <c r="H141" s="711">
        <v>1</v>
      </c>
      <c r="I141" s="711">
        <v>186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6471</v>
      </c>
      <c r="B142" s="696" t="s">
        <v>6472</v>
      </c>
      <c r="C142" s="696" t="s">
        <v>5886</v>
      </c>
      <c r="D142" s="696" t="s">
        <v>6561</v>
      </c>
      <c r="E142" s="696" t="s">
        <v>6562</v>
      </c>
      <c r="F142" s="711"/>
      <c r="G142" s="711"/>
      <c r="H142" s="711"/>
      <c r="I142" s="711"/>
      <c r="J142" s="711"/>
      <c r="K142" s="711"/>
      <c r="L142" s="711"/>
      <c r="M142" s="711"/>
      <c r="N142" s="711">
        <v>1</v>
      </c>
      <c r="O142" s="711">
        <v>177</v>
      </c>
      <c r="P142" s="701"/>
      <c r="Q142" s="712">
        <v>177</v>
      </c>
    </row>
    <row r="143" spans="1:17" ht="14.4" customHeight="1" x14ac:dyDescent="0.3">
      <c r="A143" s="695" t="s">
        <v>6471</v>
      </c>
      <c r="B143" s="696" t="s">
        <v>6472</v>
      </c>
      <c r="C143" s="696" t="s">
        <v>5886</v>
      </c>
      <c r="D143" s="696" t="s">
        <v>6563</v>
      </c>
      <c r="E143" s="696" t="s">
        <v>6564</v>
      </c>
      <c r="F143" s="711"/>
      <c r="G143" s="711"/>
      <c r="H143" s="711"/>
      <c r="I143" s="711"/>
      <c r="J143" s="711"/>
      <c r="K143" s="711"/>
      <c r="L143" s="711"/>
      <c r="M143" s="711"/>
      <c r="N143" s="711">
        <v>2</v>
      </c>
      <c r="O143" s="711">
        <v>724</v>
      </c>
      <c r="P143" s="701"/>
      <c r="Q143" s="712">
        <v>362</v>
      </c>
    </row>
    <row r="144" spans="1:17" ht="14.4" customHeight="1" x14ac:dyDescent="0.3">
      <c r="A144" s="695" t="s">
        <v>6471</v>
      </c>
      <c r="B144" s="696" t="s">
        <v>6472</v>
      </c>
      <c r="C144" s="696" t="s">
        <v>5886</v>
      </c>
      <c r="D144" s="696" t="s">
        <v>6565</v>
      </c>
      <c r="E144" s="696" t="s">
        <v>6566</v>
      </c>
      <c r="F144" s="711">
        <v>50</v>
      </c>
      <c r="G144" s="711">
        <v>11300</v>
      </c>
      <c r="H144" s="711">
        <v>1</v>
      </c>
      <c r="I144" s="711">
        <v>226</v>
      </c>
      <c r="J144" s="711">
        <v>46</v>
      </c>
      <c r="K144" s="711">
        <v>10442</v>
      </c>
      <c r="L144" s="711">
        <v>0.92407079646017698</v>
      </c>
      <c r="M144" s="711">
        <v>227</v>
      </c>
      <c r="N144" s="711">
        <v>48</v>
      </c>
      <c r="O144" s="711">
        <v>10915</v>
      </c>
      <c r="P144" s="701">
        <v>0.96592920353982303</v>
      </c>
      <c r="Q144" s="712">
        <v>227.39583333333334</v>
      </c>
    </row>
    <row r="145" spans="1:17" ht="14.4" customHeight="1" x14ac:dyDescent="0.3">
      <c r="A145" s="695" t="s">
        <v>6471</v>
      </c>
      <c r="B145" s="696" t="s">
        <v>6472</v>
      </c>
      <c r="C145" s="696" t="s">
        <v>5886</v>
      </c>
      <c r="D145" s="696" t="s">
        <v>6567</v>
      </c>
      <c r="E145" s="696" t="s">
        <v>6568</v>
      </c>
      <c r="F145" s="711"/>
      <c r="G145" s="711"/>
      <c r="H145" s="711"/>
      <c r="I145" s="711"/>
      <c r="J145" s="711">
        <v>3</v>
      </c>
      <c r="K145" s="711">
        <v>471</v>
      </c>
      <c r="L145" s="711"/>
      <c r="M145" s="711">
        <v>157</v>
      </c>
      <c r="N145" s="711"/>
      <c r="O145" s="711"/>
      <c r="P145" s="701"/>
      <c r="Q145" s="712"/>
    </row>
    <row r="146" spans="1:17" ht="14.4" customHeight="1" x14ac:dyDescent="0.3">
      <c r="A146" s="695" t="s">
        <v>6471</v>
      </c>
      <c r="B146" s="696" t="s">
        <v>6472</v>
      </c>
      <c r="C146" s="696" t="s">
        <v>5886</v>
      </c>
      <c r="D146" s="696" t="s">
        <v>6569</v>
      </c>
      <c r="E146" s="696" t="s">
        <v>6570</v>
      </c>
      <c r="F146" s="711">
        <v>8</v>
      </c>
      <c r="G146" s="711">
        <v>3672</v>
      </c>
      <c r="H146" s="711">
        <v>1</v>
      </c>
      <c r="I146" s="711">
        <v>459</v>
      </c>
      <c r="J146" s="711">
        <v>3</v>
      </c>
      <c r="K146" s="711">
        <v>1380</v>
      </c>
      <c r="L146" s="711">
        <v>0.37581699346405228</v>
      </c>
      <c r="M146" s="711">
        <v>460</v>
      </c>
      <c r="N146" s="711">
        <v>3</v>
      </c>
      <c r="O146" s="711">
        <v>1381</v>
      </c>
      <c r="P146" s="701">
        <v>0.3760893246187364</v>
      </c>
      <c r="Q146" s="712">
        <v>460.33333333333331</v>
      </c>
    </row>
    <row r="147" spans="1:17" ht="14.4" customHeight="1" x14ac:dyDescent="0.3">
      <c r="A147" s="695" t="s">
        <v>6471</v>
      </c>
      <c r="B147" s="696" t="s">
        <v>6472</v>
      </c>
      <c r="C147" s="696" t="s">
        <v>5886</v>
      </c>
      <c r="D147" s="696" t="s">
        <v>6571</v>
      </c>
      <c r="E147" s="696" t="s">
        <v>6572</v>
      </c>
      <c r="F147" s="711">
        <v>3</v>
      </c>
      <c r="G147" s="711">
        <v>1677</v>
      </c>
      <c r="H147" s="711">
        <v>1</v>
      </c>
      <c r="I147" s="711">
        <v>559</v>
      </c>
      <c r="J147" s="711">
        <v>5</v>
      </c>
      <c r="K147" s="711">
        <v>2800</v>
      </c>
      <c r="L147" s="711">
        <v>1.6696481812760882</v>
      </c>
      <c r="M147" s="711">
        <v>560</v>
      </c>
      <c r="N147" s="711">
        <v>3</v>
      </c>
      <c r="O147" s="711">
        <v>1681</v>
      </c>
      <c r="P147" s="701">
        <v>1.0023852116875374</v>
      </c>
      <c r="Q147" s="712">
        <v>560.33333333333337</v>
      </c>
    </row>
    <row r="148" spans="1:17" ht="14.4" customHeight="1" x14ac:dyDescent="0.3">
      <c r="A148" s="695" t="s">
        <v>6471</v>
      </c>
      <c r="B148" s="696" t="s">
        <v>6472</v>
      </c>
      <c r="C148" s="696" t="s">
        <v>5886</v>
      </c>
      <c r="D148" s="696" t="s">
        <v>6573</v>
      </c>
      <c r="E148" s="696" t="s">
        <v>6574</v>
      </c>
      <c r="F148" s="711">
        <v>11</v>
      </c>
      <c r="G148" s="711">
        <v>1430</v>
      </c>
      <c r="H148" s="711">
        <v>1</v>
      </c>
      <c r="I148" s="711">
        <v>130</v>
      </c>
      <c r="J148" s="711">
        <v>2</v>
      </c>
      <c r="K148" s="711">
        <v>262</v>
      </c>
      <c r="L148" s="711">
        <v>0.18321678321678322</v>
      </c>
      <c r="M148" s="711">
        <v>131</v>
      </c>
      <c r="N148" s="711">
        <v>5</v>
      </c>
      <c r="O148" s="711">
        <v>656</v>
      </c>
      <c r="P148" s="701">
        <v>0.45874125874125876</v>
      </c>
      <c r="Q148" s="712">
        <v>131.19999999999999</v>
      </c>
    </row>
    <row r="149" spans="1:17" ht="14.4" customHeight="1" x14ac:dyDescent="0.3">
      <c r="A149" s="695" t="s">
        <v>6471</v>
      </c>
      <c r="B149" s="696" t="s">
        <v>6472</v>
      </c>
      <c r="C149" s="696" t="s">
        <v>5886</v>
      </c>
      <c r="D149" s="696" t="s">
        <v>6575</v>
      </c>
      <c r="E149" s="696" t="s">
        <v>6576</v>
      </c>
      <c r="F149" s="711"/>
      <c r="G149" s="711"/>
      <c r="H149" s="711"/>
      <c r="I149" s="711"/>
      <c r="J149" s="711">
        <v>2</v>
      </c>
      <c r="K149" s="711">
        <v>824</v>
      </c>
      <c r="L149" s="711"/>
      <c r="M149" s="711">
        <v>412</v>
      </c>
      <c r="N149" s="711">
        <v>4</v>
      </c>
      <c r="O149" s="711">
        <v>1649</v>
      </c>
      <c r="P149" s="701"/>
      <c r="Q149" s="712">
        <v>412.25</v>
      </c>
    </row>
    <row r="150" spans="1:17" ht="14.4" customHeight="1" x14ac:dyDescent="0.3">
      <c r="A150" s="695" t="s">
        <v>6471</v>
      </c>
      <c r="B150" s="696" t="s">
        <v>6472</v>
      </c>
      <c r="C150" s="696" t="s">
        <v>5886</v>
      </c>
      <c r="D150" s="696" t="s">
        <v>6577</v>
      </c>
      <c r="E150" s="696" t="s">
        <v>6578</v>
      </c>
      <c r="F150" s="711">
        <v>6</v>
      </c>
      <c r="G150" s="711">
        <v>5628</v>
      </c>
      <c r="H150" s="711">
        <v>1</v>
      </c>
      <c r="I150" s="711">
        <v>938</v>
      </c>
      <c r="J150" s="711">
        <v>4</v>
      </c>
      <c r="K150" s="711">
        <v>3756</v>
      </c>
      <c r="L150" s="711">
        <v>0.66737739872068236</v>
      </c>
      <c r="M150" s="711">
        <v>939</v>
      </c>
      <c r="N150" s="711">
        <v>1</v>
      </c>
      <c r="O150" s="711">
        <v>939</v>
      </c>
      <c r="P150" s="701">
        <v>0.16684434968017059</v>
      </c>
      <c r="Q150" s="712">
        <v>939</v>
      </c>
    </row>
    <row r="151" spans="1:17" ht="14.4" customHeight="1" x14ac:dyDescent="0.3">
      <c r="A151" s="695" t="s">
        <v>6471</v>
      </c>
      <c r="B151" s="696" t="s">
        <v>6472</v>
      </c>
      <c r="C151" s="696" t="s">
        <v>5886</v>
      </c>
      <c r="D151" s="696" t="s">
        <v>6579</v>
      </c>
      <c r="E151" s="696" t="s">
        <v>6580</v>
      </c>
      <c r="F151" s="711"/>
      <c r="G151" s="711"/>
      <c r="H151" s="711"/>
      <c r="I151" s="711"/>
      <c r="J151" s="711"/>
      <c r="K151" s="711"/>
      <c r="L151" s="711"/>
      <c r="M151" s="711"/>
      <c r="N151" s="711">
        <v>3</v>
      </c>
      <c r="O151" s="711">
        <v>1182</v>
      </c>
      <c r="P151" s="701"/>
      <c r="Q151" s="712">
        <v>394</v>
      </c>
    </row>
    <row r="152" spans="1:17" ht="14.4" customHeight="1" x14ac:dyDescent="0.3">
      <c r="A152" s="695" t="s">
        <v>6471</v>
      </c>
      <c r="B152" s="696" t="s">
        <v>6472</v>
      </c>
      <c r="C152" s="696" t="s">
        <v>5886</v>
      </c>
      <c r="D152" s="696" t="s">
        <v>6581</v>
      </c>
      <c r="E152" s="696" t="s">
        <v>6582</v>
      </c>
      <c r="F152" s="711"/>
      <c r="G152" s="711"/>
      <c r="H152" s="711"/>
      <c r="I152" s="711"/>
      <c r="J152" s="711">
        <v>1</v>
      </c>
      <c r="K152" s="711">
        <v>573</v>
      </c>
      <c r="L152" s="711"/>
      <c r="M152" s="711">
        <v>573</v>
      </c>
      <c r="N152" s="711">
        <v>1</v>
      </c>
      <c r="O152" s="711">
        <v>574</v>
      </c>
      <c r="P152" s="701"/>
      <c r="Q152" s="712">
        <v>574</v>
      </c>
    </row>
    <row r="153" spans="1:17" ht="14.4" customHeight="1" x14ac:dyDescent="0.3">
      <c r="A153" s="695" t="s">
        <v>6471</v>
      </c>
      <c r="B153" s="696" t="s">
        <v>6472</v>
      </c>
      <c r="C153" s="696" t="s">
        <v>5886</v>
      </c>
      <c r="D153" s="696" t="s">
        <v>6005</v>
      </c>
      <c r="E153" s="696" t="s">
        <v>6006</v>
      </c>
      <c r="F153" s="711">
        <v>4</v>
      </c>
      <c r="G153" s="711">
        <v>88</v>
      </c>
      <c r="H153" s="711">
        <v>1</v>
      </c>
      <c r="I153" s="711">
        <v>22</v>
      </c>
      <c r="J153" s="711">
        <v>2</v>
      </c>
      <c r="K153" s="711">
        <v>44</v>
      </c>
      <c r="L153" s="711">
        <v>0.5</v>
      </c>
      <c r="M153" s="711">
        <v>22</v>
      </c>
      <c r="N153" s="711"/>
      <c r="O153" s="711"/>
      <c r="P153" s="701"/>
      <c r="Q153" s="712"/>
    </row>
    <row r="154" spans="1:17" ht="14.4" customHeight="1" x14ac:dyDescent="0.3">
      <c r="A154" s="695" t="s">
        <v>6471</v>
      </c>
      <c r="B154" s="696" t="s">
        <v>6472</v>
      </c>
      <c r="C154" s="696" t="s">
        <v>5886</v>
      </c>
      <c r="D154" s="696" t="s">
        <v>6583</v>
      </c>
      <c r="E154" s="696" t="s">
        <v>6584</v>
      </c>
      <c r="F154" s="711">
        <v>1</v>
      </c>
      <c r="G154" s="711">
        <v>88</v>
      </c>
      <c r="H154" s="711">
        <v>1</v>
      </c>
      <c r="I154" s="711">
        <v>88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6471</v>
      </c>
      <c r="B155" s="696" t="s">
        <v>6472</v>
      </c>
      <c r="C155" s="696" t="s">
        <v>5886</v>
      </c>
      <c r="D155" s="696" t="s">
        <v>6585</v>
      </c>
      <c r="E155" s="696" t="s">
        <v>6586</v>
      </c>
      <c r="F155" s="711">
        <v>2521</v>
      </c>
      <c r="G155" s="711">
        <v>73109</v>
      </c>
      <c r="H155" s="711">
        <v>1</v>
      </c>
      <c r="I155" s="711">
        <v>29</v>
      </c>
      <c r="J155" s="711">
        <v>2407</v>
      </c>
      <c r="K155" s="711">
        <v>69803</v>
      </c>
      <c r="L155" s="711">
        <v>0.95477984926616422</v>
      </c>
      <c r="M155" s="711">
        <v>29</v>
      </c>
      <c r="N155" s="711">
        <v>2819</v>
      </c>
      <c r="O155" s="711">
        <v>82601</v>
      </c>
      <c r="P155" s="701">
        <v>1.12983353622673</v>
      </c>
      <c r="Q155" s="712">
        <v>29.301525363604114</v>
      </c>
    </row>
    <row r="156" spans="1:17" ht="14.4" customHeight="1" x14ac:dyDescent="0.3">
      <c r="A156" s="695" t="s">
        <v>6471</v>
      </c>
      <c r="B156" s="696" t="s">
        <v>6472</v>
      </c>
      <c r="C156" s="696" t="s">
        <v>5886</v>
      </c>
      <c r="D156" s="696" t="s">
        <v>6587</v>
      </c>
      <c r="E156" s="696" t="s">
        <v>6588</v>
      </c>
      <c r="F156" s="711">
        <v>4</v>
      </c>
      <c r="G156" s="711">
        <v>200</v>
      </c>
      <c r="H156" s="711">
        <v>1</v>
      </c>
      <c r="I156" s="711">
        <v>50</v>
      </c>
      <c r="J156" s="711">
        <v>3</v>
      </c>
      <c r="K156" s="711">
        <v>150</v>
      </c>
      <c r="L156" s="711">
        <v>0.75</v>
      </c>
      <c r="M156" s="711">
        <v>50</v>
      </c>
      <c r="N156" s="711">
        <v>4</v>
      </c>
      <c r="O156" s="711">
        <v>200</v>
      </c>
      <c r="P156" s="701">
        <v>1</v>
      </c>
      <c r="Q156" s="712">
        <v>50</v>
      </c>
    </row>
    <row r="157" spans="1:17" ht="14.4" customHeight="1" x14ac:dyDescent="0.3">
      <c r="A157" s="695" t="s">
        <v>6471</v>
      </c>
      <c r="B157" s="696" t="s">
        <v>6472</v>
      </c>
      <c r="C157" s="696" t="s">
        <v>5886</v>
      </c>
      <c r="D157" s="696" t="s">
        <v>6589</v>
      </c>
      <c r="E157" s="696" t="s">
        <v>6590</v>
      </c>
      <c r="F157" s="711">
        <v>27</v>
      </c>
      <c r="G157" s="711">
        <v>324</v>
      </c>
      <c r="H157" s="711">
        <v>1</v>
      </c>
      <c r="I157" s="711">
        <v>12</v>
      </c>
      <c r="J157" s="711">
        <v>43</v>
      </c>
      <c r="K157" s="711">
        <v>516</v>
      </c>
      <c r="L157" s="711">
        <v>1.5925925925925926</v>
      </c>
      <c r="M157" s="711">
        <v>12</v>
      </c>
      <c r="N157" s="711">
        <v>16</v>
      </c>
      <c r="O157" s="711">
        <v>192</v>
      </c>
      <c r="P157" s="701">
        <v>0.59259259259259256</v>
      </c>
      <c r="Q157" s="712">
        <v>12</v>
      </c>
    </row>
    <row r="158" spans="1:17" ht="14.4" customHeight="1" x14ac:dyDescent="0.3">
      <c r="A158" s="695" t="s">
        <v>6471</v>
      </c>
      <c r="B158" s="696" t="s">
        <v>6472</v>
      </c>
      <c r="C158" s="696" t="s">
        <v>5886</v>
      </c>
      <c r="D158" s="696" t="s">
        <v>6591</v>
      </c>
      <c r="E158" s="696" t="s">
        <v>6592</v>
      </c>
      <c r="F158" s="711">
        <v>40</v>
      </c>
      <c r="G158" s="711">
        <v>7200</v>
      </c>
      <c r="H158" s="711">
        <v>1</v>
      </c>
      <c r="I158" s="711">
        <v>180</v>
      </c>
      <c r="J158" s="711">
        <v>23</v>
      </c>
      <c r="K158" s="711">
        <v>4163</v>
      </c>
      <c r="L158" s="711">
        <v>0.57819444444444446</v>
      </c>
      <c r="M158" s="711">
        <v>181</v>
      </c>
      <c r="N158" s="711">
        <v>23</v>
      </c>
      <c r="O158" s="711">
        <v>4167</v>
      </c>
      <c r="P158" s="701">
        <v>0.57874999999999999</v>
      </c>
      <c r="Q158" s="712">
        <v>181.17391304347825</v>
      </c>
    </row>
    <row r="159" spans="1:17" ht="14.4" customHeight="1" x14ac:dyDescent="0.3">
      <c r="A159" s="695" t="s">
        <v>6471</v>
      </c>
      <c r="B159" s="696" t="s">
        <v>6472</v>
      </c>
      <c r="C159" s="696" t="s">
        <v>5886</v>
      </c>
      <c r="D159" s="696" t="s">
        <v>6593</v>
      </c>
      <c r="E159" s="696" t="s">
        <v>6594</v>
      </c>
      <c r="F159" s="711">
        <v>104</v>
      </c>
      <c r="G159" s="711">
        <v>7384</v>
      </c>
      <c r="H159" s="711">
        <v>1</v>
      </c>
      <c r="I159" s="711">
        <v>71</v>
      </c>
      <c r="J159" s="711">
        <v>73</v>
      </c>
      <c r="K159" s="711">
        <v>5183</v>
      </c>
      <c r="L159" s="711">
        <v>0.70192307692307687</v>
      </c>
      <c r="M159" s="711">
        <v>71</v>
      </c>
      <c r="N159" s="711">
        <v>31</v>
      </c>
      <c r="O159" s="711">
        <v>2210</v>
      </c>
      <c r="P159" s="701">
        <v>0.29929577464788731</v>
      </c>
      <c r="Q159" s="712">
        <v>71.290322580645167</v>
      </c>
    </row>
    <row r="160" spans="1:17" ht="14.4" customHeight="1" x14ac:dyDescent="0.3">
      <c r="A160" s="695" t="s">
        <v>6471</v>
      </c>
      <c r="B160" s="696" t="s">
        <v>6472</v>
      </c>
      <c r="C160" s="696" t="s">
        <v>5886</v>
      </c>
      <c r="D160" s="696" t="s">
        <v>6595</v>
      </c>
      <c r="E160" s="696" t="s">
        <v>6596</v>
      </c>
      <c r="F160" s="711">
        <v>41</v>
      </c>
      <c r="G160" s="711">
        <v>7421</v>
      </c>
      <c r="H160" s="711">
        <v>1</v>
      </c>
      <c r="I160" s="711">
        <v>181</v>
      </c>
      <c r="J160" s="711">
        <v>22</v>
      </c>
      <c r="K160" s="711">
        <v>4004</v>
      </c>
      <c r="L160" s="711">
        <v>0.53954992588599915</v>
      </c>
      <c r="M160" s="711">
        <v>182</v>
      </c>
      <c r="N160" s="711">
        <v>20</v>
      </c>
      <c r="O160" s="711">
        <v>3644</v>
      </c>
      <c r="P160" s="701">
        <v>0.49103894353860666</v>
      </c>
      <c r="Q160" s="712">
        <v>182.2</v>
      </c>
    </row>
    <row r="161" spans="1:17" ht="14.4" customHeight="1" x14ac:dyDescent="0.3">
      <c r="A161" s="695" t="s">
        <v>6471</v>
      </c>
      <c r="B161" s="696" t="s">
        <v>6472</v>
      </c>
      <c r="C161" s="696" t="s">
        <v>5886</v>
      </c>
      <c r="D161" s="696" t="s">
        <v>5950</v>
      </c>
      <c r="E161" s="696" t="s">
        <v>5951</v>
      </c>
      <c r="F161" s="711"/>
      <c r="G161" s="711"/>
      <c r="H161" s="711"/>
      <c r="I161" s="711"/>
      <c r="J161" s="711"/>
      <c r="K161" s="711"/>
      <c r="L161" s="711"/>
      <c r="M161" s="711"/>
      <c r="N161" s="711">
        <v>317</v>
      </c>
      <c r="O161" s="711">
        <v>396361</v>
      </c>
      <c r="P161" s="701"/>
      <c r="Q161" s="712">
        <v>1250.3501577287066</v>
      </c>
    </row>
    <row r="162" spans="1:17" ht="14.4" customHeight="1" x14ac:dyDescent="0.3">
      <c r="A162" s="695" t="s">
        <v>6471</v>
      </c>
      <c r="B162" s="696" t="s">
        <v>6472</v>
      </c>
      <c r="C162" s="696" t="s">
        <v>5886</v>
      </c>
      <c r="D162" s="696" t="s">
        <v>6597</v>
      </c>
      <c r="E162" s="696" t="s">
        <v>6598</v>
      </c>
      <c r="F162" s="711">
        <v>3164</v>
      </c>
      <c r="G162" s="711">
        <v>465108</v>
      </c>
      <c r="H162" s="711">
        <v>1</v>
      </c>
      <c r="I162" s="711">
        <v>147</v>
      </c>
      <c r="J162" s="711">
        <v>3230</v>
      </c>
      <c r="K162" s="711">
        <v>474810</v>
      </c>
      <c r="L162" s="711">
        <v>1.0208596713021492</v>
      </c>
      <c r="M162" s="711">
        <v>147</v>
      </c>
      <c r="N162" s="711">
        <v>3603</v>
      </c>
      <c r="O162" s="711">
        <v>530695</v>
      </c>
      <c r="P162" s="701">
        <v>1.141014560059169</v>
      </c>
      <c r="Q162" s="712">
        <v>147.29253399944491</v>
      </c>
    </row>
    <row r="163" spans="1:17" ht="14.4" customHeight="1" x14ac:dyDescent="0.3">
      <c r="A163" s="695" t="s">
        <v>6471</v>
      </c>
      <c r="B163" s="696" t="s">
        <v>6472</v>
      </c>
      <c r="C163" s="696" t="s">
        <v>5886</v>
      </c>
      <c r="D163" s="696" t="s">
        <v>6599</v>
      </c>
      <c r="E163" s="696" t="s">
        <v>6600</v>
      </c>
      <c r="F163" s="711">
        <v>2565</v>
      </c>
      <c r="G163" s="711">
        <v>74385</v>
      </c>
      <c r="H163" s="711">
        <v>1</v>
      </c>
      <c r="I163" s="711">
        <v>29</v>
      </c>
      <c r="J163" s="711">
        <v>2576</v>
      </c>
      <c r="K163" s="711">
        <v>74704</v>
      </c>
      <c r="L163" s="711">
        <v>1.0042884990253411</v>
      </c>
      <c r="M163" s="711">
        <v>29</v>
      </c>
      <c r="N163" s="711">
        <v>3008</v>
      </c>
      <c r="O163" s="711">
        <v>88124</v>
      </c>
      <c r="P163" s="701">
        <v>1.1847012166431403</v>
      </c>
      <c r="Q163" s="712">
        <v>29.29654255319149</v>
      </c>
    </row>
    <row r="164" spans="1:17" ht="14.4" customHeight="1" x14ac:dyDescent="0.3">
      <c r="A164" s="695" t="s">
        <v>6471</v>
      </c>
      <c r="B164" s="696" t="s">
        <v>6472</v>
      </c>
      <c r="C164" s="696" t="s">
        <v>5886</v>
      </c>
      <c r="D164" s="696" t="s">
        <v>6601</v>
      </c>
      <c r="E164" s="696" t="s">
        <v>6602</v>
      </c>
      <c r="F164" s="711">
        <v>996</v>
      </c>
      <c r="G164" s="711">
        <v>30876</v>
      </c>
      <c r="H164" s="711">
        <v>1</v>
      </c>
      <c r="I164" s="711">
        <v>31</v>
      </c>
      <c r="J164" s="711">
        <v>969</v>
      </c>
      <c r="K164" s="711">
        <v>30039</v>
      </c>
      <c r="L164" s="711">
        <v>0.97289156626506024</v>
      </c>
      <c r="M164" s="711">
        <v>31</v>
      </c>
      <c r="N164" s="711">
        <v>1203</v>
      </c>
      <c r="O164" s="711">
        <v>37293</v>
      </c>
      <c r="P164" s="701">
        <v>1.2078313253012047</v>
      </c>
      <c r="Q164" s="712">
        <v>31</v>
      </c>
    </row>
    <row r="165" spans="1:17" ht="14.4" customHeight="1" x14ac:dyDescent="0.3">
      <c r="A165" s="695" t="s">
        <v>6471</v>
      </c>
      <c r="B165" s="696" t="s">
        <v>6472</v>
      </c>
      <c r="C165" s="696" t="s">
        <v>5886</v>
      </c>
      <c r="D165" s="696" t="s">
        <v>6603</v>
      </c>
      <c r="E165" s="696" t="s">
        <v>6604</v>
      </c>
      <c r="F165" s="711">
        <v>982</v>
      </c>
      <c r="G165" s="711">
        <v>26514</v>
      </c>
      <c r="H165" s="711">
        <v>1</v>
      </c>
      <c r="I165" s="711">
        <v>27</v>
      </c>
      <c r="J165" s="711">
        <v>968</v>
      </c>
      <c r="K165" s="711">
        <v>26136</v>
      </c>
      <c r="L165" s="711">
        <v>0.98574338085539714</v>
      </c>
      <c r="M165" s="711">
        <v>27</v>
      </c>
      <c r="N165" s="711">
        <v>1213</v>
      </c>
      <c r="O165" s="711">
        <v>32751</v>
      </c>
      <c r="P165" s="701">
        <v>1.2352342158859471</v>
      </c>
      <c r="Q165" s="712">
        <v>27</v>
      </c>
    </row>
    <row r="166" spans="1:17" ht="14.4" customHeight="1" x14ac:dyDescent="0.3">
      <c r="A166" s="695" t="s">
        <v>6471</v>
      </c>
      <c r="B166" s="696" t="s">
        <v>6472</v>
      </c>
      <c r="C166" s="696" t="s">
        <v>5886</v>
      </c>
      <c r="D166" s="696" t="s">
        <v>6605</v>
      </c>
      <c r="E166" s="696" t="s">
        <v>6606</v>
      </c>
      <c r="F166" s="711">
        <v>5</v>
      </c>
      <c r="G166" s="711">
        <v>1265</v>
      </c>
      <c r="H166" s="711">
        <v>1</v>
      </c>
      <c r="I166" s="711">
        <v>253</v>
      </c>
      <c r="J166" s="711">
        <v>7</v>
      </c>
      <c r="K166" s="711">
        <v>1771</v>
      </c>
      <c r="L166" s="711">
        <v>1.4</v>
      </c>
      <c r="M166" s="711">
        <v>253</v>
      </c>
      <c r="N166" s="711">
        <v>6</v>
      </c>
      <c r="O166" s="711">
        <v>1520</v>
      </c>
      <c r="P166" s="701">
        <v>1.2015810276679841</v>
      </c>
      <c r="Q166" s="712">
        <v>253.33333333333334</v>
      </c>
    </row>
    <row r="167" spans="1:17" ht="14.4" customHeight="1" x14ac:dyDescent="0.3">
      <c r="A167" s="695" t="s">
        <v>6471</v>
      </c>
      <c r="B167" s="696" t="s">
        <v>6472</v>
      </c>
      <c r="C167" s="696" t="s">
        <v>5886</v>
      </c>
      <c r="D167" s="696" t="s">
        <v>6607</v>
      </c>
      <c r="E167" s="696" t="s">
        <v>6608</v>
      </c>
      <c r="F167" s="711"/>
      <c r="G167" s="711"/>
      <c r="H167" s="711"/>
      <c r="I167" s="711"/>
      <c r="J167" s="711"/>
      <c r="K167" s="711"/>
      <c r="L167" s="711"/>
      <c r="M167" s="711"/>
      <c r="N167" s="711">
        <v>1</v>
      </c>
      <c r="O167" s="711">
        <v>161</v>
      </c>
      <c r="P167" s="701"/>
      <c r="Q167" s="712">
        <v>161</v>
      </c>
    </row>
    <row r="168" spans="1:17" ht="14.4" customHeight="1" x14ac:dyDescent="0.3">
      <c r="A168" s="695" t="s">
        <v>6471</v>
      </c>
      <c r="B168" s="696" t="s">
        <v>6472</v>
      </c>
      <c r="C168" s="696" t="s">
        <v>5886</v>
      </c>
      <c r="D168" s="696" t="s">
        <v>6609</v>
      </c>
      <c r="E168" s="696" t="s">
        <v>6610</v>
      </c>
      <c r="F168" s="711">
        <v>211</v>
      </c>
      <c r="G168" s="711">
        <v>4642</v>
      </c>
      <c r="H168" s="711">
        <v>1</v>
      </c>
      <c r="I168" s="711">
        <v>22</v>
      </c>
      <c r="J168" s="711">
        <v>164</v>
      </c>
      <c r="K168" s="711">
        <v>3608</v>
      </c>
      <c r="L168" s="711">
        <v>0.77725118483412325</v>
      </c>
      <c r="M168" s="711">
        <v>22</v>
      </c>
      <c r="N168" s="711">
        <v>160</v>
      </c>
      <c r="O168" s="711">
        <v>3520</v>
      </c>
      <c r="P168" s="701">
        <v>0.75829383886255919</v>
      </c>
      <c r="Q168" s="712">
        <v>22</v>
      </c>
    </row>
    <row r="169" spans="1:17" ht="14.4" customHeight="1" x14ac:dyDescent="0.3">
      <c r="A169" s="695" t="s">
        <v>6471</v>
      </c>
      <c r="B169" s="696" t="s">
        <v>6472</v>
      </c>
      <c r="C169" s="696" t="s">
        <v>5886</v>
      </c>
      <c r="D169" s="696" t="s">
        <v>6611</v>
      </c>
      <c r="E169" s="696" t="s">
        <v>6612</v>
      </c>
      <c r="F169" s="711">
        <v>2539</v>
      </c>
      <c r="G169" s="711">
        <v>63475</v>
      </c>
      <c r="H169" s="711">
        <v>1</v>
      </c>
      <c r="I169" s="711">
        <v>25</v>
      </c>
      <c r="J169" s="711">
        <v>2432</v>
      </c>
      <c r="K169" s="711">
        <v>60800</v>
      </c>
      <c r="L169" s="711">
        <v>0.95785742418274911</v>
      </c>
      <c r="M169" s="711">
        <v>25</v>
      </c>
      <c r="N169" s="711">
        <v>2768</v>
      </c>
      <c r="O169" s="711">
        <v>69200</v>
      </c>
      <c r="P169" s="701">
        <v>1.0901929893658922</v>
      </c>
      <c r="Q169" s="712">
        <v>25</v>
      </c>
    </row>
    <row r="170" spans="1:17" ht="14.4" customHeight="1" x14ac:dyDescent="0.3">
      <c r="A170" s="695" t="s">
        <v>6471</v>
      </c>
      <c r="B170" s="696" t="s">
        <v>6472</v>
      </c>
      <c r="C170" s="696" t="s">
        <v>5886</v>
      </c>
      <c r="D170" s="696" t="s">
        <v>6613</v>
      </c>
      <c r="E170" s="696" t="s">
        <v>6614</v>
      </c>
      <c r="F170" s="711">
        <v>690</v>
      </c>
      <c r="G170" s="711">
        <v>22770</v>
      </c>
      <c r="H170" s="711">
        <v>1</v>
      </c>
      <c r="I170" s="711">
        <v>33</v>
      </c>
      <c r="J170" s="711">
        <v>645</v>
      </c>
      <c r="K170" s="711">
        <v>21285</v>
      </c>
      <c r="L170" s="711">
        <v>0.93478260869565222</v>
      </c>
      <c r="M170" s="711">
        <v>33</v>
      </c>
      <c r="N170" s="711">
        <v>656</v>
      </c>
      <c r="O170" s="711">
        <v>21648</v>
      </c>
      <c r="P170" s="701">
        <v>0.95072463768115945</v>
      </c>
      <c r="Q170" s="712">
        <v>33</v>
      </c>
    </row>
    <row r="171" spans="1:17" ht="14.4" customHeight="1" x14ac:dyDescent="0.3">
      <c r="A171" s="695" t="s">
        <v>6471</v>
      </c>
      <c r="B171" s="696" t="s">
        <v>6472</v>
      </c>
      <c r="C171" s="696" t="s">
        <v>5886</v>
      </c>
      <c r="D171" s="696" t="s">
        <v>6615</v>
      </c>
      <c r="E171" s="696" t="s">
        <v>6616</v>
      </c>
      <c r="F171" s="711"/>
      <c r="G171" s="711"/>
      <c r="H171" s="711"/>
      <c r="I171" s="711"/>
      <c r="J171" s="711">
        <v>1</v>
      </c>
      <c r="K171" s="711">
        <v>30</v>
      </c>
      <c r="L171" s="711"/>
      <c r="M171" s="711">
        <v>30</v>
      </c>
      <c r="N171" s="711">
        <v>2</v>
      </c>
      <c r="O171" s="711">
        <v>60</v>
      </c>
      <c r="P171" s="701"/>
      <c r="Q171" s="712">
        <v>30</v>
      </c>
    </row>
    <row r="172" spans="1:17" ht="14.4" customHeight="1" x14ac:dyDescent="0.3">
      <c r="A172" s="695" t="s">
        <v>6471</v>
      </c>
      <c r="B172" s="696" t="s">
        <v>6472</v>
      </c>
      <c r="C172" s="696" t="s">
        <v>5886</v>
      </c>
      <c r="D172" s="696" t="s">
        <v>6617</v>
      </c>
      <c r="E172" s="696" t="s">
        <v>6618</v>
      </c>
      <c r="F172" s="711"/>
      <c r="G172" s="711"/>
      <c r="H172" s="711"/>
      <c r="I172" s="711"/>
      <c r="J172" s="711">
        <v>1</v>
      </c>
      <c r="K172" s="711">
        <v>79</v>
      </c>
      <c r="L172" s="711"/>
      <c r="M172" s="711">
        <v>79</v>
      </c>
      <c r="N172" s="711"/>
      <c r="O172" s="711"/>
      <c r="P172" s="701"/>
      <c r="Q172" s="712"/>
    </row>
    <row r="173" spans="1:17" ht="14.4" customHeight="1" x14ac:dyDescent="0.3">
      <c r="A173" s="695" t="s">
        <v>6471</v>
      </c>
      <c r="B173" s="696" t="s">
        <v>6472</v>
      </c>
      <c r="C173" s="696" t="s">
        <v>5886</v>
      </c>
      <c r="D173" s="696" t="s">
        <v>6619</v>
      </c>
      <c r="E173" s="696" t="s">
        <v>6620</v>
      </c>
      <c r="F173" s="711">
        <v>1</v>
      </c>
      <c r="G173" s="711">
        <v>204</v>
      </c>
      <c r="H173" s="711">
        <v>1</v>
      </c>
      <c r="I173" s="711">
        <v>204</v>
      </c>
      <c r="J173" s="711">
        <v>2</v>
      </c>
      <c r="K173" s="711">
        <v>408</v>
      </c>
      <c r="L173" s="711">
        <v>2</v>
      </c>
      <c r="M173" s="711">
        <v>204</v>
      </c>
      <c r="N173" s="711"/>
      <c r="O173" s="711"/>
      <c r="P173" s="701"/>
      <c r="Q173" s="712"/>
    </row>
    <row r="174" spans="1:17" ht="14.4" customHeight="1" x14ac:dyDescent="0.3">
      <c r="A174" s="695" t="s">
        <v>6471</v>
      </c>
      <c r="B174" s="696" t="s">
        <v>6472</v>
      </c>
      <c r="C174" s="696" t="s">
        <v>5886</v>
      </c>
      <c r="D174" s="696" t="s">
        <v>6621</v>
      </c>
      <c r="E174" s="696" t="s">
        <v>6622</v>
      </c>
      <c r="F174" s="711">
        <v>2356</v>
      </c>
      <c r="G174" s="711">
        <v>61256</v>
      </c>
      <c r="H174" s="711">
        <v>1</v>
      </c>
      <c r="I174" s="711">
        <v>26</v>
      </c>
      <c r="J174" s="711">
        <v>2379</v>
      </c>
      <c r="K174" s="711">
        <v>61854</v>
      </c>
      <c r="L174" s="711">
        <v>1.0097623089983021</v>
      </c>
      <c r="M174" s="711">
        <v>26</v>
      </c>
      <c r="N174" s="711">
        <v>2808</v>
      </c>
      <c r="O174" s="711">
        <v>73008</v>
      </c>
      <c r="P174" s="701">
        <v>1.1918505942275042</v>
      </c>
      <c r="Q174" s="712">
        <v>26</v>
      </c>
    </row>
    <row r="175" spans="1:17" ht="14.4" customHeight="1" x14ac:dyDescent="0.3">
      <c r="A175" s="695" t="s">
        <v>6471</v>
      </c>
      <c r="B175" s="696" t="s">
        <v>6472</v>
      </c>
      <c r="C175" s="696" t="s">
        <v>5886</v>
      </c>
      <c r="D175" s="696" t="s">
        <v>6623</v>
      </c>
      <c r="E175" s="696" t="s">
        <v>6624</v>
      </c>
      <c r="F175" s="711">
        <v>143</v>
      </c>
      <c r="G175" s="711">
        <v>12012</v>
      </c>
      <c r="H175" s="711">
        <v>1</v>
      </c>
      <c r="I175" s="711">
        <v>84</v>
      </c>
      <c r="J175" s="711">
        <v>89</v>
      </c>
      <c r="K175" s="711">
        <v>7476</v>
      </c>
      <c r="L175" s="711">
        <v>0.6223776223776224</v>
      </c>
      <c r="M175" s="711">
        <v>84</v>
      </c>
      <c r="N175" s="711">
        <v>198</v>
      </c>
      <c r="O175" s="711">
        <v>16632</v>
      </c>
      <c r="P175" s="701">
        <v>1.3846153846153846</v>
      </c>
      <c r="Q175" s="712">
        <v>84</v>
      </c>
    </row>
    <row r="176" spans="1:17" ht="14.4" customHeight="1" x14ac:dyDescent="0.3">
      <c r="A176" s="695" t="s">
        <v>6471</v>
      </c>
      <c r="B176" s="696" t="s">
        <v>6472</v>
      </c>
      <c r="C176" s="696" t="s">
        <v>5886</v>
      </c>
      <c r="D176" s="696" t="s">
        <v>6625</v>
      </c>
      <c r="E176" s="696" t="s">
        <v>6626</v>
      </c>
      <c r="F176" s="711">
        <v>57</v>
      </c>
      <c r="G176" s="711">
        <v>9861</v>
      </c>
      <c r="H176" s="711">
        <v>1</v>
      </c>
      <c r="I176" s="711">
        <v>173</v>
      </c>
      <c r="J176" s="711">
        <v>46</v>
      </c>
      <c r="K176" s="711">
        <v>8004</v>
      </c>
      <c r="L176" s="711">
        <v>0.81168238515363555</v>
      </c>
      <c r="M176" s="711">
        <v>174</v>
      </c>
      <c r="N176" s="711">
        <v>49</v>
      </c>
      <c r="O176" s="711">
        <v>8537</v>
      </c>
      <c r="P176" s="701">
        <v>0.8657336984078694</v>
      </c>
      <c r="Q176" s="712">
        <v>174.22448979591837</v>
      </c>
    </row>
    <row r="177" spans="1:17" ht="14.4" customHeight="1" x14ac:dyDescent="0.3">
      <c r="A177" s="695" t="s">
        <v>6471</v>
      </c>
      <c r="B177" s="696" t="s">
        <v>6472</v>
      </c>
      <c r="C177" s="696" t="s">
        <v>5886</v>
      </c>
      <c r="D177" s="696" t="s">
        <v>6627</v>
      </c>
      <c r="E177" s="696" t="s">
        <v>6628</v>
      </c>
      <c r="F177" s="711">
        <v>45</v>
      </c>
      <c r="G177" s="711">
        <v>11250</v>
      </c>
      <c r="H177" s="711">
        <v>1</v>
      </c>
      <c r="I177" s="711">
        <v>250</v>
      </c>
      <c r="J177" s="711">
        <v>31</v>
      </c>
      <c r="K177" s="711">
        <v>7750</v>
      </c>
      <c r="L177" s="711">
        <v>0.68888888888888888</v>
      </c>
      <c r="M177" s="711">
        <v>250</v>
      </c>
      <c r="N177" s="711">
        <v>55</v>
      </c>
      <c r="O177" s="711">
        <v>13794</v>
      </c>
      <c r="P177" s="701">
        <v>1.2261333333333333</v>
      </c>
      <c r="Q177" s="712">
        <v>250.8</v>
      </c>
    </row>
    <row r="178" spans="1:17" ht="14.4" customHeight="1" x14ac:dyDescent="0.3">
      <c r="A178" s="695" t="s">
        <v>6471</v>
      </c>
      <c r="B178" s="696" t="s">
        <v>6472</v>
      </c>
      <c r="C178" s="696" t="s">
        <v>5886</v>
      </c>
      <c r="D178" s="696" t="s">
        <v>6629</v>
      </c>
      <c r="E178" s="696" t="s">
        <v>6630</v>
      </c>
      <c r="F178" s="711">
        <v>138</v>
      </c>
      <c r="G178" s="711">
        <v>2070</v>
      </c>
      <c r="H178" s="711">
        <v>1</v>
      </c>
      <c r="I178" s="711">
        <v>15</v>
      </c>
      <c r="J178" s="711">
        <v>148</v>
      </c>
      <c r="K178" s="711">
        <v>2220</v>
      </c>
      <c r="L178" s="711">
        <v>1.0724637681159421</v>
      </c>
      <c r="M178" s="711">
        <v>15</v>
      </c>
      <c r="N178" s="711">
        <v>202</v>
      </c>
      <c r="O178" s="711">
        <v>3030</v>
      </c>
      <c r="P178" s="701">
        <v>1.463768115942029</v>
      </c>
      <c r="Q178" s="712">
        <v>15</v>
      </c>
    </row>
    <row r="179" spans="1:17" ht="14.4" customHeight="1" x14ac:dyDescent="0.3">
      <c r="A179" s="695" t="s">
        <v>6471</v>
      </c>
      <c r="B179" s="696" t="s">
        <v>6472</v>
      </c>
      <c r="C179" s="696" t="s">
        <v>5886</v>
      </c>
      <c r="D179" s="696" t="s">
        <v>6631</v>
      </c>
      <c r="E179" s="696" t="s">
        <v>6632</v>
      </c>
      <c r="F179" s="711">
        <v>1022</v>
      </c>
      <c r="G179" s="711">
        <v>23506</v>
      </c>
      <c r="H179" s="711">
        <v>1</v>
      </c>
      <c r="I179" s="711">
        <v>23</v>
      </c>
      <c r="J179" s="711">
        <v>1178</v>
      </c>
      <c r="K179" s="711">
        <v>27094</v>
      </c>
      <c r="L179" s="711">
        <v>1.152641878669276</v>
      </c>
      <c r="M179" s="711">
        <v>23</v>
      </c>
      <c r="N179" s="711">
        <v>1227</v>
      </c>
      <c r="O179" s="711">
        <v>28221</v>
      </c>
      <c r="P179" s="701">
        <v>1.2005870841487281</v>
      </c>
      <c r="Q179" s="712">
        <v>23</v>
      </c>
    </row>
    <row r="180" spans="1:17" ht="14.4" customHeight="1" x14ac:dyDescent="0.3">
      <c r="A180" s="695" t="s">
        <v>6471</v>
      </c>
      <c r="B180" s="696" t="s">
        <v>6472</v>
      </c>
      <c r="C180" s="696" t="s">
        <v>5886</v>
      </c>
      <c r="D180" s="696" t="s">
        <v>6633</v>
      </c>
      <c r="E180" s="696" t="s">
        <v>6634</v>
      </c>
      <c r="F180" s="711">
        <v>39</v>
      </c>
      <c r="G180" s="711">
        <v>9711</v>
      </c>
      <c r="H180" s="711">
        <v>1</v>
      </c>
      <c r="I180" s="711">
        <v>249</v>
      </c>
      <c r="J180" s="711">
        <v>19</v>
      </c>
      <c r="K180" s="711">
        <v>4731</v>
      </c>
      <c r="L180" s="711">
        <v>0.48717948717948717</v>
      </c>
      <c r="M180" s="711">
        <v>249</v>
      </c>
      <c r="N180" s="711">
        <v>56</v>
      </c>
      <c r="O180" s="711">
        <v>13988</v>
      </c>
      <c r="P180" s="701">
        <v>1.4404283801874163</v>
      </c>
      <c r="Q180" s="712">
        <v>249.78571428571428</v>
      </c>
    </row>
    <row r="181" spans="1:17" ht="14.4" customHeight="1" x14ac:dyDescent="0.3">
      <c r="A181" s="695" t="s">
        <v>6471</v>
      </c>
      <c r="B181" s="696" t="s">
        <v>6472</v>
      </c>
      <c r="C181" s="696" t="s">
        <v>5886</v>
      </c>
      <c r="D181" s="696" t="s">
        <v>6635</v>
      </c>
      <c r="E181" s="696" t="s">
        <v>6636</v>
      </c>
      <c r="F181" s="711">
        <v>97</v>
      </c>
      <c r="G181" s="711">
        <v>3589</v>
      </c>
      <c r="H181" s="711">
        <v>1</v>
      </c>
      <c r="I181" s="711">
        <v>37</v>
      </c>
      <c r="J181" s="711">
        <v>106</v>
      </c>
      <c r="K181" s="711">
        <v>3922</v>
      </c>
      <c r="L181" s="711">
        <v>1.0927835051546391</v>
      </c>
      <c r="M181" s="711">
        <v>37</v>
      </c>
      <c r="N181" s="711">
        <v>103</v>
      </c>
      <c r="O181" s="711">
        <v>3811</v>
      </c>
      <c r="P181" s="701">
        <v>1.0618556701030928</v>
      </c>
      <c r="Q181" s="712">
        <v>37</v>
      </c>
    </row>
    <row r="182" spans="1:17" ht="14.4" customHeight="1" x14ac:dyDescent="0.3">
      <c r="A182" s="695" t="s">
        <v>6471</v>
      </c>
      <c r="B182" s="696" t="s">
        <v>6472</v>
      </c>
      <c r="C182" s="696" t="s">
        <v>5886</v>
      </c>
      <c r="D182" s="696" t="s">
        <v>6637</v>
      </c>
      <c r="E182" s="696" t="s">
        <v>6638</v>
      </c>
      <c r="F182" s="711">
        <v>2162</v>
      </c>
      <c r="G182" s="711">
        <v>49726</v>
      </c>
      <c r="H182" s="711">
        <v>1</v>
      </c>
      <c r="I182" s="711">
        <v>23</v>
      </c>
      <c r="J182" s="711">
        <v>2014</v>
      </c>
      <c r="K182" s="711">
        <v>46322</v>
      </c>
      <c r="L182" s="711">
        <v>0.9315448658649399</v>
      </c>
      <c r="M182" s="711">
        <v>23</v>
      </c>
      <c r="N182" s="711">
        <v>2213</v>
      </c>
      <c r="O182" s="711">
        <v>50899</v>
      </c>
      <c r="P182" s="701">
        <v>1.0235892691951896</v>
      </c>
      <c r="Q182" s="712">
        <v>23</v>
      </c>
    </row>
    <row r="183" spans="1:17" ht="14.4" customHeight="1" x14ac:dyDescent="0.3">
      <c r="A183" s="695" t="s">
        <v>6471</v>
      </c>
      <c r="B183" s="696" t="s">
        <v>6472</v>
      </c>
      <c r="C183" s="696" t="s">
        <v>5886</v>
      </c>
      <c r="D183" s="696" t="s">
        <v>6639</v>
      </c>
      <c r="E183" s="696" t="s">
        <v>6640</v>
      </c>
      <c r="F183" s="711">
        <v>1</v>
      </c>
      <c r="G183" s="711">
        <v>216</v>
      </c>
      <c r="H183" s="711">
        <v>1</v>
      </c>
      <c r="I183" s="711">
        <v>216</v>
      </c>
      <c r="J183" s="711"/>
      <c r="K183" s="711"/>
      <c r="L183" s="711"/>
      <c r="M183" s="711"/>
      <c r="N183" s="711">
        <v>1</v>
      </c>
      <c r="O183" s="711">
        <v>216</v>
      </c>
      <c r="P183" s="701">
        <v>1</v>
      </c>
      <c r="Q183" s="712">
        <v>216</v>
      </c>
    </row>
    <row r="184" spans="1:17" ht="14.4" customHeight="1" x14ac:dyDescent="0.3">
      <c r="A184" s="695" t="s">
        <v>6471</v>
      </c>
      <c r="B184" s="696" t="s">
        <v>6472</v>
      </c>
      <c r="C184" s="696" t="s">
        <v>5886</v>
      </c>
      <c r="D184" s="696" t="s">
        <v>6641</v>
      </c>
      <c r="E184" s="696" t="s">
        <v>6642</v>
      </c>
      <c r="F184" s="711">
        <v>42</v>
      </c>
      <c r="G184" s="711">
        <v>7098</v>
      </c>
      <c r="H184" s="711">
        <v>1</v>
      </c>
      <c r="I184" s="711">
        <v>169</v>
      </c>
      <c r="J184" s="711">
        <v>28</v>
      </c>
      <c r="K184" s="711">
        <v>4732</v>
      </c>
      <c r="L184" s="711">
        <v>0.66666666666666663</v>
      </c>
      <c r="M184" s="711">
        <v>169</v>
      </c>
      <c r="N184" s="711">
        <v>39</v>
      </c>
      <c r="O184" s="711">
        <v>6606</v>
      </c>
      <c r="P184" s="701">
        <v>0.93068469991546909</v>
      </c>
      <c r="Q184" s="712">
        <v>169.38461538461539</v>
      </c>
    </row>
    <row r="185" spans="1:17" ht="14.4" customHeight="1" x14ac:dyDescent="0.3">
      <c r="A185" s="695" t="s">
        <v>6471</v>
      </c>
      <c r="B185" s="696" t="s">
        <v>6472</v>
      </c>
      <c r="C185" s="696" t="s">
        <v>5886</v>
      </c>
      <c r="D185" s="696" t="s">
        <v>6643</v>
      </c>
      <c r="E185" s="696" t="s">
        <v>6644</v>
      </c>
      <c r="F185" s="711">
        <v>3</v>
      </c>
      <c r="G185" s="711">
        <v>1755</v>
      </c>
      <c r="H185" s="711">
        <v>1</v>
      </c>
      <c r="I185" s="711">
        <v>585</v>
      </c>
      <c r="J185" s="711"/>
      <c r="K185" s="711"/>
      <c r="L185" s="711"/>
      <c r="M185" s="711"/>
      <c r="N185" s="711"/>
      <c r="O185" s="711"/>
      <c r="P185" s="701"/>
      <c r="Q185" s="712"/>
    </row>
    <row r="186" spans="1:17" ht="14.4" customHeight="1" x14ac:dyDescent="0.3">
      <c r="A186" s="695" t="s">
        <v>6471</v>
      </c>
      <c r="B186" s="696" t="s">
        <v>6472</v>
      </c>
      <c r="C186" s="696" t="s">
        <v>5886</v>
      </c>
      <c r="D186" s="696" t="s">
        <v>6645</v>
      </c>
      <c r="E186" s="696" t="s">
        <v>6646</v>
      </c>
      <c r="F186" s="711"/>
      <c r="G186" s="711"/>
      <c r="H186" s="711"/>
      <c r="I186" s="711"/>
      <c r="J186" s="711"/>
      <c r="K186" s="711"/>
      <c r="L186" s="711"/>
      <c r="M186" s="711"/>
      <c r="N186" s="711">
        <v>1</v>
      </c>
      <c r="O186" s="711">
        <v>324</v>
      </c>
      <c r="P186" s="701"/>
      <c r="Q186" s="712">
        <v>324</v>
      </c>
    </row>
    <row r="187" spans="1:17" ht="14.4" customHeight="1" x14ac:dyDescent="0.3">
      <c r="A187" s="695" t="s">
        <v>6471</v>
      </c>
      <c r="B187" s="696" t="s">
        <v>6472</v>
      </c>
      <c r="C187" s="696" t="s">
        <v>5886</v>
      </c>
      <c r="D187" s="696" t="s">
        <v>6647</v>
      </c>
      <c r="E187" s="696" t="s">
        <v>6648</v>
      </c>
      <c r="F187" s="711">
        <v>16</v>
      </c>
      <c r="G187" s="711">
        <v>5296</v>
      </c>
      <c r="H187" s="711">
        <v>1</v>
      </c>
      <c r="I187" s="711">
        <v>331</v>
      </c>
      <c r="J187" s="711">
        <v>13</v>
      </c>
      <c r="K187" s="711">
        <v>4303</v>
      </c>
      <c r="L187" s="711">
        <v>0.8125</v>
      </c>
      <c r="M187" s="711">
        <v>331</v>
      </c>
      <c r="N187" s="711">
        <v>7</v>
      </c>
      <c r="O187" s="711">
        <v>2317</v>
      </c>
      <c r="P187" s="701">
        <v>0.4375</v>
      </c>
      <c r="Q187" s="712">
        <v>331</v>
      </c>
    </row>
    <row r="188" spans="1:17" ht="14.4" customHeight="1" x14ac:dyDescent="0.3">
      <c r="A188" s="695" t="s">
        <v>6471</v>
      </c>
      <c r="B188" s="696" t="s">
        <v>6472</v>
      </c>
      <c r="C188" s="696" t="s">
        <v>5886</v>
      </c>
      <c r="D188" s="696" t="s">
        <v>6649</v>
      </c>
      <c r="E188" s="696" t="s">
        <v>6650</v>
      </c>
      <c r="F188" s="711">
        <v>2</v>
      </c>
      <c r="G188" s="711">
        <v>554</v>
      </c>
      <c r="H188" s="711">
        <v>1</v>
      </c>
      <c r="I188" s="711">
        <v>277</v>
      </c>
      <c r="J188" s="711">
        <v>3</v>
      </c>
      <c r="K188" s="711">
        <v>831</v>
      </c>
      <c r="L188" s="711">
        <v>1.5</v>
      </c>
      <c r="M188" s="711">
        <v>277</v>
      </c>
      <c r="N188" s="711">
        <v>2</v>
      </c>
      <c r="O188" s="711">
        <v>554</v>
      </c>
      <c r="P188" s="701">
        <v>1</v>
      </c>
      <c r="Q188" s="712">
        <v>277</v>
      </c>
    </row>
    <row r="189" spans="1:17" ht="14.4" customHeight="1" x14ac:dyDescent="0.3">
      <c r="A189" s="695" t="s">
        <v>6471</v>
      </c>
      <c r="B189" s="696" t="s">
        <v>6472</v>
      </c>
      <c r="C189" s="696" t="s">
        <v>5886</v>
      </c>
      <c r="D189" s="696" t="s">
        <v>6651</v>
      </c>
      <c r="E189" s="696" t="s">
        <v>6652</v>
      </c>
      <c r="F189" s="711">
        <v>2215</v>
      </c>
      <c r="G189" s="711">
        <v>64235</v>
      </c>
      <c r="H189" s="711">
        <v>1</v>
      </c>
      <c r="I189" s="711">
        <v>29</v>
      </c>
      <c r="J189" s="711">
        <v>2229</v>
      </c>
      <c r="K189" s="711">
        <v>64641</v>
      </c>
      <c r="L189" s="711">
        <v>1.0063205417607224</v>
      </c>
      <c r="M189" s="711">
        <v>29</v>
      </c>
      <c r="N189" s="711">
        <v>2517</v>
      </c>
      <c r="O189" s="711">
        <v>72993</v>
      </c>
      <c r="P189" s="701">
        <v>1.1363431151241534</v>
      </c>
      <c r="Q189" s="712">
        <v>29</v>
      </c>
    </row>
    <row r="190" spans="1:17" ht="14.4" customHeight="1" x14ac:dyDescent="0.3">
      <c r="A190" s="695" t="s">
        <v>6471</v>
      </c>
      <c r="B190" s="696" t="s">
        <v>6472</v>
      </c>
      <c r="C190" s="696" t="s">
        <v>5886</v>
      </c>
      <c r="D190" s="696" t="s">
        <v>6653</v>
      </c>
      <c r="E190" s="696" t="s">
        <v>6654</v>
      </c>
      <c r="F190" s="711"/>
      <c r="G190" s="711"/>
      <c r="H190" s="711"/>
      <c r="I190" s="711"/>
      <c r="J190" s="711"/>
      <c r="K190" s="711"/>
      <c r="L190" s="711"/>
      <c r="M190" s="711"/>
      <c r="N190" s="711">
        <v>2</v>
      </c>
      <c r="O190" s="711">
        <v>352</v>
      </c>
      <c r="P190" s="701"/>
      <c r="Q190" s="712">
        <v>176</v>
      </c>
    </row>
    <row r="191" spans="1:17" ht="14.4" customHeight="1" x14ac:dyDescent="0.3">
      <c r="A191" s="695" t="s">
        <v>6471</v>
      </c>
      <c r="B191" s="696" t="s">
        <v>6472</v>
      </c>
      <c r="C191" s="696" t="s">
        <v>5886</v>
      </c>
      <c r="D191" s="696" t="s">
        <v>6655</v>
      </c>
      <c r="E191" s="696" t="s">
        <v>6656</v>
      </c>
      <c r="F191" s="711"/>
      <c r="G191" s="711"/>
      <c r="H191" s="711"/>
      <c r="I191" s="711"/>
      <c r="J191" s="711"/>
      <c r="K191" s="711"/>
      <c r="L191" s="711"/>
      <c r="M191" s="711"/>
      <c r="N191" s="711">
        <v>1</v>
      </c>
      <c r="O191" s="711">
        <v>197</v>
      </c>
      <c r="P191" s="701"/>
      <c r="Q191" s="712">
        <v>197</v>
      </c>
    </row>
    <row r="192" spans="1:17" ht="14.4" customHeight="1" x14ac:dyDescent="0.3">
      <c r="A192" s="695" t="s">
        <v>6471</v>
      </c>
      <c r="B192" s="696" t="s">
        <v>6472</v>
      </c>
      <c r="C192" s="696" t="s">
        <v>5886</v>
      </c>
      <c r="D192" s="696" t="s">
        <v>6657</v>
      </c>
      <c r="E192" s="696" t="s">
        <v>6658</v>
      </c>
      <c r="F192" s="711">
        <v>17</v>
      </c>
      <c r="G192" s="711">
        <v>255</v>
      </c>
      <c r="H192" s="711">
        <v>1</v>
      </c>
      <c r="I192" s="711">
        <v>15</v>
      </c>
      <c r="J192" s="711">
        <v>21</v>
      </c>
      <c r="K192" s="711">
        <v>315</v>
      </c>
      <c r="L192" s="711">
        <v>1.2352941176470589</v>
      </c>
      <c r="M192" s="711">
        <v>15</v>
      </c>
      <c r="N192" s="711">
        <v>9</v>
      </c>
      <c r="O192" s="711">
        <v>135</v>
      </c>
      <c r="P192" s="701">
        <v>0.52941176470588236</v>
      </c>
      <c r="Q192" s="712">
        <v>15</v>
      </c>
    </row>
    <row r="193" spans="1:17" ht="14.4" customHeight="1" x14ac:dyDescent="0.3">
      <c r="A193" s="695" t="s">
        <v>6471</v>
      </c>
      <c r="B193" s="696" t="s">
        <v>6472</v>
      </c>
      <c r="C193" s="696" t="s">
        <v>5886</v>
      </c>
      <c r="D193" s="696" t="s">
        <v>6659</v>
      </c>
      <c r="E193" s="696" t="s">
        <v>6660</v>
      </c>
      <c r="F193" s="711">
        <v>342</v>
      </c>
      <c r="G193" s="711">
        <v>6498</v>
      </c>
      <c r="H193" s="711">
        <v>1</v>
      </c>
      <c r="I193" s="711">
        <v>19</v>
      </c>
      <c r="J193" s="711">
        <v>529</v>
      </c>
      <c r="K193" s="711">
        <v>10051</v>
      </c>
      <c r="L193" s="711">
        <v>1.5467836257309941</v>
      </c>
      <c r="M193" s="711">
        <v>19</v>
      </c>
      <c r="N193" s="711">
        <v>372</v>
      </c>
      <c r="O193" s="711">
        <v>7068</v>
      </c>
      <c r="P193" s="701">
        <v>1.0877192982456141</v>
      </c>
      <c r="Q193" s="712">
        <v>19</v>
      </c>
    </row>
    <row r="194" spans="1:17" ht="14.4" customHeight="1" x14ac:dyDescent="0.3">
      <c r="A194" s="695" t="s">
        <v>6471</v>
      </c>
      <c r="B194" s="696" t="s">
        <v>6472</v>
      </c>
      <c r="C194" s="696" t="s">
        <v>5886</v>
      </c>
      <c r="D194" s="696" t="s">
        <v>6661</v>
      </c>
      <c r="E194" s="696" t="s">
        <v>6662</v>
      </c>
      <c r="F194" s="711">
        <v>3277</v>
      </c>
      <c r="G194" s="711">
        <v>65540</v>
      </c>
      <c r="H194" s="711">
        <v>1</v>
      </c>
      <c r="I194" s="711">
        <v>20</v>
      </c>
      <c r="J194" s="711">
        <v>3286</v>
      </c>
      <c r="K194" s="711">
        <v>65720</v>
      </c>
      <c r="L194" s="711">
        <v>1.0027464144034177</v>
      </c>
      <c r="M194" s="711">
        <v>20</v>
      </c>
      <c r="N194" s="711">
        <v>3784</v>
      </c>
      <c r="O194" s="711">
        <v>75680</v>
      </c>
      <c r="P194" s="701">
        <v>1.1547146780592006</v>
      </c>
      <c r="Q194" s="712">
        <v>20</v>
      </c>
    </row>
    <row r="195" spans="1:17" ht="14.4" customHeight="1" x14ac:dyDescent="0.3">
      <c r="A195" s="695" t="s">
        <v>6471</v>
      </c>
      <c r="B195" s="696" t="s">
        <v>6472</v>
      </c>
      <c r="C195" s="696" t="s">
        <v>5886</v>
      </c>
      <c r="D195" s="696" t="s">
        <v>6663</v>
      </c>
      <c r="E195" s="696" t="s">
        <v>6664</v>
      </c>
      <c r="F195" s="711">
        <v>10</v>
      </c>
      <c r="G195" s="711">
        <v>1830</v>
      </c>
      <c r="H195" s="711">
        <v>1</v>
      </c>
      <c r="I195" s="711">
        <v>183</v>
      </c>
      <c r="J195" s="711">
        <v>4</v>
      </c>
      <c r="K195" s="711">
        <v>736</v>
      </c>
      <c r="L195" s="711">
        <v>0.40218579234972679</v>
      </c>
      <c r="M195" s="711">
        <v>184</v>
      </c>
      <c r="N195" s="711">
        <v>3</v>
      </c>
      <c r="O195" s="711">
        <v>552</v>
      </c>
      <c r="P195" s="701">
        <v>0.30163934426229511</v>
      </c>
      <c r="Q195" s="712">
        <v>184</v>
      </c>
    </row>
    <row r="196" spans="1:17" ht="14.4" customHeight="1" x14ac:dyDescent="0.3">
      <c r="A196" s="695" t="s">
        <v>6471</v>
      </c>
      <c r="B196" s="696" t="s">
        <v>6472</v>
      </c>
      <c r="C196" s="696" t="s">
        <v>5886</v>
      </c>
      <c r="D196" s="696" t="s">
        <v>6665</v>
      </c>
      <c r="E196" s="696" t="s">
        <v>6666</v>
      </c>
      <c r="F196" s="711"/>
      <c r="G196" s="711"/>
      <c r="H196" s="711"/>
      <c r="I196" s="711"/>
      <c r="J196" s="711"/>
      <c r="K196" s="711"/>
      <c r="L196" s="711"/>
      <c r="M196" s="711"/>
      <c r="N196" s="711">
        <v>1</v>
      </c>
      <c r="O196" s="711">
        <v>185</v>
      </c>
      <c r="P196" s="701"/>
      <c r="Q196" s="712">
        <v>185</v>
      </c>
    </row>
    <row r="197" spans="1:17" ht="14.4" customHeight="1" x14ac:dyDescent="0.3">
      <c r="A197" s="695" t="s">
        <v>6471</v>
      </c>
      <c r="B197" s="696" t="s">
        <v>6472</v>
      </c>
      <c r="C197" s="696" t="s">
        <v>5886</v>
      </c>
      <c r="D197" s="696" t="s">
        <v>6667</v>
      </c>
      <c r="E197" s="696" t="s">
        <v>6668</v>
      </c>
      <c r="F197" s="711">
        <v>41</v>
      </c>
      <c r="G197" s="711">
        <v>10906</v>
      </c>
      <c r="H197" s="711">
        <v>1</v>
      </c>
      <c r="I197" s="711">
        <v>266</v>
      </c>
      <c r="J197" s="711">
        <v>51</v>
      </c>
      <c r="K197" s="711">
        <v>13566</v>
      </c>
      <c r="L197" s="711">
        <v>1.2439024390243902</v>
      </c>
      <c r="M197" s="711">
        <v>266</v>
      </c>
      <c r="N197" s="711">
        <v>42</v>
      </c>
      <c r="O197" s="711">
        <v>11182</v>
      </c>
      <c r="P197" s="701">
        <v>1.0253071703649368</v>
      </c>
      <c r="Q197" s="712">
        <v>266.23809523809524</v>
      </c>
    </row>
    <row r="198" spans="1:17" ht="14.4" customHeight="1" x14ac:dyDescent="0.3">
      <c r="A198" s="695" t="s">
        <v>6471</v>
      </c>
      <c r="B198" s="696" t="s">
        <v>6472</v>
      </c>
      <c r="C198" s="696" t="s">
        <v>5886</v>
      </c>
      <c r="D198" s="696" t="s">
        <v>6669</v>
      </c>
      <c r="E198" s="696" t="s">
        <v>6670</v>
      </c>
      <c r="F198" s="711">
        <v>42</v>
      </c>
      <c r="G198" s="711">
        <v>7224</v>
      </c>
      <c r="H198" s="711">
        <v>1</v>
      </c>
      <c r="I198" s="711">
        <v>172</v>
      </c>
      <c r="J198" s="711">
        <v>28</v>
      </c>
      <c r="K198" s="711">
        <v>4816</v>
      </c>
      <c r="L198" s="711">
        <v>0.66666666666666663</v>
      </c>
      <c r="M198" s="711">
        <v>172</v>
      </c>
      <c r="N198" s="711">
        <v>38</v>
      </c>
      <c r="O198" s="711">
        <v>6551</v>
      </c>
      <c r="P198" s="701">
        <v>0.90683831672203763</v>
      </c>
      <c r="Q198" s="712">
        <v>172.39473684210526</v>
      </c>
    </row>
    <row r="199" spans="1:17" ht="14.4" customHeight="1" x14ac:dyDescent="0.3">
      <c r="A199" s="695" t="s">
        <v>6471</v>
      </c>
      <c r="B199" s="696" t="s">
        <v>6472</v>
      </c>
      <c r="C199" s="696" t="s">
        <v>5886</v>
      </c>
      <c r="D199" s="696" t="s">
        <v>6671</v>
      </c>
      <c r="E199" s="696" t="s">
        <v>6672</v>
      </c>
      <c r="F199" s="711">
        <v>13</v>
      </c>
      <c r="G199" s="711">
        <v>1092</v>
      </c>
      <c r="H199" s="711">
        <v>1</v>
      </c>
      <c r="I199" s="711">
        <v>84</v>
      </c>
      <c r="J199" s="711">
        <v>9</v>
      </c>
      <c r="K199" s="711">
        <v>756</v>
      </c>
      <c r="L199" s="711">
        <v>0.69230769230769229</v>
      </c>
      <c r="M199" s="711">
        <v>84</v>
      </c>
      <c r="N199" s="711">
        <v>11</v>
      </c>
      <c r="O199" s="711">
        <v>924</v>
      </c>
      <c r="P199" s="701">
        <v>0.84615384615384615</v>
      </c>
      <c r="Q199" s="712">
        <v>84</v>
      </c>
    </row>
    <row r="200" spans="1:17" ht="14.4" customHeight="1" x14ac:dyDescent="0.3">
      <c r="A200" s="695" t="s">
        <v>6471</v>
      </c>
      <c r="B200" s="696" t="s">
        <v>6472</v>
      </c>
      <c r="C200" s="696" t="s">
        <v>5886</v>
      </c>
      <c r="D200" s="696" t="s">
        <v>6673</v>
      </c>
      <c r="E200" s="696" t="s">
        <v>6674</v>
      </c>
      <c r="F200" s="711"/>
      <c r="G200" s="711"/>
      <c r="H200" s="711"/>
      <c r="I200" s="711"/>
      <c r="J200" s="711">
        <v>1</v>
      </c>
      <c r="K200" s="711">
        <v>263</v>
      </c>
      <c r="L200" s="711"/>
      <c r="M200" s="711">
        <v>263</v>
      </c>
      <c r="N200" s="711">
        <v>2</v>
      </c>
      <c r="O200" s="711">
        <v>526</v>
      </c>
      <c r="P200" s="701"/>
      <c r="Q200" s="712">
        <v>263</v>
      </c>
    </row>
    <row r="201" spans="1:17" ht="14.4" customHeight="1" x14ac:dyDescent="0.3">
      <c r="A201" s="695" t="s">
        <v>6471</v>
      </c>
      <c r="B201" s="696" t="s">
        <v>6472</v>
      </c>
      <c r="C201" s="696" t="s">
        <v>5886</v>
      </c>
      <c r="D201" s="696" t="s">
        <v>6675</v>
      </c>
      <c r="E201" s="696" t="s">
        <v>6676</v>
      </c>
      <c r="F201" s="711">
        <v>38</v>
      </c>
      <c r="G201" s="711">
        <v>2964</v>
      </c>
      <c r="H201" s="711">
        <v>1</v>
      </c>
      <c r="I201" s="711">
        <v>78</v>
      </c>
      <c r="J201" s="711">
        <v>15</v>
      </c>
      <c r="K201" s="711">
        <v>1170</v>
      </c>
      <c r="L201" s="711">
        <v>0.39473684210526316</v>
      </c>
      <c r="M201" s="711">
        <v>78</v>
      </c>
      <c r="N201" s="711">
        <v>22</v>
      </c>
      <c r="O201" s="711">
        <v>1716</v>
      </c>
      <c r="P201" s="701">
        <v>0.57894736842105265</v>
      </c>
      <c r="Q201" s="712">
        <v>78</v>
      </c>
    </row>
    <row r="202" spans="1:17" ht="14.4" customHeight="1" x14ac:dyDescent="0.3">
      <c r="A202" s="695" t="s">
        <v>6471</v>
      </c>
      <c r="B202" s="696" t="s">
        <v>6472</v>
      </c>
      <c r="C202" s="696" t="s">
        <v>5886</v>
      </c>
      <c r="D202" s="696" t="s">
        <v>6677</v>
      </c>
      <c r="E202" s="696" t="s">
        <v>6678</v>
      </c>
      <c r="F202" s="711">
        <v>4</v>
      </c>
      <c r="G202" s="711">
        <v>1192</v>
      </c>
      <c r="H202" s="711">
        <v>1</v>
      </c>
      <c r="I202" s="711">
        <v>298</v>
      </c>
      <c r="J202" s="711">
        <v>3</v>
      </c>
      <c r="K202" s="711">
        <v>894</v>
      </c>
      <c r="L202" s="711">
        <v>0.75</v>
      </c>
      <c r="M202" s="711">
        <v>298</v>
      </c>
      <c r="N202" s="711">
        <v>3</v>
      </c>
      <c r="O202" s="711">
        <v>896</v>
      </c>
      <c r="P202" s="701">
        <v>0.75167785234899331</v>
      </c>
      <c r="Q202" s="712">
        <v>298.66666666666669</v>
      </c>
    </row>
    <row r="203" spans="1:17" ht="14.4" customHeight="1" x14ac:dyDescent="0.3">
      <c r="A203" s="695" t="s">
        <v>6471</v>
      </c>
      <c r="B203" s="696" t="s">
        <v>6472</v>
      </c>
      <c r="C203" s="696" t="s">
        <v>5886</v>
      </c>
      <c r="D203" s="696" t="s">
        <v>6679</v>
      </c>
      <c r="E203" s="696" t="s">
        <v>6680</v>
      </c>
      <c r="F203" s="711">
        <v>15</v>
      </c>
      <c r="G203" s="711">
        <v>315</v>
      </c>
      <c r="H203" s="711">
        <v>1</v>
      </c>
      <c r="I203" s="711">
        <v>21</v>
      </c>
      <c r="J203" s="711">
        <v>5</v>
      </c>
      <c r="K203" s="711">
        <v>105</v>
      </c>
      <c r="L203" s="711">
        <v>0.33333333333333331</v>
      </c>
      <c r="M203" s="711">
        <v>21</v>
      </c>
      <c r="N203" s="711">
        <v>3</v>
      </c>
      <c r="O203" s="711">
        <v>63</v>
      </c>
      <c r="P203" s="701">
        <v>0.2</v>
      </c>
      <c r="Q203" s="712">
        <v>21</v>
      </c>
    </row>
    <row r="204" spans="1:17" ht="14.4" customHeight="1" x14ac:dyDescent="0.3">
      <c r="A204" s="695" t="s">
        <v>6471</v>
      </c>
      <c r="B204" s="696" t="s">
        <v>6472</v>
      </c>
      <c r="C204" s="696" t="s">
        <v>5886</v>
      </c>
      <c r="D204" s="696" t="s">
        <v>6681</v>
      </c>
      <c r="E204" s="696" t="s">
        <v>6682</v>
      </c>
      <c r="F204" s="711">
        <v>513</v>
      </c>
      <c r="G204" s="711">
        <v>11286</v>
      </c>
      <c r="H204" s="711">
        <v>1</v>
      </c>
      <c r="I204" s="711">
        <v>22</v>
      </c>
      <c r="J204" s="711">
        <v>519</v>
      </c>
      <c r="K204" s="711">
        <v>11418</v>
      </c>
      <c r="L204" s="711">
        <v>1.0116959064327486</v>
      </c>
      <c r="M204" s="711">
        <v>22</v>
      </c>
      <c r="N204" s="711">
        <v>421</v>
      </c>
      <c r="O204" s="711">
        <v>9262</v>
      </c>
      <c r="P204" s="701">
        <v>0.82066276803118909</v>
      </c>
      <c r="Q204" s="712">
        <v>22</v>
      </c>
    </row>
    <row r="205" spans="1:17" ht="14.4" customHeight="1" x14ac:dyDescent="0.3">
      <c r="A205" s="695" t="s">
        <v>6471</v>
      </c>
      <c r="B205" s="696" t="s">
        <v>6472</v>
      </c>
      <c r="C205" s="696" t="s">
        <v>5886</v>
      </c>
      <c r="D205" s="696" t="s">
        <v>6683</v>
      </c>
      <c r="E205" s="696" t="s">
        <v>6684</v>
      </c>
      <c r="F205" s="711">
        <v>47</v>
      </c>
      <c r="G205" s="711">
        <v>23265</v>
      </c>
      <c r="H205" s="711">
        <v>1</v>
      </c>
      <c r="I205" s="711">
        <v>495</v>
      </c>
      <c r="J205" s="711">
        <v>48</v>
      </c>
      <c r="K205" s="711">
        <v>23760</v>
      </c>
      <c r="L205" s="711">
        <v>1.0212765957446808</v>
      </c>
      <c r="M205" s="711">
        <v>495</v>
      </c>
      <c r="N205" s="711">
        <v>32</v>
      </c>
      <c r="O205" s="711">
        <v>15840</v>
      </c>
      <c r="P205" s="701">
        <v>0.68085106382978722</v>
      </c>
      <c r="Q205" s="712">
        <v>495</v>
      </c>
    </row>
    <row r="206" spans="1:17" ht="14.4" customHeight="1" x14ac:dyDescent="0.3">
      <c r="A206" s="695" t="s">
        <v>6471</v>
      </c>
      <c r="B206" s="696" t="s">
        <v>6472</v>
      </c>
      <c r="C206" s="696" t="s">
        <v>5886</v>
      </c>
      <c r="D206" s="696" t="s">
        <v>5958</v>
      </c>
      <c r="E206" s="696" t="s">
        <v>5959</v>
      </c>
      <c r="F206" s="711">
        <v>514</v>
      </c>
      <c r="G206" s="711">
        <v>288868</v>
      </c>
      <c r="H206" s="711">
        <v>1</v>
      </c>
      <c r="I206" s="711">
        <v>562</v>
      </c>
      <c r="J206" s="711">
        <v>781</v>
      </c>
      <c r="K206" s="711">
        <v>440484</v>
      </c>
      <c r="L206" s="711">
        <v>1.5248625669856128</v>
      </c>
      <c r="M206" s="711">
        <v>564</v>
      </c>
      <c r="N206" s="711">
        <v>968</v>
      </c>
      <c r="O206" s="711">
        <v>547992</v>
      </c>
      <c r="P206" s="701">
        <v>1.8970325546616447</v>
      </c>
      <c r="Q206" s="712">
        <v>566.10743801652893</v>
      </c>
    </row>
    <row r="207" spans="1:17" ht="14.4" customHeight="1" x14ac:dyDescent="0.3">
      <c r="A207" s="695" t="s">
        <v>6471</v>
      </c>
      <c r="B207" s="696" t="s">
        <v>6472</v>
      </c>
      <c r="C207" s="696" t="s">
        <v>5886</v>
      </c>
      <c r="D207" s="696" t="s">
        <v>5960</v>
      </c>
      <c r="E207" s="696" t="s">
        <v>5961</v>
      </c>
      <c r="F207" s="711">
        <v>514</v>
      </c>
      <c r="G207" s="711">
        <v>514000</v>
      </c>
      <c r="H207" s="711">
        <v>1</v>
      </c>
      <c r="I207" s="711">
        <v>1000</v>
      </c>
      <c r="J207" s="711">
        <v>781</v>
      </c>
      <c r="K207" s="711">
        <v>782562</v>
      </c>
      <c r="L207" s="711">
        <v>1.5224941634241245</v>
      </c>
      <c r="M207" s="711">
        <v>1002</v>
      </c>
      <c r="N207" s="711">
        <v>970</v>
      </c>
      <c r="O207" s="711">
        <v>973300</v>
      </c>
      <c r="P207" s="701">
        <v>1.8935797665369649</v>
      </c>
      <c r="Q207" s="712">
        <v>1003.4020618556701</v>
      </c>
    </row>
    <row r="208" spans="1:17" ht="14.4" customHeight="1" x14ac:dyDescent="0.3">
      <c r="A208" s="695" t="s">
        <v>6471</v>
      </c>
      <c r="B208" s="696" t="s">
        <v>6472</v>
      </c>
      <c r="C208" s="696" t="s">
        <v>5886</v>
      </c>
      <c r="D208" s="696" t="s">
        <v>6685</v>
      </c>
      <c r="E208" s="696" t="s">
        <v>6686</v>
      </c>
      <c r="F208" s="711"/>
      <c r="G208" s="711"/>
      <c r="H208" s="711"/>
      <c r="I208" s="711"/>
      <c r="J208" s="711">
        <v>3</v>
      </c>
      <c r="K208" s="711">
        <v>570</v>
      </c>
      <c r="L208" s="711"/>
      <c r="M208" s="711">
        <v>190</v>
      </c>
      <c r="N208" s="711"/>
      <c r="O208" s="711"/>
      <c r="P208" s="701"/>
      <c r="Q208" s="712"/>
    </row>
    <row r="209" spans="1:17" ht="14.4" customHeight="1" x14ac:dyDescent="0.3">
      <c r="A209" s="695" t="s">
        <v>6471</v>
      </c>
      <c r="B209" s="696" t="s">
        <v>6472</v>
      </c>
      <c r="C209" s="696" t="s">
        <v>5886</v>
      </c>
      <c r="D209" s="696" t="s">
        <v>6687</v>
      </c>
      <c r="E209" s="696" t="s">
        <v>6688</v>
      </c>
      <c r="F209" s="711">
        <v>23</v>
      </c>
      <c r="G209" s="711">
        <v>3818</v>
      </c>
      <c r="H209" s="711">
        <v>1</v>
      </c>
      <c r="I209" s="711">
        <v>166</v>
      </c>
      <c r="J209" s="711">
        <v>18</v>
      </c>
      <c r="K209" s="711">
        <v>2988</v>
      </c>
      <c r="L209" s="711">
        <v>0.78260869565217395</v>
      </c>
      <c r="M209" s="711">
        <v>166</v>
      </c>
      <c r="N209" s="711">
        <v>23</v>
      </c>
      <c r="O209" s="711">
        <v>3827</v>
      </c>
      <c r="P209" s="701">
        <v>1.002357255107386</v>
      </c>
      <c r="Q209" s="712">
        <v>166.39130434782609</v>
      </c>
    </row>
    <row r="210" spans="1:17" ht="14.4" customHeight="1" x14ac:dyDescent="0.3">
      <c r="A210" s="695" t="s">
        <v>6471</v>
      </c>
      <c r="B210" s="696" t="s">
        <v>6472</v>
      </c>
      <c r="C210" s="696" t="s">
        <v>5886</v>
      </c>
      <c r="D210" s="696" t="s">
        <v>6689</v>
      </c>
      <c r="E210" s="696" t="s">
        <v>6690</v>
      </c>
      <c r="F210" s="711">
        <v>39</v>
      </c>
      <c r="G210" s="711">
        <v>10140</v>
      </c>
      <c r="H210" s="711">
        <v>1</v>
      </c>
      <c r="I210" s="711">
        <v>260</v>
      </c>
      <c r="J210" s="711">
        <v>44</v>
      </c>
      <c r="K210" s="711">
        <v>11484</v>
      </c>
      <c r="L210" s="711">
        <v>1.1325443786982248</v>
      </c>
      <c r="M210" s="711">
        <v>261</v>
      </c>
      <c r="N210" s="711">
        <v>30</v>
      </c>
      <c r="O210" s="711">
        <v>7840</v>
      </c>
      <c r="P210" s="701">
        <v>0.77317554240631159</v>
      </c>
      <c r="Q210" s="712">
        <v>261.33333333333331</v>
      </c>
    </row>
    <row r="211" spans="1:17" ht="14.4" customHeight="1" x14ac:dyDescent="0.3">
      <c r="A211" s="695" t="s">
        <v>6471</v>
      </c>
      <c r="B211" s="696" t="s">
        <v>6472</v>
      </c>
      <c r="C211" s="696" t="s">
        <v>5886</v>
      </c>
      <c r="D211" s="696" t="s">
        <v>6691</v>
      </c>
      <c r="E211" s="696" t="s">
        <v>6692</v>
      </c>
      <c r="F211" s="711">
        <v>1</v>
      </c>
      <c r="G211" s="711">
        <v>127</v>
      </c>
      <c r="H211" s="711">
        <v>1</v>
      </c>
      <c r="I211" s="711">
        <v>127</v>
      </c>
      <c r="J211" s="711"/>
      <c r="K211" s="711"/>
      <c r="L211" s="711"/>
      <c r="M211" s="711"/>
      <c r="N211" s="711">
        <v>1</v>
      </c>
      <c r="O211" s="711">
        <v>127</v>
      </c>
      <c r="P211" s="701">
        <v>1</v>
      </c>
      <c r="Q211" s="712">
        <v>127</v>
      </c>
    </row>
    <row r="212" spans="1:17" ht="14.4" customHeight="1" x14ac:dyDescent="0.3">
      <c r="A212" s="695" t="s">
        <v>6471</v>
      </c>
      <c r="B212" s="696" t="s">
        <v>6472</v>
      </c>
      <c r="C212" s="696" t="s">
        <v>5886</v>
      </c>
      <c r="D212" s="696" t="s">
        <v>6693</v>
      </c>
      <c r="E212" s="696" t="s">
        <v>6694</v>
      </c>
      <c r="F212" s="711">
        <v>341</v>
      </c>
      <c r="G212" s="711">
        <v>7843</v>
      </c>
      <c r="H212" s="711">
        <v>1</v>
      </c>
      <c r="I212" s="711">
        <v>23</v>
      </c>
      <c r="J212" s="711">
        <v>320</v>
      </c>
      <c r="K212" s="711">
        <v>7360</v>
      </c>
      <c r="L212" s="711">
        <v>0.93841642228739008</v>
      </c>
      <c r="M212" s="711">
        <v>23</v>
      </c>
      <c r="N212" s="711">
        <v>487</v>
      </c>
      <c r="O212" s="711">
        <v>11201</v>
      </c>
      <c r="P212" s="701">
        <v>1.4281524926686218</v>
      </c>
      <c r="Q212" s="712">
        <v>23</v>
      </c>
    </row>
    <row r="213" spans="1:17" ht="14.4" customHeight="1" x14ac:dyDescent="0.3">
      <c r="A213" s="695" t="s">
        <v>6471</v>
      </c>
      <c r="B213" s="696" t="s">
        <v>6472</v>
      </c>
      <c r="C213" s="696" t="s">
        <v>5886</v>
      </c>
      <c r="D213" s="696" t="s">
        <v>6695</v>
      </c>
      <c r="E213" s="696" t="s">
        <v>6696</v>
      </c>
      <c r="F213" s="711">
        <v>2</v>
      </c>
      <c r="G213" s="711">
        <v>34</v>
      </c>
      <c r="H213" s="711">
        <v>1</v>
      </c>
      <c r="I213" s="711">
        <v>17</v>
      </c>
      <c r="J213" s="711"/>
      <c r="K213" s="711"/>
      <c r="L213" s="711"/>
      <c r="M213" s="711"/>
      <c r="N213" s="711">
        <v>1</v>
      </c>
      <c r="O213" s="711">
        <v>17</v>
      </c>
      <c r="P213" s="701">
        <v>0.5</v>
      </c>
      <c r="Q213" s="712">
        <v>17</v>
      </c>
    </row>
    <row r="214" spans="1:17" ht="14.4" customHeight="1" x14ac:dyDescent="0.3">
      <c r="A214" s="695" t="s">
        <v>6471</v>
      </c>
      <c r="B214" s="696" t="s">
        <v>6472</v>
      </c>
      <c r="C214" s="696" t="s">
        <v>5886</v>
      </c>
      <c r="D214" s="696" t="s">
        <v>6697</v>
      </c>
      <c r="E214" s="696" t="s">
        <v>6698</v>
      </c>
      <c r="F214" s="711"/>
      <c r="G214" s="711"/>
      <c r="H214" s="711"/>
      <c r="I214" s="711"/>
      <c r="J214" s="711"/>
      <c r="K214" s="711"/>
      <c r="L214" s="711"/>
      <c r="M214" s="711"/>
      <c r="N214" s="711">
        <v>2</v>
      </c>
      <c r="O214" s="711">
        <v>332</v>
      </c>
      <c r="P214" s="701"/>
      <c r="Q214" s="712">
        <v>166</v>
      </c>
    </row>
    <row r="215" spans="1:17" ht="14.4" customHeight="1" x14ac:dyDescent="0.3">
      <c r="A215" s="695" t="s">
        <v>6471</v>
      </c>
      <c r="B215" s="696" t="s">
        <v>6472</v>
      </c>
      <c r="C215" s="696" t="s">
        <v>5886</v>
      </c>
      <c r="D215" s="696" t="s">
        <v>6699</v>
      </c>
      <c r="E215" s="696" t="s">
        <v>6700</v>
      </c>
      <c r="F215" s="711">
        <v>11</v>
      </c>
      <c r="G215" s="711">
        <v>1430</v>
      </c>
      <c r="H215" s="711">
        <v>1</v>
      </c>
      <c r="I215" s="711">
        <v>130</v>
      </c>
      <c r="J215" s="711">
        <v>1</v>
      </c>
      <c r="K215" s="711">
        <v>131</v>
      </c>
      <c r="L215" s="711">
        <v>9.1608391608391612E-2</v>
      </c>
      <c r="M215" s="711">
        <v>131</v>
      </c>
      <c r="N215" s="711">
        <v>5</v>
      </c>
      <c r="O215" s="711">
        <v>656</v>
      </c>
      <c r="P215" s="701">
        <v>0.45874125874125876</v>
      </c>
      <c r="Q215" s="712">
        <v>131.19999999999999</v>
      </c>
    </row>
    <row r="216" spans="1:17" ht="14.4" customHeight="1" x14ac:dyDescent="0.3">
      <c r="A216" s="695" t="s">
        <v>6471</v>
      </c>
      <c r="B216" s="696" t="s">
        <v>6472</v>
      </c>
      <c r="C216" s="696" t="s">
        <v>5886</v>
      </c>
      <c r="D216" s="696" t="s">
        <v>6701</v>
      </c>
      <c r="E216" s="696" t="s">
        <v>6702</v>
      </c>
      <c r="F216" s="711">
        <v>8</v>
      </c>
      <c r="G216" s="711">
        <v>5192</v>
      </c>
      <c r="H216" s="711">
        <v>1</v>
      </c>
      <c r="I216" s="711">
        <v>649</v>
      </c>
      <c r="J216" s="711">
        <v>7</v>
      </c>
      <c r="K216" s="711">
        <v>4543</v>
      </c>
      <c r="L216" s="711">
        <v>0.875</v>
      </c>
      <c r="M216" s="711">
        <v>649</v>
      </c>
      <c r="N216" s="711">
        <v>5</v>
      </c>
      <c r="O216" s="711">
        <v>3246</v>
      </c>
      <c r="P216" s="701">
        <v>0.62519260400616328</v>
      </c>
      <c r="Q216" s="712">
        <v>649.20000000000005</v>
      </c>
    </row>
    <row r="217" spans="1:17" ht="14.4" customHeight="1" x14ac:dyDescent="0.3">
      <c r="A217" s="695" t="s">
        <v>6471</v>
      </c>
      <c r="B217" s="696" t="s">
        <v>6472</v>
      </c>
      <c r="C217" s="696" t="s">
        <v>5886</v>
      </c>
      <c r="D217" s="696" t="s">
        <v>6703</v>
      </c>
      <c r="E217" s="696" t="s">
        <v>6704</v>
      </c>
      <c r="F217" s="711">
        <v>6</v>
      </c>
      <c r="G217" s="711">
        <v>1746</v>
      </c>
      <c r="H217" s="711">
        <v>1</v>
      </c>
      <c r="I217" s="711">
        <v>291</v>
      </c>
      <c r="J217" s="711">
        <v>7</v>
      </c>
      <c r="K217" s="711">
        <v>2037</v>
      </c>
      <c r="L217" s="711">
        <v>1.1666666666666667</v>
      </c>
      <c r="M217" s="711">
        <v>291</v>
      </c>
      <c r="N217" s="711">
        <v>10</v>
      </c>
      <c r="O217" s="711">
        <v>2917</v>
      </c>
      <c r="P217" s="701">
        <v>1.670675830469645</v>
      </c>
      <c r="Q217" s="712">
        <v>291.7</v>
      </c>
    </row>
    <row r="218" spans="1:17" ht="14.4" customHeight="1" x14ac:dyDescent="0.3">
      <c r="A218" s="695" t="s">
        <v>6471</v>
      </c>
      <c r="B218" s="696" t="s">
        <v>6472</v>
      </c>
      <c r="C218" s="696" t="s">
        <v>5886</v>
      </c>
      <c r="D218" s="696" t="s">
        <v>6705</v>
      </c>
      <c r="E218" s="696" t="s">
        <v>6706</v>
      </c>
      <c r="F218" s="711"/>
      <c r="G218" s="711"/>
      <c r="H218" s="711"/>
      <c r="I218" s="711"/>
      <c r="J218" s="711">
        <v>1</v>
      </c>
      <c r="K218" s="711">
        <v>27</v>
      </c>
      <c r="L218" s="711"/>
      <c r="M218" s="711">
        <v>27</v>
      </c>
      <c r="N218" s="711"/>
      <c r="O218" s="711"/>
      <c r="P218" s="701"/>
      <c r="Q218" s="712"/>
    </row>
    <row r="219" spans="1:17" ht="14.4" customHeight="1" x14ac:dyDescent="0.3">
      <c r="A219" s="695" t="s">
        <v>6471</v>
      </c>
      <c r="B219" s="696" t="s">
        <v>6472</v>
      </c>
      <c r="C219" s="696" t="s">
        <v>5886</v>
      </c>
      <c r="D219" s="696" t="s">
        <v>5964</v>
      </c>
      <c r="E219" s="696" t="s">
        <v>5965</v>
      </c>
      <c r="F219" s="711">
        <v>5</v>
      </c>
      <c r="G219" s="711">
        <v>1825</v>
      </c>
      <c r="H219" s="711">
        <v>1</v>
      </c>
      <c r="I219" s="711">
        <v>365</v>
      </c>
      <c r="J219" s="711">
        <v>6</v>
      </c>
      <c r="K219" s="711">
        <v>2196</v>
      </c>
      <c r="L219" s="711">
        <v>1.2032876712328766</v>
      </c>
      <c r="M219" s="711">
        <v>366</v>
      </c>
      <c r="N219" s="711">
        <v>7</v>
      </c>
      <c r="O219" s="711">
        <v>2578</v>
      </c>
      <c r="P219" s="701">
        <v>1.4126027397260275</v>
      </c>
      <c r="Q219" s="712">
        <v>368.28571428571428</v>
      </c>
    </row>
    <row r="220" spans="1:17" ht="14.4" customHeight="1" x14ac:dyDescent="0.3">
      <c r="A220" s="695" t="s">
        <v>6471</v>
      </c>
      <c r="B220" s="696" t="s">
        <v>6472</v>
      </c>
      <c r="C220" s="696" t="s">
        <v>5886</v>
      </c>
      <c r="D220" s="696" t="s">
        <v>6707</v>
      </c>
      <c r="E220" s="696" t="s">
        <v>6708</v>
      </c>
      <c r="F220" s="711">
        <v>4</v>
      </c>
      <c r="G220" s="711">
        <v>180</v>
      </c>
      <c r="H220" s="711">
        <v>1</v>
      </c>
      <c r="I220" s="711">
        <v>45</v>
      </c>
      <c r="J220" s="711">
        <v>10</v>
      </c>
      <c r="K220" s="711">
        <v>450</v>
      </c>
      <c r="L220" s="711">
        <v>2.5</v>
      </c>
      <c r="M220" s="711">
        <v>45</v>
      </c>
      <c r="N220" s="711">
        <v>7</v>
      </c>
      <c r="O220" s="711">
        <v>315</v>
      </c>
      <c r="P220" s="701">
        <v>1.75</v>
      </c>
      <c r="Q220" s="712">
        <v>45</v>
      </c>
    </row>
    <row r="221" spans="1:17" ht="14.4" customHeight="1" x14ac:dyDescent="0.3">
      <c r="A221" s="695" t="s">
        <v>6471</v>
      </c>
      <c r="B221" s="696" t="s">
        <v>6472</v>
      </c>
      <c r="C221" s="696" t="s">
        <v>5886</v>
      </c>
      <c r="D221" s="696" t="s">
        <v>6709</v>
      </c>
      <c r="E221" s="696" t="s">
        <v>6710</v>
      </c>
      <c r="F221" s="711"/>
      <c r="G221" s="711"/>
      <c r="H221" s="711"/>
      <c r="I221" s="711"/>
      <c r="J221" s="711"/>
      <c r="K221" s="711"/>
      <c r="L221" s="711"/>
      <c r="M221" s="711"/>
      <c r="N221" s="711">
        <v>1</v>
      </c>
      <c r="O221" s="711">
        <v>590</v>
      </c>
      <c r="P221" s="701"/>
      <c r="Q221" s="712">
        <v>590</v>
      </c>
    </row>
    <row r="222" spans="1:17" ht="14.4" customHeight="1" x14ac:dyDescent="0.3">
      <c r="A222" s="695" t="s">
        <v>6471</v>
      </c>
      <c r="B222" s="696" t="s">
        <v>6472</v>
      </c>
      <c r="C222" s="696" t="s">
        <v>5886</v>
      </c>
      <c r="D222" s="696" t="s">
        <v>6711</v>
      </c>
      <c r="E222" s="696" t="s">
        <v>6712</v>
      </c>
      <c r="F222" s="711">
        <v>1</v>
      </c>
      <c r="G222" s="711">
        <v>24</v>
      </c>
      <c r="H222" s="711">
        <v>1</v>
      </c>
      <c r="I222" s="711">
        <v>24</v>
      </c>
      <c r="J222" s="711"/>
      <c r="K222" s="711"/>
      <c r="L222" s="711"/>
      <c r="M222" s="711"/>
      <c r="N222" s="711"/>
      <c r="O222" s="711"/>
      <c r="P222" s="701"/>
      <c r="Q222" s="712"/>
    </row>
    <row r="223" spans="1:17" ht="14.4" customHeight="1" x14ac:dyDescent="0.3">
      <c r="A223" s="695" t="s">
        <v>6471</v>
      </c>
      <c r="B223" s="696" t="s">
        <v>6472</v>
      </c>
      <c r="C223" s="696" t="s">
        <v>5886</v>
      </c>
      <c r="D223" s="696" t="s">
        <v>6713</v>
      </c>
      <c r="E223" s="696" t="s">
        <v>6714</v>
      </c>
      <c r="F223" s="711"/>
      <c r="G223" s="711"/>
      <c r="H223" s="711"/>
      <c r="I223" s="711"/>
      <c r="J223" s="711"/>
      <c r="K223" s="711"/>
      <c r="L223" s="711"/>
      <c r="M223" s="711"/>
      <c r="N223" s="711">
        <v>15</v>
      </c>
      <c r="O223" s="711">
        <v>690</v>
      </c>
      <c r="P223" s="701"/>
      <c r="Q223" s="712">
        <v>46</v>
      </c>
    </row>
    <row r="224" spans="1:17" ht="14.4" customHeight="1" x14ac:dyDescent="0.3">
      <c r="A224" s="695" t="s">
        <v>6471</v>
      </c>
      <c r="B224" s="696" t="s">
        <v>6472</v>
      </c>
      <c r="C224" s="696" t="s">
        <v>5886</v>
      </c>
      <c r="D224" s="696" t="s">
        <v>6715</v>
      </c>
      <c r="E224" s="696" t="s">
        <v>6716</v>
      </c>
      <c r="F224" s="711">
        <v>2</v>
      </c>
      <c r="G224" s="711">
        <v>616</v>
      </c>
      <c r="H224" s="711">
        <v>1</v>
      </c>
      <c r="I224" s="711">
        <v>308</v>
      </c>
      <c r="J224" s="711">
        <v>4</v>
      </c>
      <c r="K224" s="711">
        <v>1232</v>
      </c>
      <c r="L224" s="711">
        <v>2</v>
      </c>
      <c r="M224" s="711">
        <v>308</v>
      </c>
      <c r="N224" s="711">
        <v>4</v>
      </c>
      <c r="O224" s="711">
        <v>1233</v>
      </c>
      <c r="P224" s="701">
        <v>2.0016233766233764</v>
      </c>
      <c r="Q224" s="712">
        <v>308.25</v>
      </c>
    </row>
    <row r="225" spans="1:17" ht="14.4" customHeight="1" x14ac:dyDescent="0.3">
      <c r="A225" s="695" t="s">
        <v>6471</v>
      </c>
      <c r="B225" s="696" t="s">
        <v>6472</v>
      </c>
      <c r="C225" s="696" t="s">
        <v>5886</v>
      </c>
      <c r="D225" s="696" t="s">
        <v>6717</v>
      </c>
      <c r="E225" s="696" t="s">
        <v>6718</v>
      </c>
      <c r="F225" s="711"/>
      <c r="G225" s="711"/>
      <c r="H225" s="711"/>
      <c r="I225" s="711"/>
      <c r="J225" s="711"/>
      <c r="K225" s="711"/>
      <c r="L225" s="711"/>
      <c r="M225" s="711"/>
      <c r="N225" s="711">
        <v>1</v>
      </c>
      <c r="O225" s="711">
        <v>529</v>
      </c>
      <c r="P225" s="701"/>
      <c r="Q225" s="712">
        <v>529</v>
      </c>
    </row>
    <row r="226" spans="1:17" ht="14.4" customHeight="1" x14ac:dyDescent="0.3">
      <c r="A226" s="695" t="s">
        <v>6471</v>
      </c>
      <c r="B226" s="696" t="s">
        <v>6472</v>
      </c>
      <c r="C226" s="696" t="s">
        <v>5886</v>
      </c>
      <c r="D226" s="696" t="s">
        <v>6719</v>
      </c>
      <c r="E226" s="696" t="s">
        <v>6720</v>
      </c>
      <c r="F226" s="711"/>
      <c r="G226" s="711"/>
      <c r="H226" s="711"/>
      <c r="I226" s="711"/>
      <c r="J226" s="711"/>
      <c r="K226" s="711"/>
      <c r="L226" s="711"/>
      <c r="M226" s="711"/>
      <c r="N226" s="711">
        <v>4</v>
      </c>
      <c r="O226" s="711">
        <v>404</v>
      </c>
      <c r="P226" s="701"/>
      <c r="Q226" s="712">
        <v>101</v>
      </c>
    </row>
    <row r="227" spans="1:17" ht="14.4" customHeight="1" x14ac:dyDescent="0.3">
      <c r="A227" s="695" t="s">
        <v>6471</v>
      </c>
      <c r="B227" s="696" t="s">
        <v>6472</v>
      </c>
      <c r="C227" s="696" t="s">
        <v>5886</v>
      </c>
      <c r="D227" s="696" t="s">
        <v>6721</v>
      </c>
      <c r="E227" s="696" t="s">
        <v>6722</v>
      </c>
      <c r="F227" s="711">
        <v>4</v>
      </c>
      <c r="G227" s="711">
        <v>544</v>
      </c>
      <c r="H227" s="711">
        <v>1</v>
      </c>
      <c r="I227" s="711">
        <v>136</v>
      </c>
      <c r="J227" s="711">
        <v>2</v>
      </c>
      <c r="K227" s="711">
        <v>274</v>
      </c>
      <c r="L227" s="711">
        <v>0.50367647058823528</v>
      </c>
      <c r="M227" s="711">
        <v>137</v>
      </c>
      <c r="N227" s="711"/>
      <c r="O227" s="711"/>
      <c r="P227" s="701"/>
      <c r="Q227" s="712"/>
    </row>
    <row r="228" spans="1:17" ht="14.4" customHeight="1" x14ac:dyDescent="0.3">
      <c r="A228" s="695" t="s">
        <v>6471</v>
      </c>
      <c r="B228" s="696" t="s">
        <v>6472</v>
      </c>
      <c r="C228" s="696" t="s">
        <v>5886</v>
      </c>
      <c r="D228" s="696" t="s">
        <v>6723</v>
      </c>
      <c r="E228" s="696" t="s">
        <v>6724</v>
      </c>
      <c r="F228" s="711">
        <v>4</v>
      </c>
      <c r="G228" s="711">
        <v>28</v>
      </c>
      <c r="H228" s="711">
        <v>1</v>
      </c>
      <c r="I228" s="711">
        <v>7</v>
      </c>
      <c r="J228" s="711">
        <v>2</v>
      </c>
      <c r="K228" s="711">
        <v>14</v>
      </c>
      <c r="L228" s="711">
        <v>0.5</v>
      </c>
      <c r="M228" s="711">
        <v>7</v>
      </c>
      <c r="N228" s="711"/>
      <c r="O228" s="711"/>
      <c r="P228" s="701"/>
      <c r="Q228" s="712"/>
    </row>
    <row r="229" spans="1:17" ht="14.4" customHeight="1" x14ac:dyDescent="0.3">
      <c r="A229" s="695" t="s">
        <v>6471</v>
      </c>
      <c r="B229" s="696" t="s">
        <v>6472</v>
      </c>
      <c r="C229" s="696" t="s">
        <v>5886</v>
      </c>
      <c r="D229" s="696" t="s">
        <v>6725</v>
      </c>
      <c r="E229" s="696" t="s">
        <v>6726</v>
      </c>
      <c r="F229" s="711">
        <v>2</v>
      </c>
      <c r="G229" s="711">
        <v>60</v>
      </c>
      <c r="H229" s="711">
        <v>1</v>
      </c>
      <c r="I229" s="711">
        <v>30</v>
      </c>
      <c r="J229" s="711">
        <v>1</v>
      </c>
      <c r="K229" s="711">
        <v>30</v>
      </c>
      <c r="L229" s="711">
        <v>0.5</v>
      </c>
      <c r="M229" s="711">
        <v>30</v>
      </c>
      <c r="N229" s="711"/>
      <c r="O229" s="711"/>
      <c r="P229" s="701"/>
      <c r="Q229" s="712"/>
    </row>
    <row r="230" spans="1:17" ht="14.4" customHeight="1" x14ac:dyDescent="0.3">
      <c r="A230" s="695" t="s">
        <v>6471</v>
      </c>
      <c r="B230" s="696" t="s">
        <v>6472</v>
      </c>
      <c r="C230" s="696" t="s">
        <v>5886</v>
      </c>
      <c r="D230" s="696" t="s">
        <v>6727</v>
      </c>
      <c r="E230" s="696" t="s">
        <v>6728</v>
      </c>
      <c r="F230" s="711">
        <v>1</v>
      </c>
      <c r="G230" s="711">
        <v>26</v>
      </c>
      <c r="H230" s="711">
        <v>1</v>
      </c>
      <c r="I230" s="711">
        <v>26</v>
      </c>
      <c r="J230" s="711"/>
      <c r="K230" s="711"/>
      <c r="L230" s="711"/>
      <c r="M230" s="711"/>
      <c r="N230" s="711"/>
      <c r="O230" s="711"/>
      <c r="P230" s="701"/>
      <c r="Q230" s="712"/>
    </row>
    <row r="231" spans="1:17" ht="14.4" customHeight="1" x14ac:dyDescent="0.3">
      <c r="A231" s="695" t="s">
        <v>6471</v>
      </c>
      <c r="B231" s="696" t="s">
        <v>6472</v>
      </c>
      <c r="C231" s="696" t="s">
        <v>5886</v>
      </c>
      <c r="D231" s="696" t="s">
        <v>6729</v>
      </c>
      <c r="E231" s="696" t="s">
        <v>6730</v>
      </c>
      <c r="F231" s="711">
        <v>2</v>
      </c>
      <c r="G231" s="711">
        <v>710</v>
      </c>
      <c r="H231" s="711">
        <v>1</v>
      </c>
      <c r="I231" s="711">
        <v>355</v>
      </c>
      <c r="J231" s="711">
        <v>1</v>
      </c>
      <c r="K231" s="711">
        <v>355</v>
      </c>
      <c r="L231" s="711">
        <v>0.5</v>
      </c>
      <c r="M231" s="711">
        <v>355</v>
      </c>
      <c r="N231" s="711">
        <v>1</v>
      </c>
      <c r="O231" s="711">
        <v>355</v>
      </c>
      <c r="P231" s="701">
        <v>0.5</v>
      </c>
      <c r="Q231" s="712">
        <v>355</v>
      </c>
    </row>
    <row r="232" spans="1:17" ht="14.4" customHeight="1" x14ac:dyDescent="0.3">
      <c r="A232" s="695" t="s">
        <v>6471</v>
      </c>
      <c r="B232" s="696" t="s">
        <v>6472</v>
      </c>
      <c r="C232" s="696" t="s">
        <v>5886</v>
      </c>
      <c r="D232" s="696" t="s">
        <v>6731</v>
      </c>
      <c r="E232" s="696" t="s">
        <v>6732</v>
      </c>
      <c r="F232" s="711">
        <v>3</v>
      </c>
      <c r="G232" s="711">
        <v>1575</v>
      </c>
      <c r="H232" s="711">
        <v>1</v>
      </c>
      <c r="I232" s="711">
        <v>525</v>
      </c>
      <c r="J232" s="711">
        <v>3</v>
      </c>
      <c r="K232" s="711">
        <v>1578</v>
      </c>
      <c r="L232" s="711">
        <v>1.0019047619047619</v>
      </c>
      <c r="M232" s="711">
        <v>526</v>
      </c>
      <c r="N232" s="711"/>
      <c r="O232" s="711"/>
      <c r="P232" s="701"/>
      <c r="Q232" s="712"/>
    </row>
    <row r="233" spans="1:17" ht="14.4" customHeight="1" x14ac:dyDescent="0.3">
      <c r="A233" s="695" t="s">
        <v>6471</v>
      </c>
      <c r="B233" s="696" t="s">
        <v>6472</v>
      </c>
      <c r="C233" s="696" t="s">
        <v>5886</v>
      </c>
      <c r="D233" s="696" t="s">
        <v>6733</v>
      </c>
      <c r="E233" s="696" t="s">
        <v>6734</v>
      </c>
      <c r="F233" s="711"/>
      <c r="G233" s="711"/>
      <c r="H233" s="711"/>
      <c r="I233" s="711"/>
      <c r="J233" s="711">
        <v>1</v>
      </c>
      <c r="K233" s="711">
        <v>135</v>
      </c>
      <c r="L233" s="711"/>
      <c r="M233" s="711">
        <v>135</v>
      </c>
      <c r="N233" s="711"/>
      <c r="O233" s="711"/>
      <c r="P233" s="701"/>
      <c r="Q233" s="712"/>
    </row>
    <row r="234" spans="1:17" ht="14.4" customHeight="1" x14ac:dyDescent="0.3">
      <c r="A234" s="695" t="s">
        <v>6471</v>
      </c>
      <c r="B234" s="696" t="s">
        <v>6472</v>
      </c>
      <c r="C234" s="696" t="s">
        <v>5886</v>
      </c>
      <c r="D234" s="696" t="s">
        <v>6735</v>
      </c>
      <c r="E234" s="696" t="s">
        <v>6736</v>
      </c>
      <c r="F234" s="711"/>
      <c r="G234" s="711"/>
      <c r="H234" s="711"/>
      <c r="I234" s="711"/>
      <c r="J234" s="711">
        <v>1</v>
      </c>
      <c r="K234" s="711">
        <v>405</v>
      </c>
      <c r="L234" s="711"/>
      <c r="M234" s="711">
        <v>405</v>
      </c>
      <c r="N234" s="711"/>
      <c r="O234" s="711"/>
      <c r="P234" s="701"/>
      <c r="Q234" s="712"/>
    </row>
    <row r="235" spans="1:17" ht="14.4" customHeight="1" x14ac:dyDescent="0.3">
      <c r="A235" s="695" t="s">
        <v>6471</v>
      </c>
      <c r="B235" s="696" t="s">
        <v>6472</v>
      </c>
      <c r="C235" s="696" t="s">
        <v>5886</v>
      </c>
      <c r="D235" s="696" t="s">
        <v>6737</v>
      </c>
      <c r="E235" s="696" t="s">
        <v>6738</v>
      </c>
      <c r="F235" s="711"/>
      <c r="G235" s="711"/>
      <c r="H235" s="711"/>
      <c r="I235" s="711"/>
      <c r="J235" s="711"/>
      <c r="K235" s="711"/>
      <c r="L235" s="711"/>
      <c r="M235" s="711"/>
      <c r="N235" s="711">
        <v>1</v>
      </c>
      <c r="O235" s="711">
        <v>783</v>
      </c>
      <c r="P235" s="701"/>
      <c r="Q235" s="712">
        <v>783</v>
      </c>
    </row>
    <row r="236" spans="1:17" ht="14.4" customHeight="1" x14ac:dyDescent="0.3">
      <c r="A236" s="695" t="s">
        <v>6471</v>
      </c>
      <c r="B236" s="696" t="s">
        <v>6472</v>
      </c>
      <c r="C236" s="696" t="s">
        <v>5886</v>
      </c>
      <c r="D236" s="696" t="s">
        <v>6739</v>
      </c>
      <c r="E236" s="696" t="s">
        <v>6740</v>
      </c>
      <c r="F236" s="711"/>
      <c r="G236" s="711"/>
      <c r="H236" s="711"/>
      <c r="I236" s="711"/>
      <c r="J236" s="711"/>
      <c r="K236" s="711"/>
      <c r="L236" s="711"/>
      <c r="M236" s="711"/>
      <c r="N236" s="711">
        <v>2</v>
      </c>
      <c r="O236" s="711">
        <v>376</v>
      </c>
      <c r="P236" s="701"/>
      <c r="Q236" s="712">
        <v>188</v>
      </c>
    </row>
    <row r="237" spans="1:17" ht="14.4" customHeight="1" x14ac:dyDescent="0.3">
      <c r="A237" s="695" t="s">
        <v>6471</v>
      </c>
      <c r="B237" s="696" t="s">
        <v>6741</v>
      </c>
      <c r="C237" s="696" t="s">
        <v>5886</v>
      </c>
      <c r="D237" s="696" t="s">
        <v>6742</v>
      </c>
      <c r="E237" s="696" t="s">
        <v>6743</v>
      </c>
      <c r="F237" s="711">
        <v>10</v>
      </c>
      <c r="G237" s="711">
        <v>10350</v>
      </c>
      <c r="H237" s="711">
        <v>1</v>
      </c>
      <c r="I237" s="711">
        <v>1035</v>
      </c>
      <c r="J237" s="711">
        <v>15</v>
      </c>
      <c r="K237" s="711">
        <v>15525</v>
      </c>
      <c r="L237" s="711">
        <v>1.5</v>
      </c>
      <c r="M237" s="711">
        <v>1035</v>
      </c>
      <c r="N237" s="711">
        <v>9</v>
      </c>
      <c r="O237" s="711">
        <v>9319</v>
      </c>
      <c r="P237" s="701">
        <v>0.90038647342995171</v>
      </c>
      <c r="Q237" s="712">
        <v>1035.4444444444443</v>
      </c>
    </row>
    <row r="238" spans="1:17" ht="14.4" customHeight="1" x14ac:dyDescent="0.3">
      <c r="A238" s="695" t="s">
        <v>6471</v>
      </c>
      <c r="B238" s="696" t="s">
        <v>6741</v>
      </c>
      <c r="C238" s="696" t="s">
        <v>5886</v>
      </c>
      <c r="D238" s="696" t="s">
        <v>6744</v>
      </c>
      <c r="E238" s="696" t="s">
        <v>6745</v>
      </c>
      <c r="F238" s="711">
        <v>2</v>
      </c>
      <c r="G238" s="711">
        <v>2458</v>
      </c>
      <c r="H238" s="711">
        <v>1</v>
      </c>
      <c r="I238" s="711">
        <v>1229</v>
      </c>
      <c r="J238" s="711"/>
      <c r="K238" s="711"/>
      <c r="L238" s="711"/>
      <c r="M238" s="711"/>
      <c r="N238" s="711"/>
      <c r="O238" s="711"/>
      <c r="P238" s="701"/>
      <c r="Q238" s="712"/>
    </row>
    <row r="239" spans="1:17" ht="14.4" customHeight="1" x14ac:dyDescent="0.3">
      <c r="A239" s="695" t="s">
        <v>6471</v>
      </c>
      <c r="B239" s="696" t="s">
        <v>6741</v>
      </c>
      <c r="C239" s="696" t="s">
        <v>5886</v>
      </c>
      <c r="D239" s="696" t="s">
        <v>5950</v>
      </c>
      <c r="E239" s="696" t="s">
        <v>5951</v>
      </c>
      <c r="F239" s="711">
        <v>234</v>
      </c>
      <c r="G239" s="711">
        <v>289224</v>
      </c>
      <c r="H239" s="711">
        <v>1</v>
      </c>
      <c r="I239" s="711">
        <v>1236</v>
      </c>
      <c r="J239" s="711">
        <v>308</v>
      </c>
      <c r="K239" s="711">
        <v>383460</v>
      </c>
      <c r="L239" s="711">
        <v>1.3258235831051366</v>
      </c>
      <c r="M239" s="711">
        <v>1245</v>
      </c>
      <c r="N239" s="711"/>
      <c r="O239" s="711"/>
      <c r="P239" s="701"/>
      <c r="Q239" s="712"/>
    </row>
    <row r="240" spans="1:17" ht="14.4" customHeight="1" x14ac:dyDescent="0.3">
      <c r="A240" s="695" t="s">
        <v>6746</v>
      </c>
      <c r="B240" s="696" t="s">
        <v>6747</v>
      </c>
      <c r="C240" s="696" t="s">
        <v>1459</v>
      </c>
      <c r="D240" s="696" t="s">
        <v>6748</v>
      </c>
      <c r="E240" s="696" t="s">
        <v>6749</v>
      </c>
      <c r="F240" s="711">
        <v>0.5</v>
      </c>
      <c r="G240" s="711">
        <v>991.44</v>
      </c>
      <c r="H240" s="711">
        <v>1</v>
      </c>
      <c r="I240" s="711">
        <v>1982.88</v>
      </c>
      <c r="J240" s="711">
        <v>0.5</v>
      </c>
      <c r="K240" s="711">
        <v>1000.13</v>
      </c>
      <c r="L240" s="711">
        <v>1.0087650286452028</v>
      </c>
      <c r="M240" s="711">
        <v>2000.26</v>
      </c>
      <c r="N240" s="711">
        <v>0.5</v>
      </c>
      <c r="O240" s="711">
        <v>1000.13</v>
      </c>
      <c r="P240" s="701">
        <v>1.0087650286452028</v>
      </c>
      <c r="Q240" s="712">
        <v>2000.26</v>
      </c>
    </row>
    <row r="241" spans="1:17" ht="14.4" customHeight="1" x14ac:dyDescent="0.3">
      <c r="A241" s="695" t="s">
        <v>6746</v>
      </c>
      <c r="B241" s="696" t="s">
        <v>6747</v>
      </c>
      <c r="C241" s="696" t="s">
        <v>1459</v>
      </c>
      <c r="D241" s="696" t="s">
        <v>6750</v>
      </c>
      <c r="E241" s="696" t="s">
        <v>6751</v>
      </c>
      <c r="F241" s="711"/>
      <c r="G241" s="711"/>
      <c r="H241" s="711"/>
      <c r="I241" s="711"/>
      <c r="J241" s="711"/>
      <c r="K241" s="711"/>
      <c r="L241" s="711"/>
      <c r="M241" s="711"/>
      <c r="N241" s="711">
        <v>1</v>
      </c>
      <c r="O241" s="711">
        <v>2671.45</v>
      </c>
      <c r="P241" s="701"/>
      <c r="Q241" s="712">
        <v>2671.45</v>
      </c>
    </row>
    <row r="242" spans="1:17" ht="14.4" customHeight="1" x14ac:dyDescent="0.3">
      <c r="A242" s="695" t="s">
        <v>6746</v>
      </c>
      <c r="B242" s="696" t="s">
        <v>6747</v>
      </c>
      <c r="C242" s="696" t="s">
        <v>1459</v>
      </c>
      <c r="D242" s="696" t="s">
        <v>6752</v>
      </c>
      <c r="E242" s="696" t="s">
        <v>6751</v>
      </c>
      <c r="F242" s="711">
        <v>0.60000000000000009</v>
      </c>
      <c r="G242" s="711">
        <v>3972.33</v>
      </c>
      <c r="H242" s="711">
        <v>1</v>
      </c>
      <c r="I242" s="711">
        <v>6620.5499999999993</v>
      </c>
      <c r="J242" s="711">
        <v>0.4</v>
      </c>
      <c r="K242" s="711">
        <v>2659.83</v>
      </c>
      <c r="L242" s="711">
        <v>0.66958938456774741</v>
      </c>
      <c r="M242" s="711">
        <v>6649.5749999999998</v>
      </c>
      <c r="N242" s="711">
        <v>0.4</v>
      </c>
      <c r="O242" s="711">
        <v>2671.44</v>
      </c>
      <c r="P242" s="701">
        <v>0.6725121024688282</v>
      </c>
      <c r="Q242" s="712">
        <v>6678.5999999999995</v>
      </c>
    </row>
    <row r="243" spans="1:17" ht="14.4" customHeight="1" x14ac:dyDescent="0.3">
      <c r="A243" s="695" t="s">
        <v>6746</v>
      </c>
      <c r="B243" s="696" t="s">
        <v>6747</v>
      </c>
      <c r="C243" s="696" t="s">
        <v>1459</v>
      </c>
      <c r="D243" s="696" t="s">
        <v>6753</v>
      </c>
      <c r="E243" s="696" t="s">
        <v>6754</v>
      </c>
      <c r="F243" s="711">
        <v>2.1800000000000002</v>
      </c>
      <c r="G243" s="711">
        <v>3378.62</v>
      </c>
      <c r="H243" s="711">
        <v>1</v>
      </c>
      <c r="I243" s="711">
        <v>1549.8256880733943</v>
      </c>
      <c r="J243" s="711">
        <v>1.2</v>
      </c>
      <c r="K243" s="711">
        <v>1180.81</v>
      </c>
      <c r="L243" s="711">
        <v>0.34949476413446912</v>
      </c>
      <c r="M243" s="711">
        <v>984.00833333333333</v>
      </c>
      <c r="N243" s="711"/>
      <c r="O243" s="711"/>
      <c r="P243" s="701"/>
      <c r="Q243" s="712"/>
    </row>
    <row r="244" spans="1:17" ht="14.4" customHeight="1" x14ac:dyDescent="0.3">
      <c r="A244" s="695" t="s">
        <v>6746</v>
      </c>
      <c r="B244" s="696" t="s">
        <v>6747</v>
      </c>
      <c r="C244" s="696" t="s">
        <v>1459</v>
      </c>
      <c r="D244" s="696" t="s">
        <v>6755</v>
      </c>
      <c r="E244" s="696" t="s">
        <v>6756</v>
      </c>
      <c r="F244" s="711">
        <v>0.63</v>
      </c>
      <c r="G244" s="711">
        <v>8062.369999999999</v>
      </c>
      <c r="H244" s="711">
        <v>1</v>
      </c>
      <c r="I244" s="711">
        <v>12797.412698412696</v>
      </c>
      <c r="J244" s="711">
        <v>0.54999999999999993</v>
      </c>
      <c r="K244" s="711">
        <v>5685.4299999999994</v>
      </c>
      <c r="L244" s="711">
        <v>0.7051809827631329</v>
      </c>
      <c r="M244" s="711">
        <v>10337.145454545454</v>
      </c>
      <c r="N244" s="711">
        <v>0.26999999999999996</v>
      </c>
      <c r="O244" s="711">
        <v>2791.05</v>
      </c>
      <c r="P244" s="701">
        <v>0.346182326040606</v>
      </c>
      <c r="Q244" s="712">
        <v>10337.222222222224</v>
      </c>
    </row>
    <row r="245" spans="1:17" ht="14.4" customHeight="1" x14ac:dyDescent="0.3">
      <c r="A245" s="695" t="s">
        <v>6746</v>
      </c>
      <c r="B245" s="696" t="s">
        <v>6747</v>
      </c>
      <c r="C245" s="696" t="s">
        <v>1459</v>
      </c>
      <c r="D245" s="696" t="s">
        <v>6757</v>
      </c>
      <c r="E245" s="696" t="s">
        <v>6756</v>
      </c>
      <c r="F245" s="711">
        <v>0.05</v>
      </c>
      <c r="G245" s="711">
        <v>322.48</v>
      </c>
      <c r="H245" s="711">
        <v>1</v>
      </c>
      <c r="I245" s="711">
        <v>6449.6</v>
      </c>
      <c r="J245" s="711">
        <v>0.04</v>
      </c>
      <c r="K245" s="711">
        <v>260.26</v>
      </c>
      <c r="L245" s="711">
        <v>0.80705780203423461</v>
      </c>
      <c r="M245" s="711">
        <v>6506.5</v>
      </c>
      <c r="N245" s="711">
        <v>0.04</v>
      </c>
      <c r="O245" s="711">
        <v>260.26</v>
      </c>
      <c r="P245" s="701">
        <v>0.80705780203423461</v>
      </c>
      <c r="Q245" s="712">
        <v>6506.5</v>
      </c>
    </row>
    <row r="246" spans="1:17" ht="14.4" customHeight="1" x14ac:dyDescent="0.3">
      <c r="A246" s="695" t="s">
        <v>6746</v>
      </c>
      <c r="B246" s="696" t="s">
        <v>6747</v>
      </c>
      <c r="C246" s="696" t="s">
        <v>1459</v>
      </c>
      <c r="D246" s="696" t="s">
        <v>6758</v>
      </c>
      <c r="E246" s="696" t="s">
        <v>6759</v>
      </c>
      <c r="F246" s="711">
        <v>2</v>
      </c>
      <c r="G246" s="711">
        <v>1933.48</v>
      </c>
      <c r="H246" s="711">
        <v>1</v>
      </c>
      <c r="I246" s="711">
        <v>966.74</v>
      </c>
      <c r="J246" s="711">
        <v>3</v>
      </c>
      <c r="K246" s="711">
        <v>2917.1800000000003</v>
      </c>
      <c r="L246" s="711">
        <v>1.5087717483501253</v>
      </c>
      <c r="M246" s="711">
        <v>972.39333333333343</v>
      </c>
      <c r="N246" s="711">
        <v>5.5</v>
      </c>
      <c r="O246" s="711">
        <v>5363.71</v>
      </c>
      <c r="P246" s="701">
        <v>2.7741223079628443</v>
      </c>
      <c r="Q246" s="712">
        <v>975.22</v>
      </c>
    </row>
    <row r="247" spans="1:17" ht="14.4" customHeight="1" x14ac:dyDescent="0.3">
      <c r="A247" s="695" t="s">
        <v>6746</v>
      </c>
      <c r="B247" s="696" t="s">
        <v>6747</v>
      </c>
      <c r="C247" s="696" t="s">
        <v>1459</v>
      </c>
      <c r="D247" s="696" t="s">
        <v>6760</v>
      </c>
      <c r="E247" s="696" t="s">
        <v>6440</v>
      </c>
      <c r="F247" s="711">
        <v>1.07</v>
      </c>
      <c r="G247" s="711">
        <v>11584.479999999998</v>
      </c>
      <c r="H247" s="711">
        <v>1</v>
      </c>
      <c r="I247" s="711">
        <v>10826.616822429904</v>
      </c>
      <c r="J247" s="711">
        <v>0.70000000000000007</v>
      </c>
      <c r="K247" s="711">
        <v>7614.68</v>
      </c>
      <c r="L247" s="711">
        <v>0.65731737635180876</v>
      </c>
      <c r="M247" s="711">
        <v>10878.114285714286</v>
      </c>
      <c r="N247" s="711">
        <v>0.75</v>
      </c>
      <c r="O247" s="711">
        <v>8191.1900000000005</v>
      </c>
      <c r="P247" s="701">
        <v>0.7070830973854676</v>
      </c>
      <c r="Q247" s="712">
        <v>10921.586666666668</v>
      </c>
    </row>
    <row r="248" spans="1:17" ht="14.4" customHeight="1" x14ac:dyDescent="0.3">
      <c r="A248" s="695" t="s">
        <v>6746</v>
      </c>
      <c r="B248" s="696" t="s">
        <v>6747</v>
      </c>
      <c r="C248" s="696" t="s">
        <v>1459</v>
      </c>
      <c r="D248" s="696" t="s">
        <v>6761</v>
      </c>
      <c r="E248" s="696" t="s">
        <v>6762</v>
      </c>
      <c r="F248" s="711">
        <v>0.7</v>
      </c>
      <c r="G248" s="711">
        <v>1357.37</v>
      </c>
      <c r="H248" s="711">
        <v>1</v>
      </c>
      <c r="I248" s="711">
        <v>1939.1</v>
      </c>
      <c r="J248" s="711">
        <v>0.1</v>
      </c>
      <c r="K248" s="711">
        <v>195.61</v>
      </c>
      <c r="L248" s="711">
        <v>0.14410956482020379</v>
      </c>
      <c r="M248" s="711">
        <v>1956.1000000000001</v>
      </c>
      <c r="N248" s="711"/>
      <c r="O248" s="711"/>
      <c r="P248" s="701"/>
      <c r="Q248" s="712"/>
    </row>
    <row r="249" spans="1:17" ht="14.4" customHeight="1" x14ac:dyDescent="0.3">
      <c r="A249" s="695" t="s">
        <v>6746</v>
      </c>
      <c r="B249" s="696" t="s">
        <v>6747</v>
      </c>
      <c r="C249" s="696" t="s">
        <v>1459</v>
      </c>
      <c r="D249" s="696" t="s">
        <v>6442</v>
      </c>
      <c r="E249" s="696" t="s">
        <v>6443</v>
      </c>
      <c r="F249" s="711"/>
      <c r="G249" s="711"/>
      <c r="H249" s="711"/>
      <c r="I249" s="711"/>
      <c r="J249" s="711">
        <v>0.03</v>
      </c>
      <c r="K249" s="711">
        <v>28.09</v>
      </c>
      <c r="L249" s="711"/>
      <c r="M249" s="711">
        <v>936.33333333333337</v>
      </c>
      <c r="N249" s="711">
        <v>0.05</v>
      </c>
      <c r="O249" s="711">
        <v>47.24</v>
      </c>
      <c r="P249" s="701"/>
      <c r="Q249" s="712">
        <v>944.8</v>
      </c>
    </row>
    <row r="250" spans="1:17" ht="14.4" customHeight="1" x14ac:dyDescent="0.3">
      <c r="A250" s="695" t="s">
        <v>6746</v>
      </c>
      <c r="B250" s="696" t="s">
        <v>6747</v>
      </c>
      <c r="C250" s="696" t="s">
        <v>5879</v>
      </c>
      <c r="D250" s="696" t="s">
        <v>6763</v>
      </c>
      <c r="E250" s="696" t="s">
        <v>6764</v>
      </c>
      <c r="F250" s="711"/>
      <c r="G250" s="711"/>
      <c r="H250" s="711"/>
      <c r="I250" s="711"/>
      <c r="J250" s="711">
        <v>1</v>
      </c>
      <c r="K250" s="711">
        <v>1707.31</v>
      </c>
      <c r="L250" s="711"/>
      <c r="M250" s="711">
        <v>1707.31</v>
      </c>
      <c r="N250" s="711"/>
      <c r="O250" s="711"/>
      <c r="P250" s="701"/>
      <c r="Q250" s="712"/>
    </row>
    <row r="251" spans="1:17" ht="14.4" customHeight="1" x14ac:dyDescent="0.3">
      <c r="A251" s="695" t="s">
        <v>6746</v>
      </c>
      <c r="B251" s="696" t="s">
        <v>6747</v>
      </c>
      <c r="C251" s="696" t="s">
        <v>5879</v>
      </c>
      <c r="D251" s="696" t="s">
        <v>6765</v>
      </c>
      <c r="E251" s="696" t="s">
        <v>6766</v>
      </c>
      <c r="F251" s="711"/>
      <c r="G251" s="711"/>
      <c r="H251" s="711"/>
      <c r="I251" s="711"/>
      <c r="J251" s="711">
        <v>1</v>
      </c>
      <c r="K251" s="711">
        <v>605.65</v>
      </c>
      <c r="L251" s="711"/>
      <c r="M251" s="711">
        <v>605.65</v>
      </c>
      <c r="N251" s="711"/>
      <c r="O251" s="711"/>
      <c r="P251" s="701"/>
      <c r="Q251" s="712"/>
    </row>
    <row r="252" spans="1:17" ht="14.4" customHeight="1" x14ac:dyDescent="0.3">
      <c r="A252" s="695" t="s">
        <v>6746</v>
      </c>
      <c r="B252" s="696" t="s">
        <v>6747</v>
      </c>
      <c r="C252" s="696" t="s">
        <v>5879</v>
      </c>
      <c r="D252" s="696" t="s">
        <v>6767</v>
      </c>
      <c r="E252" s="696" t="s">
        <v>6768</v>
      </c>
      <c r="F252" s="711"/>
      <c r="G252" s="711"/>
      <c r="H252" s="711"/>
      <c r="I252" s="711"/>
      <c r="J252" s="711">
        <v>1</v>
      </c>
      <c r="K252" s="711">
        <v>18223.11</v>
      </c>
      <c r="L252" s="711"/>
      <c r="M252" s="711">
        <v>18223.11</v>
      </c>
      <c r="N252" s="711"/>
      <c r="O252" s="711"/>
      <c r="P252" s="701"/>
      <c r="Q252" s="712"/>
    </row>
    <row r="253" spans="1:17" ht="14.4" customHeight="1" x14ac:dyDescent="0.3">
      <c r="A253" s="695" t="s">
        <v>6746</v>
      </c>
      <c r="B253" s="696" t="s">
        <v>6747</v>
      </c>
      <c r="C253" s="696" t="s">
        <v>5879</v>
      </c>
      <c r="D253" s="696" t="s">
        <v>6769</v>
      </c>
      <c r="E253" s="696" t="s">
        <v>6770</v>
      </c>
      <c r="F253" s="711"/>
      <c r="G253" s="711"/>
      <c r="H253" s="711"/>
      <c r="I253" s="711"/>
      <c r="J253" s="711">
        <v>1</v>
      </c>
      <c r="K253" s="711">
        <v>359.1</v>
      </c>
      <c r="L253" s="711"/>
      <c r="M253" s="711">
        <v>359.1</v>
      </c>
      <c r="N253" s="711"/>
      <c r="O253" s="711"/>
      <c r="P253" s="701"/>
      <c r="Q253" s="712"/>
    </row>
    <row r="254" spans="1:17" ht="14.4" customHeight="1" x14ac:dyDescent="0.3">
      <c r="A254" s="695" t="s">
        <v>6746</v>
      </c>
      <c r="B254" s="696" t="s">
        <v>6747</v>
      </c>
      <c r="C254" s="696" t="s">
        <v>5886</v>
      </c>
      <c r="D254" s="696" t="s">
        <v>6771</v>
      </c>
      <c r="E254" s="696" t="s">
        <v>6772</v>
      </c>
      <c r="F254" s="711">
        <v>26</v>
      </c>
      <c r="G254" s="711">
        <v>5304</v>
      </c>
      <c r="H254" s="711">
        <v>1</v>
      </c>
      <c r="I254" s="711">
        <v>204</v>
      </c>
      <c r="J254" s="711">
        <v>14</v>
      </c>
      <c r="K254" s="711">
        <v>2870</v>
      </c>
      <c r="L254" s="711">
        <v>0.54110105580693812</v>
      </c>
      <c r="M254" s="711">
        <v>205</v>
      </c>
      <c r="N254" s="711">
        <v>24</v>
      </c>
      <c r="O254" s="711">
        <v>4923</v>
      </c>
      <c r="P254" s="701">
        <v>0.92816742081447967</v>
      </c>
      <c r="Q254" s="712">
        <v>205.125</v>
      </c>
    </row>
    <row r="255" spans="1:17" ht="14.4" customHeight="1" x14ac:dyDescent="0.3">
      <c r="A255" s="695" t="s">
        <v>6746</v>
      </c>
      <c r="B255" s="696" t="s">
        <v>6747</v>
      </c>
      <c r="C255" s="696" t="s">
        <v>5886</v>
      </c>
      <c r="D255" s="696" t="s">
        <v>6773</v>
      </c>
      <c r="E255" s="696" t="s">
        <v>6774</v>
      </c>
      <c r="F255" s="711">
        <v>2</v>
      </c>
      <c r="G255" s="711">
        <v>298</v>
      </c>
      <c r="H255" s="711">
        <v>1</v>
      </c>
      <c r="I255" s="711">
        <v>149</v>
      </c>
      <c r="J255" s="711"/>
      <c r="K255" s="711"/>
      <c r="L255" s="711"/>
      <c r="M255" s="711"/>
      <c r="N255" s="711">
        <v>1</v>
      </c>
      <c r="O255" s="711">
        <v>151</v>
      </c>
      <c r="P255" s="701">
        <v>0.50671140939597314</v>
      </c>
      <c r="Q255" s="712">
        <v>151</v>
      </c>
    </row>
    <row r="256" spans="1:17" ht="14.4" customHeight="1" x14ac:dyDescent="0.3">
      <c r="A256" s="695" t="s">
        <v>6746</v>
      </c>
      <c r="B256" s="696" t="s">
        <v>6747</v>
      </c>
      <c r="C256" s="696" t="s">
        <v>5886</v>
      </c>
      <c r="D256" s="696" t="s">
        <v>6775</v>
      </c>
      <c r="E256" s="696" t="s">
        <v>6776</v>
      </c>
      <c r="F256" s="711">
        <v>6</v>
      </c>
      <c r="G256" s="711">
        <v>1086</v>
      </c>
      <c r="H256" s="711">
        <v>1</v>
      </c>
      <c r="I256" s="711">
        <v>181</v>
      </c>
      <c r="J256" s="711">
        <v>4</v>
      </c>
      <c r="K256" s="711">
        <v>728</v>
      </c>
      <c r="L256" s="711">
        <v>0.67034990791896865</v>
      </c>
      <c r="M256" s="711">
        <v>182</v>
      </c>
      <c r="N256" s="711">
        <v>1</v>
      </c>
      <c r="O256" s="711">
        <v>182</v>
      </c>
      <c r="P256" s="701">
        <v>0.16758747697974216</v>
      </c>
      <c r="Q256" s="712">
        <v>182</v>
      </c>
    </row>
    <row r="257" spans="1:17" ht="14.4" customHeight="1" x14ac:dyDescent="0.3">
      <c r="A257" s="695" t="s">
        <v>6746</v>
      </c>
      <c r="B257" s="696" t="s">
        <v>6747</v>
      </c>
      <c r="C257" s="696" t="s">
        <v>5886</v>
      </c>
      <c r="D257" s="696" t="s">
        <v>6777</v>
      </c>
      <c r="E257" s="696" t="s">
        <v>6778</v>
      </c>
      <c r="F257" s="711">
        <v>3</v>
      </c>
      <c r="G257" s="711">
        <v>372</v>
      </c>
      <c r="H257" s="711">
        <v>1</v>
      </c>
      <c r="I257" s="711">
        <v>124</v>
      </c>
      <c r="J257" s="711">
        <v>2</v>
      </c>
      <c r="K257" s="711">
        <v>248</v>
      </c>
      <c r="L257" s="711">
        <v>0.66666666666666663</v>
      </c>
      <c r="M257" s="711">
        <v>124</v>
      </c>
      <c r="N257" s="711"/>
      <c r="O257" s="711"/>
      <c r="P257" s="701"/>
      <c r="Q257" s="712"/>
    </row>
    <row r="258" spans="1:17" ht="14.4" customHeight="1" x14ac:dyDescent="0.3">
      <c r="A258" s="695" t="s">
        <v>6746</v>
      </c>
      <c r="B258" s="696" t="s">
        <v>6747</v>
      </c>
      <c r="C258" s="696" t="s">
        <v>5886</v>
      </c>
      <c r="D258" s="696" t="s">
        <v>6779</v>
      </c>
      <c r="E258" s="696" t="s">
        <v>6780</v>
      </c>
      <c r="F258" s="711">
        <v>5</v>
      </c>
      <c r="G258" s="711">
        <v>1080</v>
      </c>
      <c r="H258" s="711">
        <v>1</v>
      </c>
      <c r="I258" s="711">
        <v>216</v>
      </c>
      <c r="J258" s="711">
        <v>3</v>
      </c>
      <c r="K258" s="711">
        <v>651</v>
      </c>
      <c r="L258" s="711">
        <v>0.60277777777777775</v>
      </c>
      <c r="M258" s="711">
        <v>217</v>
      </c>
      <c r="N258" s="711">
        <v>7</v>
      </c>
      <c r="O258" s="711">
        <v>1521</v>
      </c>
      <c r="P258" s="701">
        <v>1.4083333333333334</v>
      </c>
      <c r="Q258" s="712">
        <v>217.28571428571428</v>
      </c>
    </row>
    <row r="259" spans="1:17" ht="14.4" customHeight="1" x14ac:dyDescent="0.3">
      <c r="A259" s="695" t="s">
        <v>6746</v>
      </c>
      <c r="B259" s="696" t="s">
        <v>6747</v>
      </c>
      <c r="C259" s="696" t="s">
        <v>5886</v>
      </c>
      <c r="D259" s="696" t="s">
        <v>6422</v>
      </c>
      <c r="E259" s="696" t="s">
        <v>6423</v>
      </c>
      <c r="F259" s="711">
        <v>5</v>
      </c>
      <c r="G259" s="711">
        <v>1090</v>
      </c>
      <c r="H259" s="711">
        <v>1</v>
      </c>
      <c r="I259" s="711">
        <v>218</v>
      </c>
      <c r="J259" s="711">
        <v>6</v>
      </c>
      <c r="K259" s="711">
        <v>1314</v>
      </c>
      <c r="L259" s="711">
        <v>1.2055045871559633</v>
      </c>
      <c r="M259" s="711">
        <v>219</v>
      </c>
      <c r="N259" s="711">
        <v>2</v>
      </c>
      <c r="O259" s="711">
        <v>438</v>
      </c>
      <c r="P259" s="701">
        <v>0.40183486238532112</v>
      </c>
      <c r="Q259" s="712">
        <v>219</v>
      </c>
    </row>
    <row r="260" spans="1:17" ht="14.4" customHeight="1" x14ac:dyDescent="0.3">
      <c r="A260" s="695" t="s">
        <v>6746</v>
      </c>
      <c r="B260" s="696" t="s">
        <v>6747</v>
      </c>
      <c r="C260" s="696" t="s">
        <v>5886</v>
      </c>
      <c r="D260" s="696" t="s">
        <v>6781</v>
      </c>
      <c r="E260" s="696" t="s">
        <v>6782</v>
      </c>
      <c r="F260" s="711">
        <v>2</v>
      </c>
      <c r="G260" s="711">
        <v>512</v>
      </c>
      <c r="H260" s="711">
        <v>1</v>
      </c>
      <c r="I260" s="711">
        <v>256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6746</v>
      </c>
      <c r="B261" s="696" t="s">
        <v>6747</v>
      </c>
      <c r="C261" s="696" t="s">
        <v>5886</v>
      </c>
      <c r="D261" s="696" t="s">
        <v>6429</v>
      </c>
      <c r="E261" s="696" t="s">
        <v>6430</v>
      </c>
      <c r="F261" s="711">
        <v>17</v>
      </c>
      <c r="G261" s="711">
        <v>5525</v>
      </c>
      <c r="H261" s="711">
        <v>1</v>
      </c>
      <c r="I261" s="711">
        <v>325</v>
      </c>
      <c r="J261" s="711">
        <v>24</v>
      </c>
      <c r="K261" s="711">
        <v>7824</v>
      </c>
      <c r="L261" s="711">
        <v>1.4161085972850678</v>
      </c>
      <c r="M261" s="711">
        <v>326</v>
      </c>
      <c r="N261" s="711">
        <v>13</v>
      </c>
      <c r="O261" s="711">
        <v>4241</v>
      </c>
      <c r="P261" s="701">
        <v>0.76760180995475114</v>
      </c>
      <c r="Q261" s="712">
        <v>326.23076923076923</v>
      </c>
    </row>
    <row r="262" spans="1:17" ht="14.4" customHeight="1" x14ac:dyDescent="0.3">
      <c r="A262" s="695" t="s">
        <v>6746</v>
      </c>
      <c r="B262" s="696" t="s">
        <v>6747</v>
      </c>
      <c r="C262" s="696" t="s">
        <v>5886</v>
      </c>
      <c r="D262" s="696" t="s">
        <v>6783</v>
      </c>
      <c r="E262" s="696" t="s">
        <v>6784</v>
      </c>
      <c r="F262" s="711"/>
      <c r="G262" s="711"/>
      <c r="H262" s="711"/>
      <c r="I262" s="711"/>
      <c r="J262" s="711">
        <v>1</v>
      </c>
      <c r="K262" s="711">
        <v>3815</v>
      </c>
      <c r="L262" s="711"/>
      <c r="M262" s="711">
        <v>3815</v>
      </c>
      <c r="N262" s="711"/>
      <c r="O262" s="711"/>
      <c r="P262" s="701"/>
      <c r="Q262" s="712"/>
    </row>
    <row r="263" spans="1:17" ht="14.4" customHeight="1" x14ac:dyDescent="0.3">
      <c r="A263" s="695" t="s">
        <v>6746</v>
      </c>
      <c r="B263" s="696" t="s">
        <v>6747</v>
      </c>
      <c r="C263" s="696" t="s">
        <v>5886</v>
      </c>
      <c r="D263" s="696" t="s">
        <v>6785</v>
      </c>
      <c r="E263" s="696" t="s">
        <v>6786</v>
      </c>
      <c r="F263" s="711">
        <v>8</v>
      </c>
      <c r="G263" s="711">
        <v>10208</v>
      </c>
      <c r="H263" s="711">
        <v>1</v>
      </c>
      <c r="I263" s="711">
        <v>1276</v>
      </c>
      <c r="J263" s="711">
        <v>4</v>
      </c>
      <c r="K263" s="711">
        <v>5108</v>
      </c>
      <c r="L263" s="711">
        <v>0.50039184952978055</v>
      </c>
      <c r="M263" s="711">
        <v>1277</v>
      </c>
      <c r="N263" s="711">
        <v>2</v>
      </c>
      <c r="O263" s="711">
        <v>2554</v>
      </c>
      <c r="P263" s="701">
        <v>0.25019592476489028</v>
      </c>
      <c r="Q263" s="712">
        <v>1277</v>
      </c>
    </row>
    <row r="264" spans="1:17" ht="14.4" customHeight="1" x14ac:dyDescent="0.3">
      <c r="A264" s="695" t="s">
        <v>6746</v>
      </c>
      <c r="B264" s="696" t="s">
        <v>6747</v>
      </c>
      <c r="C264" s="696" t="s">
        <v>5886</v>
      </c>
      <c r="D264" s="696" t="s">
        <v>6787</v>
      </c>
      <c r="E264" s="696" t="s">
        <v>6788</v>
      </c>
      <c r="F264" s="711">
        <v>8</v>
      </c>
      <c r="G264" s="711">
        <v>9304</v>
      </c>
      <c r="H264" s="711">
        <v>1</v>
      </c>
      <c r="I264" s="711">
        <v>1163</v>
      </c>
      <c r="J264" s="711">
        <v>4</v>
      </c>
      <c r="K264" s="711">
        <v>4656</v>
      </c>
      <c r="L264" s="711">
        <v>0.50042992261392949</v>
      </c>
      <c r="M264" s="711">
        <v>1164</v>
      </c>
      <c r="N264" s="711">
        <v>2</v>
      </c>
      <c r="O264" s="711">
        <v>2328</v>
      </c>
      <c r="P264" s="701">
        <v>0.25021496130696474</v>
      </c>
      <c r="Q264" s="712">
        <v>1164</v>
      </c>
    </row>
    <row r="265" spans="1:17" ht="14.4" customHeight="1" x14ac:dyDescent="0.3">
      <c r="A265" s="695" t="s">
        <v>6746</v>
      </c>
      <c r="B265" s="696" t="s">
        <v>6747</v>
      </c>
      <c r="C265" s="696" t="s">
        <v>5886</v>
      </c>
      <c r="D265" s="696" t="s">
        <v>6789</v>
      </c>
      <c r="E265" s="696" t="s">
        <v>6790</v>
      </c>
      <c r="F265" s="711">
        <v>17</v>
      </c>
      <c r="G265" s="711">
        <v>86105</v>
      </c>
      <c r="H265" s="711">
        <v>1</v>
      </c>
      <c r="I265" s="711">
        <v>5065</v>
      </c>
      <c r="J265" s="711">
        <v>23</v>
      </c>
      <c r="K265" s="711">
        <v>116564</v>
      </c>
      <c r="L265" s="711">
        <v>1.3537425236629697</v>
      </c>
      <c r="M265" s="711">
        <v>5068</v>
      </c>
      <c r="N265" s="711">
        <v>33</v>
      </c>
      <c r="O265" s="711">
        <v>167340</v>
      </c>
      <c r="P265" s="701">
        <v>1.9434411474362696</v>
      </c>
      <c r="Q265" s="712">
        <v>5070.909090909091</v>
      </c>
    </row>
    <row r="266" spans="1:17" ht="14.4" customHeight="1" x14ac:dyDescent="0.3">
      <c r="A266" s="695" t="s">
        <v>6746</v>
      </c>
      <c r="B266" s="696" t="s">
        <v>6747</v>
      </c>
      <c r="C266" s="696" t="s">
        <v>5886</v>
      </c>
      <c r="D266" s="696" t="s">
        <v>6791</v>
      </c>
      <c r="E266" s="696" t="s">
        <v>6792</v>
      </c>
      <c r="F266" s="711"/>
      <c r="G266" s="711"/>
      <c r="H266" s="711"/>
      <c r="I266" s="711"/>
      <c r="J266" s="711"/>
      <c r="K266" s="711"/>
      <c r="L266" s="711"/>
      <c r="M266" s="711"/>
      <c r="N266" s="711">
        <v>1</v>
      </c>
      <c r="O266" s="711">
        <v>7673</v>
      </c>
      <c r="P266" s="701"/>
      <c r="Q266" s="712">
        <v>7673</v>
      </c>
    </row>
    <row r="267" spans="1:17" ht="14.4" customHeight="1" x14ac:dyDescent="0.3">
      <c r="A267" s="695" t="s">
        <v>6746</v>
      </c>
      <c r="B267" s="696" t="s">
        <v>6747</v>
      </c>
      <c r="C267" s="696" t="s">
        <v>5886</v>
      </c>
      <c r="D267" s="696" t="s">
        <v>6793</v>
      </c>
      <c r="E267" s="696" t="s">
        <v>6794</v>
      </c>
      <c r="F267" s="711"/>
      <c r="G267" s="711"/>
      <c r="H267" s="711"/>
      <c r="I267" s="711"/>
      <c r="J267" s="711">
        <v>1</v>
      </c>
      <c r="K267" s="711">
        <v>5508</v>
      </c>
      <c r="L267" s="711"/>
      <c r="M267" s="711">
        <v>5508</v>
      </c>
      <c r="N267" s="711"/>
      <c r="O267" s="711"/>
      <c r="P267" s="701"/>
      <c r="Q267" s="712"/>
    </row>
    <row r="268" spans="1:17" ht="14.4" customHeight="1" x14ac:dyDescent="0.3">
      <c r="A268" s="695" t="s">
        <v>6746</v>
      </c>
      <c r="B268" s="696" t="s">
        <v>6747</v>
      </c>
      <c r="C268" s="696" t="s">
        <v>5886</v>
      </c>
      <c r="D268" s="696" t="s">
        <v>6795</v>
      </c>
      <c r="E268" s="696" t="s">
        <v>6796</v>
      </c>
      <c r="F268" s="711">
        <v>243</v>
      </c>
      <c r="G268" s="711">
        <v>41796</v>
      </c>
      <c r="H268" s="711">
        <v>1</v>
      </c>
      <c r="I268" s="711">
        <v>172</v>
      </c>
      <c r="J268" s="711">
        <v>256</v>
      </c>
      <c r="K268" s="711">
        <v>44288</v>
      </c>
      <c r="L268" s="711">
        <v>1.0596229304239639</v>
      </c>
      <c r="M268" s="711">
        <v>173</v>
      </c>
      <c r="N268" s="711">
        <v>242</v>
      </c>
      <c r="O268" s="711">
        <v>41940</v>
      </c>
      <c r="P268" s="701">
        <v>1.0034453057708872</v>
      </c>
      <c r="Q268" s="712">
        <v>173.30578512396696</v>
      </c>
    </row>
    <row r="269" spans="1:17" ht="14.4" customHeight="1" x14ac:dyDescent="0.3">
      <c r="A269" s="695" t="s">
        <v>6746</v>
      </c>
      <c r="B269" s="696" t="s">
        <v>6747</v>
      </c>
      <c r="C269" s="696" t="s">
        <v>5886</v>
      </c>
      <c r="D269" s="696" t="s">
        <v>6797</v>
      </c>
      <c r="E269" s="696" t="s">
        <v>6798</v>
      </c>
      <c r="F269" s="711">
        <v>60</v>
      </c>
      <c r="G269" s="711">
        <v>119640</v>
      </c>
      <c r="H269" s="711">
        <v>1</v>
      </c>
      <c r="I269" s="711">
        <v>1994</v>
      </c>
      <c r="J269" s="711">
        <v>47</v>
      </c>
      <c r="K269" s="711">
        <v>93812</v>
      </c>
      <c r="L269" s="711">
        <v>0.78411902373788034</v>
      </c>
      <c r="M269" s="711">
        <v>1996</v>
      </c>
      <c r="N269" s="711">
        <v>47</v>
      </c>
      <c r="O269" s="711">
        <v>93857</v>
      </c>
      <c r="P269" s="701">
        <v>0.78449515212303578</v>
      </c>
      <c r="Q269" s="712">
        <v>1996.9574468085107</v>
      </c>
    </row>
    <row r="270" spans="1:17" ht="14.4" customHeight="1" x14ac:dyDescent="0.3">
      <c r="A270" s="695" t="s">
        <v>6746</v>
      </c>
      <c r="B270" s="696" t="s">
        <v>6747</v>
      </c>
      <c r="C270" s="696" t="s">
        <v>5886</v>
      </c>
      <c r="D270" s="696" t="s">
        <v>6799</v>
      </c>
      <c r="E270" s="696" t="s">
        <v>6800</v>
      </c>
      <c r="F270" s="711">
        <v>6</v>
      </c>
      <c r="G270" s="711">
        <v>16146</v>
      </c>
      <c r="H270" s="711">
        <v>1</v>
      </c>
      <c r="I270" s="711">
        <v>2691</v>
      </c>
      <c r="J270" s="711">
        <v>7</v>
      </c>
      <c r="K270" s="711">
        <v>18844</v>
      </c>
      <c r="L270" s="711">
        <v>1.1671002105784714</v>
      </c>
      <c r="M270" s="711">
        <v>2692</v>
      </c>
      <c r="N270" s="711">
        <v>9</v>
      </c>
      <c r="O270" s="711">
        <v>24243</v>
      </c>
      <c r="P270" s="701">
        <v>1.501486436269045</v>
      </c>
      <c r="Q270" s="712">
        <v>2693.6666666666665</v>
      </c>
    </row>
    <row r="271" spans="1:17" ht="14.4" customHeight="1" x14ac:dyDescent="0.3">
      <c r="A271" s="695" t="s">
        <v>6746</v>
      </c>
      <c r="B271" s="696" t="s">
        <v>6747</v>
      </c>
      <c r="C271" s="696" t="s">
        <v>5886</v>
      </c>
      <c r="D271" s="696" t="s">
        <v>6801</v>
      </c>
      <c r="E271" s="696" t="s">
        <v>6802</v>
      </c>
      <c r="F271" s="711">
        <v>1</v>
      </c>
      <c r="G271" s="711">
        <v>5177</v>
      </c>
      <c r="H271" s="711">
        <v>1</v>
      </c>
      <c r="I271" s="711">
        <v>5177</v>
      </c>
      <c r="J271" s="711">
        <v>1</v>
      </c>
      <c r="K271" s="711">
        <v>5180</v>
      </c>
      <c r="L271" s="711">
        <v>1.0005794861889126</v>
      </c>
      <c r="M271" s="711">
        <v>5180</v>
      </c>
      <c r="N271" s="711">
        <v>1</v>
      </c>
      <c r="O271" s="711">
        <v>5180</v>
      </c>
      <c r="P271" s="701">
        <v>1.0005794861889126</v>
      </c>
      <c r="Q271" s="712">
        <v>5180</v>
      </c>
    </row>
    <row r="272" spans="1:17" ht="14.4" customHeight="1" x14ac:dyDescent="0.3">
      <c r="A272" s="695" t="s">
        <v>6746</v>
      </c>
      <c r="B272" s="696" t="s">
        <v>6747</v>
      </c>
      <c r="C272" s="696" t="s">
        <v>5886</v>
      </c>
      <c r="D272" s="696" t="s">
        <v>6803</v>
      </c>
      <c r="E272" s="696" t="s">
        <v>6804</v>
      </c>
      <c r="F272" s="711"/>
      <c r="G272" s="711"/>
      <c r="H272" s="711"/>
      <c r="I272" s="711"/>
      <c r="J272" s="711"/>
      <c r="K272" s="711"/>
      <c r="L272" s="711"/>
      <c r="M272" s="711"/>
      <c r="N272" s="711">
        <v>1</v>
      </c>
      <c r="O272" s="711">
        <v>150</v>
      </c>
      <c r="P272" s="701"/>
      <c r="Q272" s="712">
        <v>150</v>
      </c>
    </row>
    <row r="273" spans="1:17" ht="14.4" customHeight="1" x14ac:dyDescent="0.3">
      <c r="A273" s="695" t="s">
        <v>6746</v>
      </c>
      <c r="B273" s="696" t="s">
        <v>6747</v>
      </c>
      <c r="C273" s="696" t="s">
        <v>5886</v>
      </c>
      <c r="D273" s="696" t="s">
        <v>6805</v>
      </c>
      <c r="E273" s="696" t="s">
        <v>6806</v>
      </c>
      <c r="F273" s="711"/>
      <c r="G273" s="711"/>
      <c r="H273" s="711"/>
      <c r="I273" s="711"/>
      <c r="J273" s="711"/>
      <c r="K273" s="711"/>
      <c r="L273" s="711"/>
      <c r="M273" s="711"/>
      <c r="N273" s="711">
        <v>1</v>
      </c>
      <c r="O273" s="711">
        <v>193</v>
      </c>
      <c r="P273" s="701"/>
      <c r="Q273" s="712">
        <v>193</v>
      </c>
    </row>
    <row r="274" spans="1:17" ht="14.4" customHeight="1" x14ac:dyDescent="0.3">
      <c r="A274" s="695" t="s">
        <v>6746</v>
      </c>
      <c r="B274" s="696" t="s">
        <v>6747</v>
      </c>
      <c r="C274" s="696" t="s">
        <v>5886</v>
      </c>
      <c r="D274" s="696" t="s">
        <v>6437</v>
      </c>
      <c r="E274" s="696" t="s">
        <v>6438</v>
      </c>
      <c r="F274" s="711"/>
      <c r="G274" s="711"/>
      <c r="H274" s="711"/>
      <c r="I274" s="711"/>
      <c r="J274" s="711"/>
      <c r="K274" s="711"/>
      <c r="L274" s="711"/>
      <c r="M274" s="711"/>
      <c r="N274" s="711">
        <v>1</v>
      </c>
      <c r="O274" s="711">
        <v>198</v>
      </c>
      <c r="P274" s="701"/>
      <c r="Q274" s="712">
        <v>198</v>
      </c>
    </row>
    <row r="275" spans="1:17" ht="14.4" customHeight="1" x14ac:dyDescent="0.3">
      <c r="A275" s="695" t="s">
        <v>6746</v>
      </c>
      <c r="B275" s="696" t="s">
        <v>6747</v>
      </c>
      <c r="C275" s="696" t="s">
        <v>5886</v>
      </c>
      <c r="D275" s="696" t="s">
        <v>6807</v>
      </c>
      <c r="E275" s="696" t="s">
        <v>6808</v>
      </c>
      <c r="F275" s="711">
        <v>1</v>
      </c>
      <c r="G275" s="711">
        <v>157</v>
      </c>
      <c r="H275" s="711">
        <v>1</v>
      </c>
      <c r="I275" s="711">
        <v>157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6746</v>
      </c>
      <c r="B276" s="696" t="s">
        <v>6747</v>
      </c>
      <c r="C276" s="696" t="s">
        <v>5886</v>
      </c>
      <c r="D276" s="696" t="s">
        <v>6809</v>
      </c>
      <c r="E276" s="696" t="s">
        <v>6810</v>
      </c>
      <c r="F276" s="711"/>
      <c r="G276" s="711"/>
      <c r="H276" s="711"/>
      <c r="I276" s="711"/>
      <c r="J276" s="711">
        <v>2</v>
      </c>
      <c r="K276" s="711">
        <v>624</v>
      </c>
      <c r="L276" s="711"/>
      <c r="M276" s="711">
        <v>312</v>
      </c>
      <c r="N276" s="711"/>
      <c r="O276" s="711"/>
      <c r="P276" s="701"/>
      <c r="Q276" s="712"/>
    </row>
    <row r="277" spans="1:17" ht="14.4" customHeight="1" x14ac:dyDescent="0.3">
      <c r="A277" s="695" t="s">
        <v>6746</v>
      </c>
      <c r="B277" s="696" t="s">
        <v>6747</v>
      </c>
      <c r="C277" s="696" t="s">
        <v>5886</v>
      </c>
      <c r="D277" s="696" t="s">
        <v>6811</v>
      </c>
      <c r="E277" s="696" t="s">
        <v>6812</v>
      </c>
      <c r="F277" s="711">
        <v>14</v>
      </c>
      <c r="G277" s="711">
        <v>29624</v>
      </c>
      <c r="H277" s="711">
        <v>1</v>
      </c>
      <c r="I277" s="711">
        <v>2116</v>
      </c>
      <c r="J277" s="711">
        <v>14</v>
      </c>
      <c r="K277" s="711">
        <v>29652</v>
      </c>
      <c r="L277" s="711">
        <v>1.0009451795841209</v>
      </c>
      <c r="M277" s="711">
        <v>2118</v>
      </c>
      <c r="N277" s="711">
        <v>17</v>
      </c>
      <c r="O277" s="711">
        <v>36024</v>
      </c>
      <c r="P277" s="701">
        <v>1.2160410477990817</v>
      </c>
      <c r="Q277" s="712">
        <v>2119.0588235294117</v>
      </c>
    </row>
    <row r="278" spans="1:17" ht="14.4" customHeight="1" x14ac:dyDescent="0.3">
      <c r="A278" s="695" t="s">
        <v>6746</v>
      </c>
      <c r="B278" s="696" t="s">
        <v>6747</v>
      </c>
      <c r="C278" s="696" t="s">
        <v>5886</v>
      </c>
      <c r="D278" s="696" t="s">
        <v>6813</v>
      </c>
      <c r="E278" s="696" t="s">
        <v>6784</v>
      </c>
      <c r="F278" s="711"/>
      <c r="G278" s="711"/>
      <c r="H278" s="711"/>
      <c r="I278" s="711"/>
      <c r="J278" s="711">
        <v>2</v>
      </c>
      <c r="K278" s="711">
        <v>3728</v>
      </c>
      <c r="L278" s="711"/>
      <c r="M278" s="711">
        <v>1864</v>
      </c>
      <c r="N278" s="711"/>
      <c r="O278" s="711"/>
      <c r="P278" s="701"/>
      <c r="Q278" s="712"/>
    </row>
    <row r="279" spans="1:17" ht="14.4" customHeight="1" x14ac:dyDescent="0.3">
      <c r="A279" s="695" t="s">
        <v>6746</v>
      </c>
      <c r="B279" s="696" t="s">
        <v>6747</v>
      </c>
      <c r="C279" s="696" t="s">
        <v>5886</v>
      </c>
      <c r="D279" s="696" t="s">
        <v>6814</v>
      </c>
      <c r="E279" s="696" t="s">
        <v>6815</v>
      </c>
      <c r="F279" s="711">
        <v>16</v>
      </c>
      <c r="G279" s="711">
        <v>134048</v>
      </c>
      <c r="H279" s="711">
        <v>1</v>
      </c>
      <c r="I279" s="711">
        <v>8378</v>
      </c>
      <c r="J279" s="711">
        <v>22</v>
      </c>
      <c r="K279" s="711">
        <v>184448</v>
      </c>
      <c r="L279" s="711">
        <v>1.375984721890666</v>
      </c>
      <c r="M279" s="711">
        <v>8384</v>
      </c>
      <c r="N279" s="711">
        <v>13</v>
      </c>
      <c r="O279" s="711">
        <v>109003</v>
      </c>
      <c r="P279" s="701">
        <v>0.81316394127476721</v>
      </c>
      <c r="Q279" s="712">
        <v>8384.8461538461543</v>
      </c>
    </row>
    <row r="280" spans="1:17" ht="14.4" customHeight="1" x14ac:dyDescent="0.3">
      <c r="A280" s="695" t="s">
        <v>6746</v>
      </c>
      <c r="B280" s="696" t="s">
        <v>6747</v>
      </c>
      <c r="C280" s="696" t="s">
        <v>5886</v>
      </c>
      <c r="D280" s="696" t="s">
        <v>6816</v>
      </c>
      <c r="E280" s="696" t="s">
        <v>6817</v>
      </c>
      <c r="F280" s="711"/>
      <c r="G280" s="711"/>
      <c r="H280" s="711"/>
      <c r="I280" s="711"/>
      <c r="J280" s="711">
        <v>1</v>
      </c>
      <c r="K280" s="711">
        <v>5693</v>
      </c>
      <c r="L280" s="711"/>
      <c r="M280" s="711">
        <v>5693</v>
      </c>
      <c r="N280" s="711"/>
      <c r="O280" s="711"/>
      <c r="P280" s="701"/>
      <c r="Q280" s="712"/>
    </row>
    <row r="281" spans="1:17" ht="14.4" customHeight="1" x14ac:dyDescent="0.3">
      <c r="A281" s="695" t="s">
        <v>6818</v>
      </c>
      <c r="B281" s="696" t="s">
        <v>6819</v>
      </c>
      <c r="C281" s="696" t="s">
        <v>5886</v>
      </c>
      <c r="D281" s="696" t="s">
        <v>6820</v>
      </c>
      <c r="E281" s="696" t="s">
        <v>6821</v>
      </c>
      <c r="F281" s="711">
        <v>66</v>
      </c>
      <c r="G281" s="711">
        <v>13332</v>
      </c>
      <c r="H281" s="711">
        <v>1</v>
      </c>
      <c r="I281" s="711">
        <v>202</v>
      </c>
      <c r="J281" s="711">
        <v>85</v>
      </c>
      <c r="K281" s="711">
        <v>17255</v>
      </c>
      <c r="L281" s="711">
        <v>1.2942544254425443</v>
      </c>
      <c r="M281" s="711">
        <v>203</v>
      </c>
      <c r="N281" s="711">
        <v>75</v>
      </c>
      <c r="O281" s="711">
        <v>15291</v>
      </c>
      <c r="P281" s="701">
        <v>1.146939693969397</v>
      </c>
      <c r="Q281" s="712">
        <v>203.88</v>
      </c>
    </row>
    <row r="282" spans="1:17" ht="14.4" customHeight="1" x14ac:dyDescent="0.3">
      <c r="A282" s="695" t="s">
        <v>6818</v>
      </c>
      <c r="B282" s="696" t="s">
        <v>6819</v>
      </c>
      <c r="C282" s="696" t="s">
        <v>5886</v>
      </c>
      <c r="D282" s="696" t="s">
        <v>6822</v>
      </c>
      <c r="E282" s="696" t="s">
        <v>6821</v>
      </c>
      <c r="F282" s="711"/>
      <c r="G282" s="711"/>
      <c r="H282" s="711"/>
      <c r="I282" s="711"/>
      <c r="J282" s="711"/>
      <c r="K282" s="711"/>
      <c r="L282" s="711"/>
      <c r="M282" s="711"/>
      <c r="N282" s="711">
        <v>53</v>
      </c>
      <c r="O282" s="711">
        <v>4472</v>
      </c>
      <c r="P282" s="701"/>
      <c r="Q282" s="712">
        <v>84.377358490566039</v>
      </c>
    </row>
    <row r="283" spans="1:17" ht="14.4" customHeight="1" x14ac:dyDescent="0.3">
      <c r="A283" s="695" t="s">
        <v>6818</v>
      </c>
      <c r="B283" s="696" t="s">
        <v>6819</v>
      </c>
      <c r="C283" s="696" t="s">
        <v>5886</v>
      </c>
      <c r="D283" s="696" t="s">
        <v>6823</v>
      </c>
      <c r="E283" s="696" t="s">
        <v>6824</v>
      </c>
      <c r="F283" s="711">
        <v>763</v>
      </c>
      <c r="G283" s="711">
        <v>222033</v>
      </c>
      <c r="H283" s="711">
        <v>1</v>
      </c>
      <c r="I283" s="711">
        <v>291</v>
      </c>
      <c r="J283" s="711">
        <v>893</v>
      </c>
      <c r="K283" s="711">
        <v>260756</v>
      </c>
      <c r="L283" s="711">
        <v>1.1744020033058149</v>
      </c>
      <c r="M283" s="711">
        <v>292</v>
      </c>
      <c r="N283" s="711">
        <v>651</v>
      </c>
      <c r="O283" s="711">
        <v>190470</v>
      </c>
      <c r="P283" s="701">
        <v>0.85784545540527757</v>
      </c>
      <c r="Q283" s="712">
        <v>292.58064516129031</v>
      </c>
    </row>
    <row r="284" spans="1:17" ht="14.4" customHeight="1" x14ac:dyDescent="0.3">
      <c r="A284" s="695" t="s">
        <v>6818</v>
      </c>
      <c r="B284" s="696" t="s">
        <v>6819</v>
      </c>
      <c r="C284" s="696" t="s">
        <v>5886</v>
      </c>
      <c r="D284" s="696" t="s">
        <v>6825</v>
      </c>
      <c r="E284" s="696" t="s">
        <v>6826</v>
      </c>
      <c r="F284" s="711">
        <v>21</v>
      </c>
      <c r="G284" s="711">
        <v>1932</v>
      </c>
      <c r="H284" s="711">
        <v>1</v>
      </c>
      <c r="I284" s="711">
        <v>92</v>
      </c>
      <c r="J284" s="711">
        <v>27</v>
      </c>
      <c r="K284" s="711">
        <v>2511</v>
      </c>
      <c r="L284" s="711">
        <v>1.2996894409937889</v>
      </c>
      <c r="M284" s="711">
        <v>93</v>
      </c>
      <c r="N284" s="711">
        <v>39</v>
      </c>
      <c r="O284" s="711">
        <v>3639</v>
      </c>
      <c r="P284" s="701">
        <v>1.8835403726708075</v>
      </c>
      <c r="Q284" s="712">
        <v>93.307692307692307</v>
      </c>
    </row>
    <row r="285" spans="1:17" ht="14.4" customHeight="1" x14ac:dyDescent="0.3">
      <c r="A285" s="695" t="s">
        <v>6818</v>
      </c>
      <c r="B285" s="696" t="s">
        <v>6819</v>
      </c>
      <c r="C285" s="696" t="s">
        <v>5886</v>
      </c>
      <c r="D285" s="696" t="s">
        <v>6827</v>
      </c>
      <c r="E285" s="696" t="s">
        <v>6828</v>
      </c>
      <c r="F285" s="711">
        <v>5</v>
      </c>
      <c r="G285" s="711">
        <v>1095</v>
      </c>
      <c r="H285" s="711">
        <v>1</v>
      </c>
      <c r="I285" s="711">
        <v>219</v>
      </c>
      <c r="J285" s="711">
        <v>13</v>
      </c>
      <c r="K285" s="711">
        <v>2860</v>
      </c>
      <c r="L285" s="711">
        <v>2.6118721461187215</v>
      </c>
      <c r="M285" s="711">
        <v>220</v>
      </c>
      <c r="N285" s="711">
        <v>6</v>
      </c>
      <c r="O285" s="711">
        <v>1326</v>
      </c>
      <c r="P285" s="701">
        <v>1.210958904109589</v>
      </c>
      <c r="Q285" s="712">
        <v>221</v>
      </c>
    </row>
    <row r="286" spans="1:17" ht="14.4" customHeight="1" x14ac:dyDescent="0.3">
      <c r="A286" s="695" t="s">
        <v>6818</v>
      </c>
      <c r="B286" s="696" t="s">
        <v>6819</v>
      </c>
      <c r="C286" s="696" t="s">
        <v>5886</v>
      </c>
      <c r="D286" s="696" t="s">
        <v>6829</v>
      </c>
      <c r="E286" s="696" t="s">
        <v>6830</v>
      </c>
      <c r="F286" s="711">
        <v>403</v>
      </c>
      <c r="G286" s="711">
        <v>53599</v>
      </c>
      <c r="H286" s="711">
        <v>1</v>
      </c>
      <c r="I286" s="711">
        <v>133</v>
      </c>
      <c r="J286" s="711">
        <v>411</v>
      </c>
      <c r="K286" s="711">
        <v>55074</v>
      </c>
      <c r="L286" s="711">
        <v>1.0275191701337711</v>
      </c>
      <c r="M286" s="711">
        <v>134</v>
      </c>
      <c r="N286" s="711">
        <v>435</v>
      </c>
      <c r="O286" s="711">
        <v>58429</v>
      </c>
      <c r="P286" s="701">
        <v>1.0901136215227896</v>
      </c>
      <c r="Q286" s="712">
        <v>134.31954022988506</v>
      </c>
    </row>
    <row r="287" spans="1:17" ht="14.4" customHeight="1" x14ac:dyDescent="0.3">
      <c r="A287" s="695" t="s">
        <v>6818</v>
      </c>
      <c r="B287" s="696" t="s">
        <v>6819</v>
      </c>
      <c r="C287" s="696" t="s">
        <v>5886</v>
      </c>
      <c r="D287" s="696" t="s">
        <v>6831</v>
      </c>
      <c r="E287" s="696" t="s">
        <v>6830</v>
      </c>
      <c r="F287" s="711">
        <v>24</v>
      </c>
      <c r="G287" s="711">
        <v>4176</v>
      </c>
      <c r="H287" s="711">
        <v>1</v>
      </c>
      <c r="I287" s="711">
        <v>174</v>
      </c>
      <c r="J287" s="711">
        <v>30</v>
      </c>
      <c r="K287" s="711">
        <v>5250</v>
      </c>
      <c r="L287" s="711">
        <v>1.257183908045977</v>
      </c>
      <c r="M287" s="711">
        <v>175</v>
      </c>
      <c r="N287" s="711">
        <v>51</v>
      </c>
      <c r="O287" s="711">
        <v>8961</v>
      </c>
      <c r="P287" s="701">
        <v>2.1458333333333335</v>
      </c>
      <c r="Q287" s="712">
        <v>175.70588235294119</v>
      </c>
    </row>
    <row r="288" spans="1:17" ht="14.4" customHeight="1" x14ac:dyDescent="0.3">
      <c r="A288" s="695" t="s">
        <v>6818</v>
      </c>
      <c r="B288" s="696" t="s">
        <v>6819</v>
      </c>
      <c r="C288" s="696" t="s">
        <v>5886</v>
      </c>
      <c r="D288" s="696" t="s">
        <v>6832</v>
      </c>
      <c r="E288" s="696" t="s">
        <v>6833</v>
      </c>
      <c r="F288" s="711">
        <v>2</v>
      </c>
      <c r="G288" s="711">
        <v>1218</v>
      </c>
      <c r="H288" s="711">
        <v>1</v>
      </c>
      <c r="I288" s="711">
        <v>609</v>
      </c>
      <c r="J288" s="711"/>
      <c r="K288" s="711"/>
      <c r="L288" s="711"/>
      <c r="M288" s="711"/>
      <c r="N288" s="711">
        <v>4</v>
      </c>
      <c r="O288" s="711">
        <v>2454</v>
      </c>
      <c r="P288" s="701">
        <v>2.0147783251231526</v>
      </c>
      <c r="Q288" s="712">
        <v>613.5</v>
      </c>
    </row>
    <row r="289" spans="1:17" ht="14.4" customHeight="1" x14ac:dyDescent="0.3">
      <c r="A289" s="695" t="s">
        <v>6818</v>
      </c>
      <c r="B289" s="696" t="s">
        <v>6819</v>
      </c>
      <c r="C289" s="696" t="s">
        <v>5886</v>
      </c>
      <c r="D289" s="696" t="s">
        <v>6834</v>
      </c>
      <c r="E289" s="696" t="s">
        <v>6835</v>
      </c>
      <c r="F289" s="711"/>
      <c r="G289" s="711"/>
      <c r="H289" s="711"/>
      <c r="I289" s="711"/>
      <c r="J289" s="711">
        <v>2</v>
      </c>
      <c r="K289" s="711">
        <v>1170</v>
      </c>
      <c r="L289" s="711"/>
      <c r="M289" s="711">
        <v>585</v>
      </c>
      <c r="N289" s="711">
        <v>5</v>
      </c>
      <c r="O289" s="711">
        <v>2943</v>
      </c>
      <c r="P289" s="701"/>
      <c r="Q289" s="712">
        <v>588.6</v>
      </c>
    </row>
    <row r="290" spans="1:17" ht="14.4" customHeight="1" x14ac:dyDescent="0.3">
      <c r="A290" s="695" t="s">
        <v>6818</v>
      </c>
      <c r="B290" s="696" t="s">
        <v>6819</v>
      </c>
      <c r="C290" s="696" t="s">
        <v>5886</v>
      </c>
      <c r="D290" s="696" t="s">
        <v>6836</v>
      </c>
      <c r="E290" s="696" t="s">
        <v>6837</v>
      </c>
      <c r="F290" s="711">
        <v>43</v>
      </c>
      <c r="G290" s="711">
        <v>6794</v>
      </c>
      <c r="H290" s="711">
        <v>1</v>
      </c>
      <c r="I290" s="711">
        <v>158</v>
      </c>
      <c r="J290" s="711">
        <v>68</v>
      </c>
      <c r="K290" s="711">
        <v>10812</v>
      </c>
      <c r="L290" s="711">
        <v>1.5914041801589638</v>
      </c>
      <c r="M290" s="711">
        <v>159</v>
      </c>
      <c r="N290" s="711">
        <v>59</v>
      </c>
      <c r="O290" s="711">
        <v>9404</v>
      </c>
      <c r="P290" s="701">
        <v>1.3841624963202825</v>
      </c>
      <c r="Q290" s="712">
        <v>159.38983050847457</v>
      </c>
    </row>
    <row r="291" spans="1:17" ht="14.4" customHeight="1" x14ac:dyDescent="0.3">
      <c r="A291" s="695" t="s">
        <v>6818</v>
      </c>
      <c r="B291" s="696" t="s">
        <v>6819</v>
      </c>
      <c r="C291" s="696" t="s">
        <v>5886</v>
      </c>
      <c r="D291" s="696" t="s">
        <v>6838</v>
      </c>
      <c r="E291" s="696" t="s">
        <v>6839</v>
      </c>
      <c r="F291" s="711">
        <v>23</v>
      </c>
      <c r="G291" s="711">
        <v>8786</v>
      </c>
      <c r="H291" s="711">
        <v>1</v>
      </c>
      <c r="I291" s="711">
        <v>382</v>
      </c>
      <c r="J291" s="711">
        <v>25</v>
      </c>
      <c r="K291" s="711">
        <v>9550</v>
      </c>
      <c r="L291" s="711">
        <v>1.0869565217391304</v>
      </c>
      <c r="M291" s="711">
        <v>382</v>
      </c>
      <c r="N291" s="711">
        <v>24</v>
      </c>
      <c r="O291" s="711">
        <v>9173</v>
      </c>
      <c r="P291" s="701">
        <v>1.0440473480537218</v>
      </c>
      <c r="Q291" s="712">
        <v>382.20833333333331</v>
      </c>
    </row>
    <row r="292" spans="1:17" ht="14.4" customHeight="1" x14ac:dyDescent="0.3">
      <c r="A292" s="695" t="s">
        <v>6818</v>
      </c>
      <c r="B292" s="696" t="s">
        <v>6819</v>
      </c>
      <c r="C292" s="696" t="s">
        <v>5886</v>
      </c>
      <c r="D292" s="696" t="s">
        <v>6840</v>
      </c>
      <c r="E292" s="696" t="s">
        <v>6841</v>
      </c>
      <c r="F292" s="711">
        <v>18</v>
      </c>
      <c r="G292" s="711">
        <v>4698</v>
      </c>
      <c r="H292" s="711">
        <v>1</v>
      </c>
      <c r="I292" s="711">
        <v>261</v>
      </c>
      <c r="J292" s="711">
        <v>41</v>
      </c>
      <c r="K292" s="711">
        <v>10742</v>
      </c>
      <c r="L292" s="711">
        <v>2.2865048957002978</v>
      </c>
      <c r="M292" s="711">
        <v>262</v>
      </c>
      <c r="N292" s="711">
        <v>41</v>
      </c>
      <c r="O292" s="711">
        <v>10796</v>
      </c>
      <c r="P292" s="701">
        <v>2.2979991485738611</v>
      </c>
      <c r="Q292" s="712">
        <v>263.3170731707317</v>
      </c>
    </row>
    <row r="293" spans="1:17" ht="14.4" customHeight="1" x14ac:dyDescent="0.3">
      <c r="A293" s="695" t="s">
        <v>6818</v>
      </c>
      <c r="B293" s="696" t="s">
        <v>6819</v>
      </c>
      <c r="C293" s="696" t="s">
        <v>5886</v>
      </c>
      <c r="D293" s="696" t="s">
        <v>6842</v>
      </c>
      <c r="E293" s="696" t="s">
        <v>6843</v>
      </c>
      <c r="F293" s="711">
        <v>35</v>
      </c>
      <c r="G293" s="711">
        <v>4900</v>
      </c>
      <c r="H293" s="711">
        <v>1</v>
      </c>
      <c r="I293" s="711">
        <v>140</v>
      </c>
      <c r="J293" s="711">
        <v>42</v>
      </c>
      <c r="K293" s="711">
        <v>5922</v>
      </c>
      <c r="L293" s="711">
        <v>1.2085714285714286</v>
      </c>
      <c r="M293" s="711">
        <v>141</v>
      </c>
      <c r="N293" s="711">
        <v>32</v>
      </c>
      <c r="O293" s="711">
        <v>4512</v>
      </c>
      <c r="P293" s="701">
        <v>0.92081632653061229</v>
      </c>
      <c r="Q293" s="712">
        <v>141</v>
      </c>
    </row>
    <row r="294" spans="1:17" ht="14.4" customHeight="1" x14ac:dyDescent="0.3">
      <c r="A294" s="695" t="s">
        <v>6818</v>
      </c>
      <c r="B294" s="696" t="s">
        <v>6819</v>
      </c>
      <c r="C294" s="696" t="s">
        <v>5886</v>
      </c>
      <c r="D294" s="696" t="s">
        <v>6844</v>
      </c>
      <c r="E294" s="696" t="s">
        <v>6843</v>
      </c>
      <c r="F294" s="711">
        <v>399</v>
      </c>
      <c r="G294" s="711">
        <v>31122</v>
      </c>
      <c r="H294" s="711">
        <v>1</v>
      </c>
      <c r="I294" s="711">
        <v>78</v>
      </c>
      <c r="J294" s="711">
        <v>410</v>
      </c>
      <c r="K294" s="711">
        <v>31980</v>
      </c>
      <c r="L294" s="711">
        <v>1.0275689223057645</v>
      </c>
      <c r="M294" s="711">
        <v>78</v>
      </c>
      <c r="N294" s="711">
        <v>435</v>
      </c>
      <c r="O294" s="711">
        <v>33930</v>
      </c>
      <c r="P294" s="701">
        <v>1.0902255639097744</v>
      </c>
      <c r="Q294" s="712">
        <v>78</v>
      </c>
    </row>
    <row r="295" spans="1:17" ht="14.4" customHeight="1" x14ac:dyDescent="0.3">
      <c r="A295" s="695" t="s">
        <v>6818</v>
      </c>
      <c r="B295" s="696" t="s">
        <v>6819</v>
      </c>
      <c r="C295" s="696" t="s">
        <v>5886</v>
      </c>
      <c r="D295" s="696" t="s">
        <v>6845</v>
      </c>
      <c r="E295" s="696" t="s">
        <v>6846</v>
      </c>
      <c r="F295" s="711">
        <v>35</v>
      </c>
      <c r="G295" s="711">
        <v>10570</v>
      </c>
      <c r="H295" s="711">
        <v>1</v>
      </c>
      <c r="I295" s="711">
        <v>302</v>
      </c>
      <c r="J295" s="711">
        <v>42</v>
      </c>
      <c r="K295" s="711">
        <v>12726</v>
      </c>
      <c r="L295" s="711">
        <v>1.2039735099337749</v>
      </c>
      <c r="M295" s="711">
        <v>303</v>
      </c>
      <c r="N295" s="711">
        <v>32</v>
      </c>
      <c r="O295" s="711">
        <v>9741</v>
      </c>
      <c r="P295" s="701">
        <v>0.92157048249763485</v>
      </c>
      <c r="Q295" s="712">
        <v>304.40625</v>
      </c>
    </row>
    <row r="296" spans="1:17" ht="14.4" customHeight="1" x14ac:dyDescent="0.3">
      <c r="A296" s="695" t="s">
        <v>6818</v>
      </c>
      <c r="B296" s="696" t="s">
        <v>6819</v>
      </c>
      <c r="C296" s="696" t="s">
        <v>5886</v>
      </c>
      <c r="D296" s="696" t="s">
        <v>6847</v>
      </c>
      <c r="E296" s="696" t="s">
        <v>6848</v>
      </c>
      <c r="F296" s="711">
        <v>23</v>
      </c>
      <c r="G296" s="711">
        <v>11178</v>
      </c>
      <c r="H296" s="711">
        <v>1</v>
      </c>
      <c r="I296" s="711">
        <v>486</v>
      </c>
      <c r="J296" s="711">
        <v>25</v>
      </c>
      <c r="K296" s="711">
        <v>12150</v>
      </c>
      <c r="L296" s="711">
        <v>1.0869565217391304</v>
      </c>
      <c r="M296" s="711">
        <v>486</v>
      </c>
      <c r="N296" s="711">
        <v>24</v>
      </c>
      <c r="O296" s="711">
        <v>11669</v>
      </c>
      <c r="P296" s="701">
        <v>1.0439255680801574</v>
      </c>
      <c r="Q296" s="712">
        <v>486.20833333333331</v>
      </c>
    </row>
    <row r="297" spans="1:17" ht="14.4" customHeight="1" x14ac:dyDescent="0.3">
      <c r="A297" s="695" t="s">
        <v>6818</v>
      </c>
      <c r="B297" s="696" t="s">
        <v>6819</v>
      </c>
      <c r="C297" s="696" t="s">
        <v>5886</v>
      </c>
      <c r="D297" s="696" t="s">
        <v>6849</v>
      </c>
      <c r="E297" s="696" t="s">
        <v>6850</v>
      </c>
      <c r="F297" s="711">
        <v>109</v>
      </c>
      <c r="G297" s="711">
        <v>17331</v>
      </c>
      <c r="H297" s="711">
        <v>1</v>
      </c>
      <c r="I297" s="711">
        <v>159</v>
      </c>
      <c r="J297" s="711">
        <v>105</v>
      </c>
      <c r="K297" s="711">
        <v>16800</v>
      </c>
      <c r="L297" s="711">
        <v>0.96936126016963819</v>
      </c>
      <c r="M297" s="711">
        <v>160</v>
      </c>
      <c r="N297" s="711">
        <v>113</v>
      </c>
      <c r="O297" s="711">
        <v>18116</v>
      </c>
      <c r="P297" s="701">
        <v>1.0452945588829265</v>
      </c>
      <c r="Q297" s="712">
        <v>160.31858407079645</v>
      </c>
    </row>
    <row r="298" spans="1:17" ht="14.4" customHeight="1" x14ac:dyDescent="0.3">
      <c r="A298" s="695" t="s">
        <v>6818</v>
      </c>
      <c r="B298" s="696" t="s">
        <v>6819</v>
      </c>
      <c r="C298" s="696" t="s">
        <v>5886</v>
      </c>
      <c r="D298" s="696" t="s">
        <v>6851</v>
      </c>
      <c r="E298" s="696" t="s">
        <v>6821</v>
      </c>
      <c r="F298" s="711">
        <v>564</v>
      </c>
      <c r="G298" s="711">
        <v>39480</v>
      </c>
      <c r="H298" s="711">
        <v>1</v>
      </c>
      <c r="I298" s="711">
        <v>70</v>
      </c>
      <c r="J298" s="711">
        <v>592</v>
      </c>
      <c r="K298" s="711">
        <v>41440</v>
      </c>
      <c r="L298" s="711">
        <v>1.0496453900709219</v>
      </c>
      <c r="M298" s="711">
        <v>70</v>
      </c>
      <c r="N298" s="711">
        <v>630</v>
      </c>
      <c r="O298" s="711">
        <v>44295</v>
      </c>
      <c r="P298" s="701">
        <v>1.1219604863221884</v>
      </c>
      <c r="Q298" s="712">
        <v>70.30952380952381</v>
      </c>
    </row>
    <row r="299" spans="1:17" ht="14.4" customHeight="1" x14ac:dyDescent="0.3">
      <c r="A299" s="695" t="s">
        <v>6818</v>
      </c>
      <c r="B299" s="696" t="s">
        <v>6819</v>
      </c>
      <c r="C299" s="696" t="s">
        <v>5886</v>
      </c>
      <c r="D299" s="696" t="s">
        <v>6852</v>
      </c>
      <c r="E299" s="696" t="s">
        <v>6853</v>
      </c>
      <c r="F299" s="711">
        <v>37</v>
      </c>
      <c r="G299" s="711">
        <v>7955</v>
      </c>
      <c r="H299" s="711">
        <v>1</v>
      </c>
      <c r="I299" s="711">
        <v>215</v>
      </c>
      <c r="J299" s="711">
        <v>42</v>
      </c>
      <c r="K299" s="711">
        <v>9072</v>
      </c>
      <c r="L299" s="711">
        <v>1.1404148334380892</v>
      </c>
      <c r="M299" s="711">
        <v>216</v>
      </c>
      <c r="N299" s="711">
        <v>56</v>
      </c>
      <c r="O299" s="711">
        <v>12156</v>
      </c>
      <c r="P299" s="701">
        <v>1.5280955373978631</v>
      </c>
      <c r="Q299" s="712">
        <v>217.07142857142858</v>
      </c>
    </row>
    <row r="300" spans="1:17" ht="14.4" customHeight="1" x14ac:dyDescent="0.3">
      <c r="A300" s="695" t="s">
        <v>6818</v>
      </c>
      <c r="B300" s="696" t="s">
        <v>6819</v>
      </c>
      <c r="C300" s="696" t="s">
        <v>5886</v>
      </c>
      <c r="D300" s="696" t="s">
        <v>6854</v>
      </c>
      <c r="E300" s="696" t="s">
        <v>6855</v>
      </c>
      <c r="F300" s="711">
        <v>12</v>
      </c>
      <c r="G300" s="711">
        <v>14232</v>
      </c>
      <c r="H300" s="711">
        <v>1</v>
      </c>
      <c r="I300" s="711">
        <v>1186</v>
      </c>
      <c r="J300" s="711">
        <v>13</v>
      </c>
      <c r="K300" s="711">
        <v>15457</v>
      </c>
      <c r="L300" s="711">
        <v>1.0860736368746486</v>
      </c>
      <c r="M300" s="711">
        <v>1189</v>
      </c>
      <c r="N300" s="711">
        <v>21</v>
      </c>
      <c r="O300" s="711">
        <v>24989</v>
      </c>
      <c r="P300" s="701">
        <v>1.7558319280494661</v>
      </c>
      <c r="Q300" s="712">
        <v>1189.952380952381</v>
      </c>
    </row>
    <row r="301" spans="1:17" ht="14.4" customHeight="1" x14ac:dyDescent="0.3">
      <c r="A301" s="695" t="s">
        <v>6818</v>
      </c>
      <c r="B301" s="696" t="s">
        <v>6819</v>
      </c>
      <c r="C301" s="696" t="s">
        <v>5886</v>
      </c>
      <c r="D301" s="696" t="s">
        <v>6856</v>
      </c>
      <c r="E301" s="696" t="s">
        <v>6857</v>
      </c>
      <c r="F301" s="711">
        <v>49</v>
      </c>
      <c r="G301" s="711">
        <v>5243</v>
      </c>
      <c r="H301" s="711">
        <v>1</v>
      </c>
      <c r="I301" s="711">
        <v>107</v>
      </c>
      <c r="J301" s="711">
        <v>53</v>
      </c>
      <c r="K301" s="711">
        <v>5724</v>
      </c>
      <c r="L301" s="711">
        <v>1.0917413694449742</v>
      </c>
      <c r="M301" s="711">
        <v>108</v>
      </c>
      <c r="N301" s="711">
        <v>59</v>
      </c>
      <c r="O301" s="711">
        <v>6392</v>
      </c>
      <c r="P301" s="701">
        <v>1.2191493419797825</v>
      </c>
      <c r="Q301" s="712">
        <v>108.33898305084746</v>
      </c>
    </row>
    <row r="302" spans="1:17" ht="14.4" customHeight="1" x14ac:dyDescent="0.3">
      <c r="A302" s="695" t="s">
        <v>6818</v>
      </c>
      <c r="B302" s="696" t="s">
        <v>6819</v>
      </c>
      <c r="C302" s="696" t="s">
        <v>5886</v>
      </c>
      <c r="D302" s="696" t="s">
        <v>6858</v>
      </c>
      <c r="E302" s="696" t="s">
        <v>6859</v>
      </c>
      <c r="F302" s="711">
        <v>16</v>
      </c>
      <c r="G302" s="711">
        <v>5088</v>
      </c>
      <c r="H302" s="711">
        <v>1</v>
      </c>
      <c r="I302" s="711">
        <v>318</v>
      </c>
      <c r="J302" s="711">
        <v>14</v>
      </c>
      <c r="K302" s="711">
        <v>4466</v>
      </c>
      <c r="L302" s="711">
        <v>0.87775157232704404</v>
      </c>
      <c r="M302" s="711">
        <v>319</v>
      </c>
      <c r="N302" s="711">
        <v>8</v>
      </c>
      <c r="O302" s="711">
        <v>2561</v>
      </c>
      <c r="P302" s="701">
        <v>0.50334119496855345</v>
      </c>
      <c r="Q302" s="712">
        <v>320.125</v>
      </c>
    </row>
    <row r="303" spans="1:17" ht="14.4" customHeight="1" x14ac:dyDescent="0.3">
      <c r="A303" s="695" t="s">
        <v>6818</v>
      </c>
      <c r="B303" s="696" t="s">
        <v>6819</v>
      </c>
      <c r="C303" s="696" t="s">
        <v>5886</v>
      </c>
      <c r="D303" s="696" t="s">
        <v>6860</v>
      </c>
      <c r="E303" s="696" t="s">
        <v>6861</v>
      </c>
      <c r="F303" s="711">
        <v>3</v>
      </c>
      <c r="G303" s="711">
        <v>3045</v>
      </c>
      <c r="H303" s="711">
        <v>1</v>
      </c>
      <c r="I303" s="711">
        <v>1015</v>
      </c>
      <c r="J303" s="711">
        <v>5</v>
      </c>
      <c r="K303" s="711">
        <v>5100</v>
      </c>
      <c r="L303" s="711">
        <v>1.6748768472906403</v>
      </c>
      <c r="M303" s="711">
        <v>1020</v>
      </c>
      <c r="N303" s="711">
        <v>6</v>
      </c>
      <c r="O303" s="711">
        <v>6147</v>
      </c>
      <c r="P303" s="701">
        <v>2.0187192118226602</v>
      </c>
      <c r="Q303" s="712">
        <v>1024.5</v>
      </c>
    </row>
    <row r="304" spans="1:17" ht="14.4" customHeight="1" x14ac:dyDescent="0.3">
      <c r="A304" s="695" t="s">
        <v>6818</v>
      </c>
      <c r="B304" s="696" t="s">
        <v>6819</v>
      </c>
      <c r="C304" s="696" t="s">
        <v>5886</v>
      </c>
      <c r="D304" s="696" t="s">
        <v>6862</v>
      </c>
      <c r="E304" s="696" t="s">
        <v>6863</v>
      </c>
      <c r="F304" s="711">
        <v>2</v>
      </c>
      <c r="G304" s="711">
        <v>580</v>
      </c>
      <c r="H304" s="711">
        <v>1</v>
      </c>
      <c r="I304" s="711">
        <v>290</v>
      </c>
      <c r="J304" s="711">
        <v>1</v>
      </c>
      <c r="K304" s="711">
        <v>291</v>
      </c>
      <c r="L304" s="711">
        <v>0.50172413793103443</v>
      </c>
      <c r="M304" s="711">
        <v>291</v>
      </c>
      <c r="N304" s="711">
        <v>3</v>
      </c>
      <c r="O304" s="711">
        <v>873</v>
      </c>
      <c r="P304" s="701">
        <v>1.5051724137931035</v>
      </c>
      <c r="Q304" s="712">
        <v>291</v>
      </c>
    </row>
    <row r="305" spans="1:17" ht="14.4" customHeight="1" x14ac:dyDescent="0.3">
      <c r="A305" s="695" t="s">
        <v>6864</v>
      </c>
      <c r="B305" s="696" t="s">
        <v>6865</v>
      </c>
      <c r="C305" s="696" t="s">
        <v>5886</v>
      </c>
      <c r="D305" s="696" t="s">
        <v>6866</v>
      </c>
      <c r="E305" s="696" t="s">
        <v>6867</v>
      </c>
      <c r="F305" s="711">
        <v>78</v>
      </c>
      <c r="G305" s="711">
        <v>4134</v>
      </c>
      <c r="H305" s="711">
        <v>1</v>
      </c>
      <c r="I305" s="711">
        <v>53</v>
      </c>
      <c r="J305" s="711">
        <v>54</v>
      </c>
      <c r="K305" s="711">
        <v>2862</v>
      </c>
      <c r="L305" s="711">
        <v>0.69230769230769229</v>
      </c>
      <c r="M305" s="711">
        <v>53</v>
      </c>
      <c r="N305" s="711">
        <v>58</v>
      </c>
      <c r="O305" s="711">
        <v>3084</v>
      </c>
      <c r="P305" s="701">
        <v>0.74600870827285926</v>
      </c>
      <c r="Q305" s="712">
        <v>53.172413793103445</v>
      </c>
    </row>
    <row r="306" spans="1:17" ht="14.4" customHeight="1" x14ac:dyDescent="0.3">
      <c r="A306" s="695" t="s">
        <v>6864</v>
      </c>
      <c r="B306" s="696" t="s">
        <v>6865</v>
      </c>
      <c r="C306" s="696" t="s">
        <v>5886</v>
      </c>
      <c r="D306" s="696" t="s">
        <v>6868</v>
      </c>
      <c r="E306" s="696" t="s">
        <v>6869</v>
      </c>
      <c r="F306" s="711">
        <v>6</v>
      </c>
      <c r="G306" s="711">
        <v>720</v>
      </c>
      <c r="H306" s="711">
        <v>1</v>
      </c>
      <c r="I306" s="711">
        <v>120</v>
      </c>
      <c r="J306" s="711">
        <v>2</v>
      </c>
      <c r="K306" s="711">
        <v>242</v>
      </c>
      <c r="L306" s="711">
        <v>0.33611111111111114</v>
      </c>
      <c r="M306" s="711">
        <v>121</v>
      </c>
      <c r="N306" s="711"/>
      <c r="O306" s="711"/>
      <c r="P306" s="701"/>
      <c r="Q306" s="712"/>
    </row>
    <row r="307" spans="1:17" ht="14.4" customHeight="1" x14ac:dyDescent="0.3">
      <c r="A307" s="695" t="s">
        <v>6864</v>
      </c>
      <c r="B307" s="696" t="s">
        <v>6865</v>
      </c>
      <c r="C307" s="696" t="s">
        <v>5886</v>
      </c>
      <c r="D307" s="696" t="s">
        <v>6870</v>
      </c>
      <c r="E307" s="696" t="s">
        <v>6871</v>
      </c>
      <c r="F307" s="711">
        <v>13</v>
      </c>
      <c r="G307" s="711">
        <v>2171</v>
      </c>
      <c r="H307" s="711">
        <v>1</v>
      </c>
      <c r="I307" s="711">
        <v>167</v>
      </c>
      <c r="J307" s="711">
        <v>17</v>
      </c>
      <c r="K307" s="711">
        <v>2856</v>
      </c>
      <c r="L307" s="711">
        <v>1.3155228005527406</v>
      </c>
      <c r="M307" s="711">
        <v>168</v>
      </c>
      <c r="N307" s="711">
        <v>27</v>
      </c>
      <c r="O307" s="711">
        <v>4554</v>
      </c>
      <c r="P307" s="701">
        <v>2.0976508521418702</v>
      </c>
      <c r="Q307" s="712">
        <v>168.66666666666666</v>
      </c>
    </row>
    <row r="308" spans="1:17" ht="14.4" customHeight="1" x14ac:dyDescent="0.3">
      <c r="A308" s="695" t="s">
        <v>6864</v>
      </c>
      <c r="B308" s="696" t="s">
        <v>6865</v>
      </c>
      <c r="C308" s="696" t="s">
        <v>5886</v>
      </c>
      <c r="D308" s="696" t="s">
        <v>6872</v>
      </c>
      <c r="E308" s="696" t="s">
        <v>6873</v>
      </c>
      <c r="F308" s="711">
        <v>2</v>
      </c>
      <c r="G308" s="711">
        <v>1044</v>
      </c>
      <c r="H308" s="711">
        <v>1</v>
      </c>
      <c r="I308" s="711">
        <v>522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6864</v>
      </c>
      <c r="B309" s="696" t="s">
        <v>6865</v>
      </c>
      <c r="C309" s="696" t="s">
        <v>5886</v>
      </c>
      <c r="D309" s="696" t="s">
        <v>6874</v>
      </c>
      <c r="E309" s="696" t="s">
        <v>6875</v>
      </c>
      <c r="F309" s="711">
        <v>76</v>
      </c>
      <c r="G309" s="711">
        <v>23788</v>
      </c>
      <c r="H309" s="711">
        <v>1</v>
      </c>
      <c r="I309" s="711">
        <v>313</v>
      </c>
      <c r="J309" s="711">
        <v>51</v>
      </c>
      <c r="K309" s="711">
        <v>16116</v>
      </c>
      <c r="L309" s="711">
        <v>0.67748444593912893</v>
      </c>
      <c r="M309" s="711">
        <v>316</v>
      </c>
      <c r="N309" s="711">
        <v>47</v>
      </c>
      <c r="O309" s="711">
        <v>14880</v>
      </c>
      <c r="P309" s="701">
        <v>0.62552547502942657</v>
      </c>
      <c r="Q309" s="712">
        <v>316.59574468085106</v>
      </c>
    </row>
    <row r="310" spans="1:17" ht="14.4" customHeight="1" x14ac:dyDescent="0.3">
      <c r="A310" s="695" t="s">
        <v>6864</v>
      </c>
      <c r="B310" s="696" t="s">
        <v>6865</v>
      </c>
      <c r="C310" s="696" t="s">
        <v>5886</v>
      </c>
      <c r="D310" s="696" t="s">
        <v>6876</v>
      </c>
      <c r="E310" s="696" t="s">
        <v>6877</v>
      </c>
      <c r="F310" s="711">
        <v>32</v>
      </c>
      <c r="G310" s="711">
        <v>13888</v>
      </c>
      <c r="H310" s="711">
        <v>1</v>
      </c>
      <c r="I310" s="711">
        <v>434</v>
      </c>
      <c r="J310" s="711">
        <v>20</v>
      </c>
      <c r="K310" s="711">
        <v>8700</v>
      </c>
      <c r="L310" s="711">
        <v>0.62644009216589858</v>
      </c>
      <c r="M310" s="711">
        <v>435</v>
      </c>
      <c r="N310" s="711">
        <v>23</v>
      </c>
      <c r="O310" s="711">
        <v>10014</v>
      </c>
      <c r="P310" s="701">
        <v>0.72105414746543783</v>
      </c>
      <c r="Q310" s="712">
        <v>435.39130434782606</v>
      </c>
    </row>
    <row r="311" spans="1:17" ht="14.4" customHeight="1" x14ac:dyDescent="0.3">
      <c r="A311" s="695" t="s">
        <v>6864</v>
      </c>
      <c r="B311" s="696" t="s">
        <v>6865</v>
      </c>
      <c r="C311" s="696" t="s">
        <v>5886</v>
      </c>
      <c r="D311" s="696" t="s">
        <v>6878</v>
      </c>
      <c r="E311" s="696" t="s">
        <v>6879</v>
      </c>
      <c r="F311" s="711">
        <v>338</v>
      </c>
      <c r="G311" s="711">
        <v>113906</v>
      </c>
      <c r="H311" s="711">
        <v>1</v>
      </c>
      <c r="I311" s="711">
        <v>337</v>
      </c>
      <c r="J311" s="711">
        <v>166</v>
      </c>
      <c r="K311" s="711">
        <v>56108</v>
      </c>
      <c r="L311" s="711">
        <v>0.49258160237388726</v>
      </c>
      <c r="M311" s="711">
        <v>338</v>
      </c>
      <c r="N311" s="711">
        <v>298</v>
      </c>
      <c r="O311" s="711">
        <v>100798</v>
      </c>
      <c r="P311" s="701">
        <v>0.88492265552297511</v>
      </c>
      <c r="Q311" s="712">
        <v>338.24832214765098</v>
      </c>
    </row>
    <row r="312" spans="1:17" ht="14.4" customHeight="1" x14ac:dyDescent="0.3">
      <c r="A312" s="695" t="s">
        <v>6864</v>
      </c>
      <c r="B312" s="696" t="s">
        <v>6865</v>
      </c>
      <c r="C312" s="696" t="s">
        <v>5886</v>
      </c>
      <c r="D312" s="696" t="s">
        <v>5897</v>
      </c>
      <c r="E312" s="696" t="s">
        <v>5898</v>
      </c>
      <c r="F312" s="711">
        <v>1</v>
      </c>
      <c r="G312" s="711">
        <v>46</v>
      </c>
      <c r="H312" s="711">
        <v>1</v>
      </c>
      <c r="I312" s="711">
        <v>46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6864</v>
      </c>
      <c r="B313" s="696" t="s">
        <v>6865</v>
      </c>
      <c r="C313" s="696" t="s">
        <v>5886</v>
      </c>
      <c r="D313" s="696" t="s">
        <v>6880</v>
      </c>
      <c r="E313" s="696" t="s">
        <v>6881</v>
      </c>
      <c r="F313" s="711">
        <v>3</v>
      </c>
      <c r="G313" s="711">
        <v>1083</v>
      </c>
      <c r="H313" s="711">
        <v>1</v>
      </c>
      <c r="I313" s="711">
        <v>361</v>
      </c>
      <c r="J313" s="711">
        <v>2</v>
      </c>
      <c r="K313" s="711">
        <v>730</v>
      </c>
      <c r="L313" s="711">
        <v>0.67405355493998154</v>
      </c>
      <c r="M313" s="711">
        <v>365</v>
      </c>
      <c r="N313" s="711">
        <v>1</v>
      </c>
      <c r="O313" s="711">
        <v>365</v>
      </c>
      <c r="P313" s="701">
        <v>0.33702677746999077</v>
      </c>
      <c r="Q313" s="712">
        <v>365</v>
      </c>
    </row>
    <row r="314" spans="1:17" ht="14.4" customHeight="1" x14ac:dyDescent="0.3">
      <c r="A314" s="695" t="s">
        <v>6864</v>
      </c>
      <c r="B314" s="696" t="s">
        <v>6865</v>
      </c>
      <c r="C314" s="696" t="s">
        <v>5886</v>
      </c>
      <c r="D314" s="696" t="s">
        <v>6539</v>
      </c>
      <c r="E314" s="696" t="s">
        <v>6540</v>
      </c>
      <c r="F314" s="711">
        <v>3</v>
      </c>
      <c r="G314" s="711">
        <v>108</v>
      </c>
      <c r="H314" s="711">
        <v>1</v>
      </c>
      <c r="I314" s="711">
        <v>36</v>
      </c>
      <c r="J314" s="711">
        <v>3</v>
      </c>
      <c r="K314" s="711">
        <v>111</v>
      </c>
      <c r="L314" s="711">
        <v>1.0277777777777777</v>
      </c>
      <c r="M314" s="711">
        <v>37</v>
      </c>
      <c r="N314" s="711">
        <v>3</v>
      </c>
      <c r="O314" s="711">
        <v>111</v>
      </c>
      <c r="P314" s="701">
        <v>1.0277777777777777</v>
      </c>
      <c r="Q314" s="712">
        <v>37</v>
      </c>
    </row>
    <row r="315" spans="1:17" ht="14.4" customHeight="1" x14ac:dyDescent="0.3">
      <c r="A315" s="695" t="s">
        <v>6864</v>
      </c>
      <c r="B315" s="696" t="s">
        <v>6865</v>
      </c>
      <c r="C315" s="696" t="s">
        <v>5886</v>
      </c>
      <c r="D315" s="696" t="s">
        <v>6427</v>
      </c>
      <c r="E315" s="696" t="s">
        <v>6428</v>
      </c>
      <c r="F315" s="711">
        <v>7</v>
      </c>
      <c r="G315" s="711">
        <v>4620</v>
      </c>
      <c r="H315" s="711">
        <v>1</v>
      </c>
      <c r="I315" s="711">
        <v>660</v>
      </c>
      <c r="J315" s="711">
        <v>4</v>
      </c>
      <c r="K315" s="711">
        <v>2656</v>
      </c>
      <c r="L315" s="711">
        <v>0.5748917748917749</v>
      </c>
      <c r="M315" s="711">
        <v>664</v>
      </c>
      <c r="N315" s="711">
        <v>6</v>
      </c>
      <c r="O315" s="711">
        <v>3992</v>
      </c>
      <c r="P315" s="701">
        <v>0.8640692640692641</v>
      </c>
      <c r="Q315" s="712">
        <v>665.33333333333337</v>
      </c>
    </row>
    <row r="316" spans="1:17" ht="14.4" customHeight="1" x14ac:dyDescent="0.3">
      <c r="A316" s="695" t="s">
        <v>6864</v>
      </c>
      <c r="B316" s="696" t="s">
        <v>6865</v>
      </c>
      <c r="C316" s="696" t="s">
        <v>5886</v>
      </c>
      <c r="D316" s="696" t="s">
        <v>6882</v>
      </c>
      <c r="E316" s="696" t="s">
        <v>6883</v>
      </c>
      <c r="F316" s="711">
        <v>1</v>
      </c>
      <c r="G316" s="711">
        <v>135</v>
      </c>
      <c r="H316" s="711">
        <v>1</v>
      </c>
      <c r="I316" s="711">
        <v>135</v>
      </c>
      <c r="J316" s="711">
        <v>4</v>
      </c>
      <c r="K316" s="711">
        <v>544</v>
      </c>
      <c r="L316" s="711">
        <v>4.0296296296296292</v>
      </c>
      <c r="M316" s="711">
        <v>136</v>
      </c>
      <c r="N316" s="711"/>
      <c r="O316" s="711"/>
      <c r="P316" s="701"/>
      <c r="Q316" s="712"/>
    </row>
    <row r="317" spans="1:17" ht="14.4" customHeight="1" x14ac:dyDescent="0.3">
      <c r="A317" s="695" t="s">
        <v>6864</v>
      </c>
      <c r="B317" s="696" t="s">
        <v>6865</v>
      </c>
      <c r="C317" s="696" t="s">
        <v>5886</v>
      </c>
      <c r="D317" s="696" t="s">
        <v>6884</v>
      </c>
      <c r="E317" s="696" t="s">
        <v>6885</v>
      </c>
      <c r="F317" s="711">
        <v>6</v>
      </c>
      <c r="G317" s="711">
        <v>1680</v>
      </c>
      <c r="H317" s="711">
        <v>1</v>
      </c>
      <c r="I317" s="711">
        <v>280</v>
      </c>
      <c r="J317" s="711">
        <v>1</v>
      </c>
      <c r="K317" s="711">
        <v>281</v>
      </c>
      <c r="L317" s="711">
        <v>0.16726190476190475</v>
      </c>
      <c r="M317" s="711">
        <v>281</v>
      </c>
      <c r="N317" s="711">
        <v>2</v>
      </c>
      <c r="O317" s="711">
        <v>562</v>
      </c>
      <c r="P317" s="701">
        <v>0.3345238095238095</v>
      </c>
      <c r="Q317" s="712">
        <v>281</v>
      </c>
    </row>
    <row r="318" spans="1:17" ht="14.4" customHeight="1" x14ac:dyDescent="0.3">
      <c r="A318" s="695" t="s">
        <v>6864</v>
      </c>
      <c r="B318" s="696" t="s">
        <v>6865</v>
      </c>
      <c r="C318" s="696" t="s">
        <v>5886</v>
      </c>
      <c r="D318" s="696" t="s">
        <v>6886</v>
      </c>
      <c r="E318" s="696" t="s">
        <v>6887</v>
      </c>
      <c r="F318" s="711">
        <v>45</v>
      </c>
      <c r="G318" s="711">
        <v>20385</v>
      </c>
      <c r="H318" s="711">
        <v>1</v>
      </c>
      <c r="I318" s="711">
        <v>453</v>
      </c>
      <c r="J318" s="711">
        <v>31</v>
      </c>
      <c r="K318" s="711">
        <v>14136</v>
      </c>
      <c r="L318" s="711">
        <v>0.69345106696100078</v>
      </c>
      <c r="M318" s="711">
        <v>456</v>
      </c>
      <c r="N318" s="711">
        <v>35</v>
      </c>
      <c r="O318" s="711">
        <v>15980</v>
      </c>
      <c r="P318" s="701">
        <v>0.78390973755212168</v>
      </c>
      <c r="Q318" s="712">
        <v>456.57142857142856</v>
      </c>
    </row>
    <row r="319" spans="1:17" ht="14.4" customHeight="1" x14ac:dyDescent="0.3">
      <c r="A319" s="695" t="s">
        <v>6864</v>
      </c>
      <c r="B319" s="696" t="s">
        <v>6865</v>
      </c>
      <c r="C319" s="696" t="s">
        <v>5886</v>
      </c>
      <c r="D319" s="696" t="s">
        <v>6888</v>
      </c>
      <c r="E319" s="696" t="s">
        <v>6889</v>
      </c>
      <c r="F319" s="711">
        <v>51</v>
      </c>
      <c r="G319" s="711">
        <v>17595</v>
      </c>
      <c r="H319" s="711">
        <v>1</v>
      </c>
      <c r="I319" s="711">
        <v>345</v>
      </c>
      <c r="J319" s="711">
        <v>35</v>
      </c>
      <c r="K319" s="711">
        <v>12180</v>
      </c>
      <c r="L319" s="711">
        <v>0.69224211423699911</v>
      </c>
      <c r="M319" s="711">
        <v>348</v>
      </c>
      <c r="N319" s="711">
        <v>38</v>
      </c>
      <c r="O319" s="711">
        <v>13254</v>
      </c>
      <c r="P319" s="701">
        <v>0.75328218243819267</v>
      </c>
      <c r="Q319" s="712">
        <v>348.78947368421052</v>
      </c>
    </row>
    <row r="320" spans="1:17" ht="14.4" customHeight="1" x14ac:dyDescent="0.3">
      <c r="A320" s="695" t="s">
        <v>6864</v>
      </c>
      <c r="B320" s="696" t="s">
        <v>6865</v>
      </c>
      <c r="C320" s="696" t="s">
        <v>5886</v>
      </c>
      <c r="D320" s="696" t="s">
        <v>6890</v>
      </c>
      <c r="E320" s="696" t="s">
        <v>6891</v>
      </c>
      <c r="F320" s="711">
        <v>1</v>
      </c>
      <c r="G320" s="711">
        <v>2874</v>
      </c>
      <c r="H320" s="711">
        <v>1</v>
      </c>
      <c r="I320" s="711">
        <v>2874</v>
      </c>
      <c r="J320" s="711">
        <v>1</v>
      </c>
      <c r="K320" s="711">
        <v>2886</v>
      </c>
      <c r="L320" s="711">
        <v>1.0041753653444676</v>
      </c>
      <c r="M320" s="711">
        <v>2886</v>
      </c>
      <c r="N320" s="711">
        <v>3</v>
      </c>
      <c r="O320" s="711">
        <v>8658</v>
      </c>
      <c r="P320" s="701">
        <v>3.0125260960334028</v>
      </c>
      <c r="Q320" s="712">
        <v>2886</v>
      </c>
    </row>
    <row r="321" spans="1:17" ht="14.4" customHeight="1" x14ac:dyDescent="0.3">
      <c r="A321" s="695" t="s">
        <v>6864</v>
      </c>
      <c r="B321" s="696" t="s">
        <v>6865</v>
      </c>
      <c r="C321" s="696" t="s">
        <v>5886</v>
      </c>
      <c r="D321" s="696" t="s">
        <v>6892</v>
      </c>
      <c r="E321" s="696" t="s">
        <v>6893</v>
      </c>
      <c r="F321" s="711">
        <v>18</v>
      </c>
      <c r="G321" s="711">
        <v>1836</v>
      </c>
      <c r="H321" s="711">
        <v>1</v>
      </c>
      <c r="I321" s="711">
        <v>102</v>
      </c>
      <c r="J321" s="711">
        <v>9</v>
      </c>
      <c r="K321" s="711">
        <v>927</v>
      </c>
      <c r="L321" s="711">
        <v>0.50490196078431371</v>
      </c>
      <c r="M321" s="711">
        <v>103</v>
      </c>
      <c r="N321" s="711"/>
      <c r="O321" s="711"/>
      <c r="P321" s="701"/>
      <c r="Q321" s="712"/>
    </row>
    <row r="322" spans="1:17" ht="14.4" customHeight="1" x14ac:dyDescent="0.3">
      <c r="A322" s="695" t="s">
        <v>6864</v>
      </c>
      <c r="B322" s="696" t="s">
        <v>6865</v>
      </c>
      <c r="C322" s="696" t="s">
        <v>5886</v>
      </c>
      <c r="D322" s="696" t="s">
        <v>6431</v>
      </c>
      <c r="E322" s="696" t="s">
        <v>6432</v>
      </c>
      <c r="F322" s="711">
        <v>4</v>
      </c>
      <c r="G322" s="711">
        <v>1816</v>
      </c>
      <c r="H322" s="711">
        <v>1</v>
      </c>
      <c r="I322" s="711">
        <v>454</v>
      </c>
      <c r="J322" s="711">
        <v>2</v>
      </c>
      <c r="K322" s="711">
        <v>914</v>
      </c>
      <c r="L322" s="711">
        <v>0.50330396475770922</v>
      </c>
      <c r="M322" s="711">
        <v>457</v>
      </c>
      <c r="N322" s="711">
        <v>5</v>
      </c>
      <c r="O322" s="711">
        <v>2293</v>
      </c>
      <c r="P322" s="701">
        <v>1.2626651982378854</v>
      </c>
      <c r="Q322" s="712">
        <v>458.6</v>
      </c>
    </row>
    <row r="323" spans="1:17" ht="14.4" customHeight="1" x14ac:dyDescent="0.3">
      <c r="A323" s="695" t="s">
        <v>6864</v>
      </c>
      <c r="B323" s="696" t="s">
        <v>6865</v>
      </c>
      <c r="C323" s="696" t="s">
        <v>5886</v>
      </c>
      <c r="D323" s="696" t="s">
        <v>5950</v>
      </c>
      <c r="E323" s="696" t="s">
        <v>5951</v>
      </c>
      <c r="F323" s="711">
        <v>4</v>
      </c>
      <c r="G323" s="711">
        <v>4944</v>
      </c>
      <c r="H323" s="711">
        <v>1</v>
      </c>
      <c r="I323" s="711">
        <v>1236</v>
      </c>
      <c r="J323" s="711">
        <v>1</v>
      </c>
      <c r="K323" s="711">
        <v>1245</v>
      </c>
      <c r="L323" s="711">
        <v>0.25182038834951459</v>
      </c>
      <c r="M323" s="711">
        <v>1245</v>
      </c>
      <c r="N323" s="711">
        <v>5</v>
      </c>
      <c r="O323" s="711">
        <v>6225</v>
      </c>
      <c r="P323" s="701">
        <v>1.2591019417475728</v>
      </c>
      <c r="Q323" s="712">
        <v>1245</v>
      </c>
    </row>
    <row r="324" spans="1:17" ht="14.4" customHeight="1" x14ac:dyDescent="0.3">
      <c r="A324" s="695" t="s">
        <v>6864</v>
      </c>
      <c r="B324" s="696" t="s">
        <v>6865</v>
      </c>
      <c r="C324" s="696" t="s">
        <v>5886</v>
      </c>
      <c r="D324" s="696" t="s">
        <v>3488</v>
      </c>
      <c r="E324" s="696" t="s">
        <v>6894</v>
      </c>
      <c r="F324" s="711">
        <v>77</v>
      </c>
      <c r="G324" s="711">
        <v>32725</v>
      </c>
      <c r="H324" s="711">
        <v>1</v>
      </c>
      <c r="I324" s="711">
        <v>425</v>
      </c>
      <c r="J324" s="711">
        <v>53</v>
      </c>
      <c r="K324" s="711">
        <v>22737</v>
      </c>
      <c r="L324" s="711">
        <v>0.69478991596638651</v>
      </c>
      <c r="M324" s="711">
        <v>429</v>
      </c>
      <c r="N324" s="711">
        <v>52</v>
      </c>
      <c r="O324" s="711">
        <v>22353</v>
      </c>
      <c r="P324" s="701">
        <v>0.68305576776165011</v>
      </c>
      <c r="Q324" s="712">
        <v>429.86538461538464</v>
      </c>
    </row>
    <row r="325" spans="1:17" ht="14.4" customHeight="1" x14ac:dyDescent="0.3">
      <c r="A325" s="695" t="s">
        <v>6864</v>
      </c>
      <c r="B325" s="696" t="s">
        <v>6865</v>
      </c>
      <c r="C325" s="696" t="s">
        <v>5886</v>
      </c>
      <c r="D325" s="696" t="s">
        <v>6895</v>
      </c>
      <c r="E325" s="696" t="s">
        <v>6896</v>
      </c>
      <c r="F325" s="711">
        <v>18</v>
      </c>
      <c r="G325" s="711">
        <v>954</v>
      </c>
      <c r="H325" s="711">
        <v>1</v>
      </c>
      <c r="I325" s="711">
        <v>53</v>
      </c>
      <c r="J325" s="711">
        <v>28</v>
      </c>
      <c r="K325" s="711">
        <v>1484</v>
      </c>
      <c r="L325" s="711">
        <v>1.5555555555555556</v>
      </c>
      <c r="M325" s="711">
        <v>53</v>
      </c>
      <c r="N325" s="711">
        <v>22</v>
      </c>
      <c r="O325" s="711">
        <v>1166</v>
      </c>
      <c r="P325" s="701">
        <v>1.2222222222222223</v>
      </c>
      <c r="Q325" s="712">
        <v>53</v>
      </c>
    </row>
    <row r="326" spans="1:17" ht="14.4" customHeight="1" x14ac:dyDescent="0.3">
      <c r="A326" s="695" t="s">
        <v>6864</v>
      </c>
      <c r="B326" s="696" t="s">
        <v>6865</v>
      </c>
      <c r="C326" s="696" t="s">
        <v>5886</v>
      </c>
      <c r="D326" s="696" t="s">
        <v>6897</v>
      </c>
      <c r="E326" s="696" t="s">
        <v>6898</v>
      </c>
      <c r="F326" s="711">
        <v>61</v>
      </c>
      <c r="G326" s="711">
        <v>10004</v>
      </c>
      <c r="H326" s="711">
        <v>1</v>
      </c>
      <c r="I326" s="711">
        <v>164</v>
      </c>
      <c r="J326" s="711">
        <v>7</v>
      </c>
      <c r="K326" s="711">
        <v>1155</v>
      </c>
      <c r="L326" s="711">
        <v>0.11545381847261095</v>
      </c>
      <c r="M326" s="711">
        <v>165</v>
      </c>
      <c r="N326" s="711">
        <v>14</v>
      </c>
      <c r="O326" s="711">
        <v>2316</v>
      </c>
      <c r="P326" s="701">
        <v>0.23150739704118353</v>
      </c>
      <c r="Q326" s="712">
        <v>165.42857142857142</v>
      </c>
    </row>
    <row r="327" spans="1:17" ht="14.4" customHeight="1" x14ac:dyDescent="0.3">
      <c r="A327" s="695" t="s">
        <v>6864</v>
      </c>
      <c r="B327" s="696" t="s">
        <v>6865</v>
      </c>
      <c r="C327" s="696" t="s">
        <v>5886</v>
      </c>
      <c r="D327" s="696" t="s">
        <v>6899</v>
      </c>
      <c r="E327" s="696" t="s">
        <v>6900</v>
      </c>
      <c r="F327" s="711">
        <v>23</v>
      </c>
      <c r="G327" s="711">
        <v>1794</v>
      </c>
      <c r="H327" s="711">
        <v>1</v>
      </c>
      <c r="I327" s="711">
        <v>78</v>
      </c>
      <c r="J327" s="711">
        <v>16</v>
      </c>
      <c r="K327" s="711">
        <v>1264</v>
      </c>
      <c r="L327" s="711">
        <v>0.70457079152731328</v>
      </c>
      <c r="M327" s="711">
        <v>79</v>
      </c>
      <c r="N327" s="711">
        <v>22</v>
      </c>
      <c r="O327" s="711">
        <v>1744</v>
      </c>
      <c r="P327" s="701">
        <v>0.97212931995540686</v>
      </c>
      <c r="Q327" s="712">
        <v>79.272727272727266</v>
      </c>
    </row>
    <row r="328" spans="1:17" ht="14.4" customHeight="1" x14ac:dyDescent="0.3">
      <c r="A328" s="695" t="s">
        <v>6864</v>
      </c>
      <c r="B328" s="696" t="s">
        <v>6865</v>
      </c>
      <c r="C328" s="696" t="s">
        <v>5886</v>
      </c>
      <c r="D328" s="696" t="s">
        <v>6901</v>
      </c>
      <c r="E328" s="696" t="s">
        <v>6902</v>
      </c>
      <c r="F328" s="711">
        <v>35</v>
      </c>
      <c r="G328" s="711">
        <v>5565</v>
      </c>
      <c r="H328" s="711">
        <v>1</v>
      </c>
      <c r="I328" s="711">
        <v>159</v>
      </c>
      <c r="J328" s="711">
        <v>21</v>
      </c>
      <c r="K328" s="711">
        <v>3360</v>
      </c>
      <c r="L328" s="711">
        <v>0.60377358490566035</v>
      </c>
      <c r="M328" s="711">
        <v>160</v>
      </c>
      <c r="N328" s="711">
        <v>22</v>
      </c>
      <c r="O328" s="711">
        <v>3526</v>
      </c>
      <c r="P328" s="701">
        <v>0.63360287511230906</v>
      </c>
      <c r="Q328" s="712">
        <v>160.27272727272728</v>
      </c>
    </row>
    <row r="329" spans="1:17" ht="14.4" customHeight="1" x14ac:dyDescent="0.3">
      <c r="A329" s="695" t="s">
        <v>6864</v>
      </c>
      <c r="B329" s="696" t="s">
        <v>6865</v>
      </c>
      <c r="C329" s="696" t="s">
        <v>5886</v>
      </c>
      <c r="D329" s="696" t="s">
        <v>6903</v>
      </c>
      <c r="E329" s="696" t="s">
        <v>6904</v>
      </c>
      <c r="F329" s="711">
        <v>2</v>
      </c>
      <c r="G329" s="711">
        <v>54</v>
      </c>
      <c r="H329" s="711">
        <v>1</v>
      </c>
      <c r="I329" s="711">
        <v>27</v>
      </c>
      <c r="J329" s="711"/>
      <c r="K329" s="711"/>
      <c r="L329" s="711"/>
      <c r="M329" s="711"/>
      <c r="N329" s="711">
        <v>5</v>
      </c>
      <c r="O329" s="711">
        <v>138</v>
      </c>
      <c r="P329" s="701">
        <v>2.5555555555555554</v>
      </c>
      <c r="Q329" s="712">
        <v>27.6</v>
      </c>
    </row>
    <row r="330" spans="1:17" ht="14.4" customHeight="1" x14ac:dyDescent="0.3">
      <c r="A330" s="695" t="s">
        <v>6864</v>
      </c>
      <c r="B330" s="696" t="s">
        <v>6865</v>
      </c>
      <c r="C330" s="696" t="s">
        <v>5886</v>
      </c>
      <c r="D330" s="696" t="s">
        <v>5960</v>
      </c>
      <c r="E330" s="696" t="s">
        <v>5961</v>
      </c>
      <c r="F330" s="711">
        <v>23</v>
      </c>
      <c r="G330" s="711">
        <v>23000</v>
      </c>
      <c r="H330" s="711">
        <v>1</v>
      </c>
      <c r="I330" s="711">
        <v>1000</v>
      </c>
      <c r="J330" s="711">
        <v>4</v>
      </c>
      <c r="K330" s="711">
        <v>4008</v>
      </c>
      <c r="L330" s="711">
        <v>0.17426086956521739</v>
      </c>
      <c r="M330" s="711">
        <v>1002</v>
      </c>
      <c r="N330" s="711">
        <v>32</v>
      </c>
      <c r="O330" s="711">
        <v>32064</v>
      </c>
      <c r="P330" s="701">
        <v>1.3940869565217391</v>
      </c>
      <c r="Q330" s="712">
        <v>1002</v>
      </c>
    </row>
    <row r="331" spans="1:17" ht="14.4" customHeight="1" x14ac:dyDescent="0.3">
      <c r="A331" s="695" t="s">
        <v>6864</v>
      </c>
      <c r="B331" s="696" t="s">
        <v>6865</v>
      </c>
      <c r="C331" s="696" t="s">
        <v>5886</v>
      </c>
      <c r="D331" s="696" t="s">
        <v>6905</v>
      </c>
      <c r="E331" s="696" t="s">
        <v>6906</v>
      </c>
      <c r="F331" s="711">
        <v>1</v>
      </c>
      <c r="G331" s="711">
        <v>166</v>
      </c>
      <c r="H331" s="711">
        <v>1</v>
      </c>
      <c r="I331" s="711">
        <v>166</v>
      </c>
      <c r="J331" s="711"/>
      <c r="K331" s="711"/>
      <c r="L331" s="711"/>
      <c r="M331" s="711"/>
      <c r="N331" s="711">
        <v>1</v>
      </c>
      <c r="O331" s="711">
        <v>167</v>
      </c>
      <c r="P331" s="701">
        <v>1.0060240963855422</v>
      </c>
      <c r="Q331" s="712">
        <v>167</v>
      </c>
    </row>
    <row r="332" spans="1:17" ht="14.4" customHeight="1" x14ac:dyDescent="0.3">
      <c r="A332" s="695" t="s">
        <v>6864</v>
      </c>
      <c r="B332" s="696" t="s">
        <v>6865</v>
      </c>
      <c r="C332" s="696" t="s">
        <v>5886</v>
      </c>
      <c r="D332" s="696" t="s">
        <v>5962</v>
      </c>
      <c r="E332" s="696" t="s">
        <v>5963</v>
      </c>
      <c r="F332" s="711">
        <v>23</v>
      </c>
      <c r="G332" s="711">
        <v>51083</v>
      </c>
      <c r="H332" s="711">
        <v>1</v>
      </c>
      <c r="I332" s="711">
        <v>2221</v>
      </c>
      <c r="J332" s="711">
        <v>4</v>
      </c>
      <c r="K332" s="711">
        <v>8932</v>
      </c>
      <c r="L332" s="711">
        <v>0.1748526907190259</v>
      </c>
      <c r="M332" s="711">
        <v>2233</v>
      </c>
      <c r="N332" s="711">
        <v>32</v>
      </c>
      <c r="O332" s="711">
        <v>71456</v>
      </c>
      <c r="P332" s="701">
        <v>1.3988215257522072</v>
      </c>
      <c r="Q332" s="712">
        <v>2233</v>
      </c>
    </row>
    <row r="333" spans="1:17" ht="14.4" customHeight="1" x14ac:dyDescent="0.3">
      <c r="A333" s="695" t="s">
        <v>6864</v>
      </c>
      <c r="B333" s="696" t="s">
        <v>6865</v>
      </c>
      <c r="C333" s="696" t="s">
        <v>5886</v>
      </c>
      <c r="D333" s="696" t="s">
        <v>6907</v>
      </c>
      <c r="E333" s="696" t="s">
        <v>6908</v>
      </c>
      <c r="F333" s="711">
        <v>5</v>
      </c>
      <c r="G333" s="711">
        <v>1210</v>
      </c>
      <c r="H333" s="711">
        <v>1</v>
      </c>
      <c r="I333" s="711">
        <v>242</v>
      </c>
      <c r="J333" s="711">
        <v>3</v>
      </c>
      <c r="K333" s="711">
        <v>729</v>
      </c>
      <c r="L333" s="711">
        <v>0.60247933884297522</v>
      </c>
      <c r="M333" s="711">
        <v>243</v>
      </c>
      <c r="N333" s="711">
        <v>6</v>
      </c>
      <c r="O333" s="711">
        <v>1464</v>
      </c>
      <c r="P333" s="701">
        <v>1.2099173553719009</v>
      </c>
      <c r="Q333" s="712">
        <v>244</v>
      </c>
    </row>
    <row r="334" spans="1:17" ht="14.4" customHeight="1" x14ac:dyDescent="0.3">
      <c r="A334" s="695" t="s">
        <v>6864</v>
      </c>
      <c r="B334" s="696" t="s">
        <v>6865</v>
      </c>
      <c r="C334" s="696" t="s">
        <v>5886</v>
      </c>
      <c r="D334" s="696" t="s">
        <v>6909</v>
      </c>
      <c r="E334" s="696" t="s">
        <v>6910</v>
      </c>
      <c r="F334" s="711">
        <v>15</v>
      </c>
      <c r="G334" s="711">
        <v>29775</v>
      </c>
      <c r="H334" s="711">
        <v>1</v>
      </c>
      <c r="I334" s="711">
        <v>1985</v>
      </c>
      <c r="J334" s="711">
        <v>10</v>
      </c>
      <c r="K334" s="711">
        <v>19930</v>
      </c>
      <c r="L334" s="711">
        <v>0.66935348446683463</v>
      </c>
      <c r="M334" s="711">
        <v>1993</v>
      </c>
      <c r="N334" s="711">
        <v>6</v>
      </c>
      <c r="O334" s="711">
        <v>11971</v>
      </c>
      <c r="P334" s="701">
        <v>0.40204869857262804</v>
      </c>
      <c r="Q334" s="712">
        <v>1995.1666666666667</v>
      </c>
    </row>
    <row r="335" spans="1:17" ht="14.4" customHeight="1" x14ac:dyDescent="0.3">
      <c r="A335" s="695" t="s">
        <v>6864</v>
      </c>
      <c r="B335" s="696" t="s">
        <v>6865</v>
      </c>
      <c r="C335" s="696" t="s">
        <v>5886</v>
      </c>
      <c r="D335" s="696" t="s">
        <v>6911</v>
      </c>
      <c r="E335" s="696" t="s">
        <v>6912</v>
      </c>
      <c r="F335" s="711">
        <v>3</v>
      </c>
      <c r="G335" s="711">
        <v>1197</v>
      </c>
      <c r="H335" s="711">
        <v>1</v>
      </c>
      <c r="I335" s="711">
        <v>399</v>
      </c>
      <c r="J335" s="711"/>
      <c r="K335" s="711"/>
      <c r="L335" s="711"/>
      <c r="M335" s="711"/>
      <c r="N335" s="711"/>
      <c r="O335" s="711"/>
      <c r="P335" s="701"/>
      <c r="Q335" s="712"/>
    </row>
    <row r="336" spans="1:17" ht="14.4" customHeight="1" x14ac:dyDescent="0.3">
      <c r="A336" s="695" t="s">
        <v>6864</v>
      </c>
      <c r="B336" s="696" t="s">
        <v>6865</v>
      </c>
      <c r="C336" s="696" t="s">
        <v>5886</v>
      </c>
      <c r="D336" s="696" t="s">
        <v>6913</v>
      </c>
      <c r="E336" s="696" t="s">
        <v>6914</v>
      </c>
      <c r="F336" s="711">
        <v>1</v>
      </c>
      <c r="G336" s="711">
        <v>265</v>
      </c>
      <c r="H336" s="711">
        <v>1</v>
      </c>
      <c r="I336" s="711">
        <v>265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6915</v>
      </c>
      <c r="B337" s="696" t="s">
        <v>635</v>
      </c>
      <c r="C337" s="696" t="s">
        <v>5886</v>
      </c>
      <c r="D337" s="696" t="s">
        <v>6916</v>
      </c>
      <c r="E337" s="696" t="s">
        <v>6917</v>
      </c>
      <c r="F337" s="711">
        <v>403</v>
      </c>
      <c r="G337" s="711">
        <v>63674</v>
      </c>
      <c r="H337" s="711">
        <v>1</v>
      </c>
      <c r="I337" s="711">
        <v>158</v>
      </c>
      <c r="J337" s="711">
        <v>365</v>
      </c>
      <c r="K337" s="711">
        <v>58035</v>
      </c>
      <c r="L337" s="711">
        <v>0.91143952005528162</v>
      </c>
      <c r="M337" s="711">
        <v>159</v>
      </c>
      <c r="N337" s="711">
        <v>407</v>
      </c>
      <c r="O337" s="711">
        <v>64831</v>
      </c>
      <c r="P337" s="701">
        <v>1.0181706819109841</v>
      </c>
      <c r="Q337" s="712">
        <v>159.28992628992629</v>
      </c>
    </row>
    <row r="338" spans="1:17" ht="14.4" customHeight="1" x14ac:dyDescent="0.3">
      <c r="A338" s="695" t="s">
        <v>6915</v>
      </c>
      <c r="B338" s="696" t="s">
        <v>635</v>
      </c>
      <c r="C338" s="696" t="s">
        <v>5886</v>
      </c>
      <c r="D338" s="696" t="s">
        <v>6918</v>
      </c>
      <c r="E338" s="696" t="s">
        <v>6919</v>
      </c>
      <c r="F338" s="711">
        <v>20</v>
      </c>
      <c r="G338" s="711">
        <v>23280</v>
      </c>
      <c r="H338" s="711">
        <v>1</v>
      </c>
      <c r="I338" s="711">
        <v>1164</v>
      </c>
      <c r="J338" s="711">
        <v>13</v>
      </c>
      <c r="K338" s="711">
        <v>15145</v>
      </c>
      <c r="L338" s="711">
        <v>0.65055841924398627</v>
      </c>
      <c r="M338" s="711">
        <v>1165</v>
      </c>
      <c r="N338" s="711">
        <v>36</v>
      </c>
      <c r="O338" s="711">
        <v>41964</v>
      </c>
      <c r="P338" s="701">
        <v>1.8025773195876289</v>
      </c>
      <c r="Q338" s="712">
        <v>1165.6666666666667</v>
      </c>
    </row>
    <row r="339" spans="1:17" ht="14.4" customHeight="1" x14ac:dyDescent="0.3">
      <c r="A339" s="695" t="s">
        <v>6915</v>
      </c>
      <c r="B339" s="696" t="s">
        <v>635</v>
      </c>
      <c r="C339" s="696" t="s">
        <v>5886</v>
      </c>
      <c r="D339" s="696" t="s">
        <v>6920</v>
      </c>
      <c r="E339" s="696" t="s">
        <v>6921</v>
      </c>
      <c r="F339" s="711">
        <v>1553</v>
      </c>
      <c r="G339" s="711">
        <v>60567</v>
      </c>
      <c r="H339" s="711">
        <v>1</v>
      </c>
      <c r="I339" s="711">
        <v>39</v>
      </c>
      <c r="J339" s="711">
        <v>1643</v>
      </c>
      <c r="K339" s="711">
        <v>64077</v>
      </c>
      <c r="L339" s="711">
        <v>1.0579523502897616</v>
      </c>
      <c r="M339" s="711">
        <v>39</v>
      </c>
      <c r="N339" s="711">
        <v>1776</v>
      </c>
      <c r="O339" s="711">
        <v>69783</v>
      </c>
      <c r="P339" s="701">
        <v>1.152162068453118</v>
      </c>
      <c r="Q339" s="712">
        <v>39.292229729729726</v>
      </c>
    </row>
    <row r="340" spans="1:17" ht="14.4" customHeight="1" x14ac:dyDescent="0.3">
      <c r="A340" s="695" t="s">
        <v>6915</v>
      </c>
      <c r="B340" s="696" t="s">
        <v>635</v>
      </c>
      <c r="C340" s="696" t="s">
        <v>5886</v>
      </c>
      <c r="D340" s="696" t="s">
        <v>6838</v>
      </c>
      <c r="E340" s="696" t="s">
        <v>6839</v>
      </c>
      <c r="F340" s="711">
        <v>124</v>
      </c>
      <c r="G340" s="711">
        <v>47368</v>
      </c>
      <c r="H340" s="711">
        <v>1</v>
      </c>
      <c r="I340" s="711">
        <v>382</v>
      </c>
      <c r="J340" s="711">
        <v>101</v>
      </c>
      <c r="K340" s="711">
        <v>38582</v>
      </c>
      <c r="L340" s="711">
        <v>0.81451612903225812</v>
      </c>
      <c r="M340" s="711">
        <v>382</v>
      </c>
      <c r="N340" s="711">
        <v>111</v>
      </c>
      <c r="O340" s="711">
        <v>42421</v>
      </c>
      <c r="P340" s="701">
        <v>0.89556240499915551</v>
      </c>
      <c r="Q340" s="712">
        <v>382.17117117117118</v>
      </c>
    </row>
    <row r="341" spans="1:17" ht="14.4" customHeight="1" x14ac:dyDescent="0.3">
      <c r="A341" s="695" t="s">
        <v>6915</v>
      </c>
      <c r="B341" s="696" t="s">
        <v>635</v>
      </c>
      <c r="C341" s="696" t="s">
        <v>5886</v>
      </c>
      <c r="D341" s="696" t="s">
        <v>6922</v>
      </c>
      <c r="E341" s="696" t="s">
        <v>6923</v>
      </c>
      <c r="F341" s="711">
        <v>1</v>
      </c>
      <c r="G341" s="711">
        <v>36</v>
      </c>
      <c r="H341" s="711">
        <v>1</v>
      </c>
      <c r="I341" s="711">
        <v>36</v>
      </c>
      <c r="J341" s="711">
        <v>5</v>
      </c>
      <c r="K341" s="711">
        <v>185</v>
      </c>
      <c r="L341" s="711">
        <v>5.1388888888888893</v>
      </c>
      <c r="M341" s="711">
        <v>37</v>
      </c>
      <c r="N341" s="711">
        <v>1</v>
      </c>
      <c r="O341" s="711">
        <v>37</v>
      </c>
      <c r="P341" s="701">
        <v>1.0277777777777777</v>
      </c>
      <c r="Q341" s="712">
        <v>37</v>
      </c>
    </row>
    <row r="342" spans="1:17" ht="14.4" customHeight="1" x14ac:dyDescent="0.3">
      <c r="A342" s="695" t="s">
        <v>6915</v>
      </c>
      <c r="B342" s="696" t="s">
        <v>635</v>
      </c>
      <c r="C342" s="696" t="s">
        <v>5886</v>
      </c>
      <c r="D342" s="696" t="s">
        <v>6924</v>
      </c>
      <c r="E342" s="696" t="s">
        <v>6925</v>
      </c>
      <c r="F342" s="711">
        <v>209</v>
      </c>
      <c r="G342" s="711">
        <v>92796</v>
      </c>
      <c r="H342" s="711">
        <v>1</v>
      </c>
      <c r="I342" s="711">
        <v>444</v>
      </c>
      <c r="J342" s="711">
        <v>148</v>
      </c>
      <c r="K342" s="711">
        <v>65712</v>
      </c>
      <c r="L342" s="711">
        <v>0.70813397129186606</v>
      </c>
      <c r="M342" s="711">
        <v>444</v>
      </c>
      <c r="N342" s="711">
        <v>172</v>
      </c>
      <c r="O342" s="711">
        <v>76397</v>
      </c>
      <c r="P342" s="701">
        <v>0.82327902064744174</v>
      </c>
      <c r="Q342" s="712">
        <v>444.16860465116281</v>
      </c>
    </row>
    <row r="343" spans="1:17" ht="14.4" customHeight="1" x14ac:dyDescent="0.3">
      <c r="A343" s="695" t="s">
        <v>6915</v>
      </c>
      <c r="B343" s="696" t="s">
        <v>635</v>
      </c>
      <c r="C343" s="696" t="s">
        <v>5886</v>
      </c>
      <c r="D343" s="696" t="s">
        <v>6926</v>
      </c>
      <c r="E343" s="696" t="s">
        <v>6927</v>
      </c>
      <c r="F343" s="711">
        <v>34</v>
      </c>
      <c r="G343" s="711">
        <v>1360</v>
      </c>
      <c r="H343" s="711">
        <v>1</v>
      </c>
      <c r="I343" s="711">
        <v>40</v>
      </c>
      <c r="J343" s="711">
        <v>20</v>
      </c>
      <c r="K343" s="711">
        <v>820</v>
      </c>
      <c r="L343" s="711">
        <v>0.6029411764705882</v>
      </c>
      <c r="M343" s="711">
        <v>41</v>
      </c>
      <c r="N343" s="711">
        <v>33</v>
      </c>
      <c r="O343" s="711">
        <v>1353</v>
      </c>
      <c r="P343" s="701">
        <v>0.99485294117647061</v>
      </c>
      <c r="Q343" s="712">
        <v>41</v>
      </c>
    </row>
    <row r="344" spans="1:17" ht="14.4" customHeight="1" x14ac:dyDescent="0.3">
      <c r="A344" s="695" t="s">
        <v>6915</v>
      </c>
      <c r="B344" s="696" t="s">
        <v>635</v>
      </c>
      <c r="C344" s="696" t="s">
        <v>5886</v>
      </c>
      <c r="D344" s="696" t="s">
        <v>6928</v>
      </c>
      <c r="E344" s="696" t="s">
        <v>6929</v>
      </c>
      <c r="F344" s="711">
        <v>113</v>
      </c>
      <c r="G344" s="711">
        <v>55370</v>
      </c>
      <c r="H344" s="711">
        <v>1</v>
      </c>
      <c r="I344" s="711">
        <v>490</v>
      </c>
      <c r="J344" s="711">
        <v>89</v>
      </c>
      <c r="K344" s="711">
        <v>43610</v>
      </c>
      <c r="L344" s="711">
        <v>0.78761061946902655</v>
      </c>
      <c r="M344" s="711">
        <v>490</v>
      </c>
      <c r="N344" s="711">
        <v>71</v>
      </c>
      <c r="O344" s="711">
        <v>34806</v>
      </c>
      <c r="P344" s="701">
        <v>0.628607549214376</v>
      </c>
      <c r="Q344" s="712">
        <v>490.22535211267603</v>
      </c>
    </row>
    <row r="345" spans="1:17" ht="14.4" customHeight="1" x14ac:dyDescent="0.3">
      <c r="A345" s="695" t="s">
        <v>6915</v>
      </c>
      <c r="B345" s="696" t="s">
        <v>635</v>
      </c>
      <c r="C345" s="696" t="s">
        <v>5886</v>
      </c>
      <c r="D345" s="696" t="s">
        <v>6930</v>
      </c>
      <c r="E345" s="696" t="s">
        <v>6931</v>
      </c>
      <c r="F345" s="711">
        <v>223</v>
      </c>
      <c r="G345" s="711">
        <v>6913</v>
      </c>
      <c r="H345" s="711">
        <v>1</v>
      </c>
      <c r="I345" s="711">
        <v>31</v>
      </c>
      <c r="J345" s="711">
        <v>229</v>
      </c>
      <c r="K345" s="711">
        <v>7099</v>
      </c>
      <c r="L345" s="711">
        <v>1.0269058295964126</v>
      </c>
      <c r="M345" s="711">
        <v>31</v>
      </c>
      <c r="N345" s="711">
        <v>199</v>
      </c>
      <c r="O345" s="711">
        <v>6169</v>
      </c>
      <c r="P345" s="701">
        <v>0.8923766816143498</v>
      </c>
      <c r="Q345" s="712">
        <v>31</v>
      </c>
    </row>
    <row r="346" spans="1:17" ht="14.4" customHeight="1" x14ac:dyDescent="0.3">
      <c r="A346" s="695" t="s">
        <v>6915</v>
      </c>
      <c r="B346" s="696" t="s">
        <v>635</v>
      </c>
      <c r="C346" s="696" t="s">
        <v>5886</v>
      </c>
      <c r="D346" s="696" t="s">
        <v>6932</v>
      </c>
      <c r="E346" s="696" t="s">
        <v>6933</v>
      </c>
      <c r="F346" s="711">
        <v>6</v>
      </c>
      <c r="G346" s="711">
        <v>1224</v>
      </c>
      <c r="H346" s="711">
        <v>1</v>
      </c>
      <c r="I346" s="711">
        <v>204</v>
      </c>
      <c r="J346" s="711">
        <v>1</v>
      </c>
      <c r="K346" s="711">
        <v>205</v>
      </c>
      <c r="L346" s="711">
        <v>0.16748366013071894</v>
      </c>
      <c r="M346" s="711">
        <v>205</v>
      </c>
      <c r="N346" s="711">
        <v>6</v>
      </c>
      <c r="O346" s="711">
        <v>1231</v>
      </c>
      <c r="P346" s="701">
        <v>1.005718954248366</v>
      </c>
      <c r="Q346" s="712">
        <v>205.16666666666666</v>
      </c>
    </row>
    <row r="347" spans="1:17" ht="14.4" customHeight="1" x14ac:dyDescent="0.3">
      <c r="A347" s="695" t="s">
        <v>6915</v>
      </c>
      <c r="B347" s="696" t="s">
        <v>635</v>
      </c>
      <c r="C347" s="696" t="s">
        <v>5886</v>
      </c>
      <c r="D347" s="696" t="s">
        <v>6934</v>
      </c>
      <c r="E347" s="696" t="s">
        <v>6935</v>
      </c>
      <c r="F347" s="711">
        <v>6</v>
      </c>
      <c r="G347" s="711">
        <v>2256</v>
      </c>
      <c r="H347" s="711">
        <v>1</v>
      </c>
      <c r="I347" s="711">
        <v>376</v>
      </c>
      <c r="J347" s="711">
        <v>1</v>
      </c>
      <c r="K347" s="711">
        <v>377</v>
      </c>
      <c r="L347" s="711">
        <v>0.1671099290780142</v>
      </c>
      <c r="M347" s="711">
        <v>377</v>
      </c>
      <c r="N347" s="711">
        <v>6</v>
      </c>
      <c r="O347" s="711">
        <v>2264</v>
      </c>
      <c r="P347" s="701">
        <v>1.0035460992907801</v>
      </c>
      <c r="Q347" s="712">
        <v>377.33333333333331</v>
      </c>
    </row>
    <row r="348" spans="1:17" ht="14.4" customHeight="1" x14ac:dyDescent="0.3">
      <c r="A348" s="695" t="s">
        <v>6915</v>
      </c>
      <c r="B348" s="696" t="s">
        <v>635</v>
      </c>
      <c r="C348" s="696" t="s">
        <v>5886</v>
      </c>
      <c r="D348" s="696" t="s">
        <v>6936</v>
      </c>
      <c r="E348" s="696" t="s">
        <v>6937</v>
      </c>
      <c r="F348" s="711"/>
      <c r="G348" s="711"/>
      <c r="H348" s="711"/>
      <c r="I348" s="711"/>
      <c r="J348" s="711"/>
      <c r="K348" s="711"/>
      <c r="L348" s="711"/>
      <c r="M348" s="711"/>
      <c r="N348" s="711">
        <v>1</v>
      </c>
      <c r="O348" s="711">
        <v>231</v>
      </c>
      <c r="P348" s="701"/>
      <c r="Q348" s="712">
        <v>231</v>
      </c>
    </row>
    <row r="349" spans="1:17" ht="14.4" customHeight="1" x14ac:dyDescent="0.3">
      <c r="A349" s="695" t="s">
        <v>6915</v>
      </c>
      <c r="B349" s="696" t="s">
        <v>635</v>
      </c>
      <c r="C349" s="696" t="s">
        <v>5886</v>
      </c>
      <c r="D349" s="696" t="s">
        <v>6938</v>
      </c>
      <c r="E349" s="696" t="s">
        <v>6939</v>
      </c>
      <c r="F349" s="711">
        <v>408</v>
      </c>
      <c r="G349" s="711">
        <v>45696</v>
      </c>
      <c r="H349" s="711">
        <v>1</v>
      </c>
      <c r="I349" s="711">
        <v>112</v>
      </c>
      <c r="J349" s="711">
        <v>408</v>
      </c>
      <c r="K349" s="711">
        <v>46104</v>
      </c>
      <c r="L349" s="711">
        <v>1.0089285714285714</v>
      </c>
      <c r="M349" s="711">
        <v>113</v>
      </c>
      <c r="N349" s="711">
        <v>491</v>
      </c>
      <c r="O349" s="711">
        <v>55765</v>
      </c>
      <c r="P349" s="701">
        <v>1.2203475140056022</v>
      </c>
      <c r="Q349" s="712">
        <v>113.57433808553971</v>
      </c>
    </row>
    <row r="350" spans="1:17" ht="14.4" customHeight="1" x14ac:dyDescent="0.3">
      <c r="A350" s="695" t="s">
        <v>6915</v>
      </c>
      <c r="B350" s="696" t="s">
        <v>635</v>
      </c>
      <c r="C350" s="696" t="s">
        <v>5886</v>
      </c>
      <c r="D350" s="696" t="s">
        <v>6940</v>
      </c>
      <c r="E350" s="696" t="s">
        <v>6941</v>
      </c>
      <c r="F350" s="711">
        <v>47</v>
      </c>
      <c r="G350" s="711">
        <v>3901</v>
      </c>
      <c r="H350" s="711">
        <v>1</v>
      </c>
      <c r="I350" s="711">
        <v>83</v>
      </c>
      <c r="J350" s="711">
        <v>53</v>
      </c>
      <c r="K350" s="711">
        <v>4452</v>
      </c>
      <c r="L350" s="711">
        <v>1.1412458344014356</v>
      </c>
      <c r="M350" s="711">
        <v>84</v>
      </c>
      <c r="N350" s="711">
        <v>85</v>
      </c>
      <c r="O350" s="711">
        <v>7165</v>
      </c>
      <c r="P350" s="701">
        <v>1.8367085362727507</v>
      </c>
      <c r="Q350" s="712">
        <v>84.294117647058826</v>
      </c>
    </row>
    <row r="351" spans="1:17" ht="14.4" customHeight="1" x14ac:dyDescent="0.3">
      <c r="A351" s="695" t="s">
        <v>6915</v>
      </c>
      <c r="B351" s="696" t="s">
        <v>635</v>
      </c>
      <c r="C351" s="696" t="s">
        <v>5886</v>
      </c>
      <c r="D351" s="696" t="s">
        <v>6942</v>
      </c>
      <c r="E351" s="696" t="s">
        <v>6943</v>
      </c>
      <c r="F351" s="711">
        <v>2</v>
      </c>
      <c r="G351" s="711">
        <v>190</v>
      </c>
      <c r="H351" s="711">
        <v>1</v>
      </c>
      <c r="I351" s="711">
        <v>95</v>
      </c>
      <c r="J351" s="711"/>
      <c r="K351" s="711"/>
      <c r="L351" s="711"/>
      <c r="M351" s="711"/>
      <c r="N351" s="711">
        <v>2</v>
      </c>
      <c r="O351" s="711">
        <v>192</v>
      </c>
      <c r="P351" s="701">
        <v>1.0105263157894737</v>
      </c>
      <c r="Q351" s="712">
        <v>96</v>
      </c>
    </row>
    <row r="352" spans="1:17" ht="14.4" customHeight="1" x14ac:dyDescent="0.3">
      <c r="A352" s="695" t="s">
        <v>6915</v>
      </c>
      <c r="B352" s="696" t="s">
        <v>635</v>
      </c>
      <c r="C352" s="696" t="s">
        <v>5886</v>
      </c>
      <c r="D352" s="696" t="s">
        <v>6944</v>
      </c>
      <c r="E352" s="696" t="s">
        <v>6945</v>
      </c>
      <c r="F352" s="711">
        <v>64</v>
      </c>
      <c r="G352" s="711">
        <v>1344</v>
      </c>
      <c r="H352" s="711">
        <v>1</v>
      </c>
      <c r="I352" s="711">
        <v>21</v>
      </c>
      <c r="J352" s="711">
        <v>21</v>
      </c>
      <c r="K352" s="711">
        <v>441</v>
      </c>
      <c r="L352" s="711">
        <v>0.328125</v>
      </c>
      <c r="M352" s="711">
        <v>21</v>
      </c>
      <c r="N352" s="711">
        <v>70</v>
      </c>
      <c r="O352" s="711">
        <v>1470</v>
      </c>
      <c r="P352" s="701">
        <v>1.09375</v>
      </c>
      <c r="Q352" s="712">
        <v>21</v>
      </c>
    </row>
    <row r="353" spans="1:17" ht="14.4" customHeight="1" x14ac:dyDescent="0.3">
      <c r="A353" s="695" t="s">
        <v>6915</v>
      </c>
      <c r="B353" s="696" t="s">
        <v>635</v>
      </c>
      <c r="C353" s="696" t="s">
        <v>5886</v>
      </c>
      <c r="D353" s="696" t="s">
        <v>6847</v>
      </c>
      <c r="E353" s="696" t="s">
        <v>6848</v>
      </c>
      <c r="F353" s="711">
        <v>709</v>
      </c>
      <c r="G353" s="711">
        <v>344574</v>
      </c>
      <c r="H353" s="711">
        <v>1</v>
      </c>
      <c r="I353" s="711">
        <v>486</v>
      </c>
      <c r="J353" s="711">
        <v>431</v>
      </c>
      <c r="K353" s="711">
        <v>209466</v>
      </c>
      <c r="L353" s="711">
        <v>0.60789844851904096</v>
      </c>
      <c r="M353" s="711">
        <v>486</v>
      </c>
      <c r="N353" s="711">
        <v>562</v>
      </c>
      <c r="O353" s="711">
        <v>273254</v>
      </c>
      <c r="P353" s="701">
        <v>0.79301978675117679</v>
      </c>
      <c r="Q353" s="712">
        <v>486.21708185053382</v>
      </c>
    </row>
    <row r="354" spans="1:17" ht="14.4" customHeight="1" x14ac:dyDescent="0.3">
      <c r="A354" s="695" t="s">
        <v>6915</v>
      </c>
      <c r="B354" s="696" t="s">
        <v>635</v>
      </c>
      <c r="C354" s="696" t="s">
        <v>5886</v>
      </c>
      <c r="D354" s="696" t="s">
        <v>6946</v>
      </c>
      <c r="E354" s="696" t="s">
        <v>6947</v>
      </c>
      <c r="F354" s="711">
        <v>116</v>
      </c>
      <c r="G354" s="711">
        <v>4640</v>
      </c>
      <c r="H354" s="711">
        <v>1</v>
      </c>
      <c r="I354" s="711">
        <v>40</v>
      </c>
      <c r="J354" s="711">
        <v>110</v>
      </c>
      <c r="K354" s="711">
        <v>4400</v>
      </c>
      <c r="L354" s="711">
        <v>0.94827586206896552</v>
      </c>
      <c r="M354" s="711">
        <v>40</v>
      </c>
      <c r="N354" s="711">
        <v>210</v>
      </c>
      <c r="O354" s="711">
        <v>8459</v>
      </c>
      <c r="P354" s="701">
        <v>1.8230603448275862</v>
      </c>
      <c r="Q354" s="712">
        <v>40.280952380952378</v>
      </c>
    </row>
    <row r="355" spans="1:17" ht="14.4" customHeight="1" x14ac:dyDescent="0.3">
      <c r="A355" s="695" t="s">
        <v>6915</v>
      </c>
      <c r="B355" s="696" t="s">
        <v>635</v>
      </c>
      <c r="C355" s="696" t="s">
        <v>5886</v>
      </c>
      <c r="D355" s="696" t="s">
        <v>6948</v>
      </c>
      <c r="E355" s="696" t="s">
        <v>6949</v>
      </c>
      <c r="F355" s="711">
        <v>8</v>
      </c>
      <c r="G355" s="711">
        <v>6088</v>
      </c>
      <c r="H355" s="711">
        <v>1</v>
      </c>
      <c r="I355" s="711">
        <v>761</v>
      </c>
      <c r="J355" s="711">
        <v>5</v>
      </c>
      <c r="K355" s="711">
        <v>3805</v>
      </c>
      <c r="L355" s="711">
        <v>0.625</v>
      </c>
      <c r="M355" s="711">
        <v>761</v>
      </c>
      <c r="N355" s="711">
        <v>11</v>
      </c>
      <c r="O355" s="711">
        <v>8374</v>
      </c>
      <c r="P355" s="701">
        <v>1.3754927726675428</v>
      </c>
      <c r="Q355" s="712">
        <v>761.27272727272725</v>
      </c>
    </row>
    <row r="356" spans="1:17" ht="14.4" customHeight="1" x14ac:dyDescent="0.3">
      <c r="A356" s="695" t="s">
        <v>6915</v>
      </c>
      <c r="B356" s="696" t="s">
        <v>635</v>
      </c>
      <c r="C356" s="696" t="s">
        <v>5886</v>
      </c>
      <c r="D356" s="696" t="s">
        <v>6950</v>
      </c>
      <c r="E356" s="696" t="s">
        <v>6951</v>
      </c>
      <c r="F356" s="711">
        <v>8</v>
      </c>
      <c r="G356" s="711">
        <v>16104</v>
      </c>
      <c r="H356" s="711">
        <v>1</v>
      </c>
      <c r="I356" s="711">
        <v>2013</v>
      </c>
      <c r="J356" s="711">
        <v>3</v>
      </c>
      <c r="K356" s="711">
        <v>6087</v>
      </c>
      <c r="L356" s="711">
        <v>0.3779806259314456</v>
      </c>
      <c r="M356" s="711">
        <v>2029</v>
      </c>
      <c r="N356" s="711">
        <v>5</v>
      </c>
      <c r="O356" s="711">
        <v>10145</v>
      </c>
      <c r="P356" s="701">
        <v>0.62996770988574269</v>
      </c>
      <c r="Q356" s="712">
        <v>2029</v>
      </c>
    </row>
    <row r="357" spans="1:17" ht="14.4" customHeight="1" x14ac:dyDescent="0.3">
      <c r="A357" s="695" t="s">
        <v>6915</v>
      </c>
      <c r="B357" s="696" t="s">
        <v>635</v>
      </c>
      <c r="C357" s="696" t="s">
        <v>5886</v>
      </c>
      <c r="D357" s="696" t="s">
        <v>6952</v>
      </c>
      <c r="E357" s="696" t="s">
        <v>6953</v>
      </c>
      <c r="F357" s="711">
        <v>53</v>
      </c>
      <c r="G357" s="711">
        <v>31959</v>
      </c>
      <c r="H357" s="711">
        <v>1</v>
      </c>
      <c r="I357" s="711">
        <v>603</v>
      </c>
      <c r="J357" s="711">
        <v>52</v>
      </c>
      <c r="K357" s="711">
        <v>31408</v>
      </c>
      <c r="L357" s="711">
        <v>0.98275916017397291</v>
      </c>
      <c r="M357" s="711">
        <v>604</v>
      </c>
      <c r="N357" s="711">
        <v>82</v>
      </c>
      <c r="O357" s="711">
        <v>49579</v>
      </c>
      <c r="P357" s="701">
        <v>1.5513313933477269</v>
      </c>
      <c r="Q357" s="712">
        <v>604.6219512195122</v>
      </c>
    </row>
    <row r="358" spans="1:17" ht="14.4" customHeight="1" x14ac:dyDescent="0.3">
      <c r="A358" s="695" t="s">
        <v>6915</v>
      </c>
      <c r="B358" s="696" t="s">
        <v>635</v>
      </c>
      <c r="C358" s="696" t="s">
        <v>5886</v>
      </c>
      <c r="D358" s="696" t="s">
        <v>6954</v>
      </c>
      <c r="E358" s="696" t="s">
        <v>6955</v>
      </c>
      <c r="F358" s="711">
        <v>13</v>
      </c>
      <c r="G358" s="711">
        <v>12493</v>
      </c>
      <c r="H358" s="711">
        <v>1</v>
      </c>
      <c r="I358" s="711">
        <v>961</v>
      </c>
      <c r="J358" s="711">
        <v>1</v>
      </c>
      <c r="K358" s="711">
        <v>961</v>
      </c>
      <c r="L358" s="711">
        <v>7.6923076923076927E-2</v>
      </c>
      <c r="M358" s="711">
        <v>961</v>
      </c>
      <c r="N358" s="711"/>
      <c r="O358" s="711"/>
      <c r="P358" s="701"/>
      <c r="Q358" s="712"/>
    </row>
    <row r="359" spans="1:17" ht="14.4" customHeight="1" x14ac:dyDescent="0.3">
      <c r="A359" s="695" t="s">
        <v>6915</v>
      </c>
      <c r="B359" s="696" t="s">
        <v>635</v>
      </c>
      <c r="C359" s="696" t="s">
        <v>5886</v>
      </c>
      <c r="D359" s="696" t="s">
        <v>6956</v>
      </c>
      <c r="E359" s="696" t="s">
        <v>6957</v>
      </c>
      <c r="F359" s="711">
        <v>5</v>
      </c>
      <c r="G359" s="711">
        <v>990</v>
      </c>
      <c r="H359" s="711">
        <v>1</v>
      </c>
      <c r="I359" s="711">
        <v>198</v>
      </c>
      <c r="J359" s="711"/>
      <c r="K359" s="711"/>
      <c r="L359" s="711"/>
      <c r="M359" s="711"/>
      <c r="N359" s="711"/>
      <c r="O359" s="711"/>
      <c r="P359" s="701"/>
      <c r="Q359" s="712"/>
    </row>
    <row r="360" spans="1:17" ht="14.4" customHeight="1" x14ac:dyDescent="0.3">
      <c r="A360" s="695" t="s">
        <v>6915</v>
      </c>
      <c r="B360" s="696" t="s">
        <v>635</v>
      </c>
      <c r="C360" s="696" t="s">
        <v>5886</v>
      </c>
      <c r="D360" s="696" t="s">
        <v>6958</v>
      </c>
      <c r="E360" s="696" t="s">
        <v>6959</v>
      </c>
      <c r="F360" s="711">
        <v>3</v>
      </c>
      <c r="G360" s="711">
        <v>1458</v>
      </c>
      <c r="H360" s="711">
        <v>1</v>
      </c>
      <c r="I360" s="711">
        <v>486</v>
      </c>
      <c r="J360" s="711"/>
      <c r="K360" s="711"/>
      <c r="L360" s="711"/>
      <c r="M360" s="711"/>
      <c r="N360" s="711"/>
      <c r="O360" s="711"/>
      <c r="P360" s="701"/>
      <c r="Q360" s="712"/>
    </row>
    <row r="361" spans="1:17" ht="14.4" customHeight="1" x14ac:dyDescent="0.3">
      <c r="A361" s="695" t="s">
        <v>6915</v>
      </c>
      <c r="B361" s="696" t="s">
        <v>635</v>
      </c>
      <c r="C361" s="696" t="s">
        <v>5886</v>
      </c>
      <c r="D361" s="696" t="s">
        <v>6960</v>
      </c>
      <c r="E361" s="696" t="s">
        <v>6961</v>
      </c>
      <c r="F361" s="711"/>
      <c r="G361" s="711"/>
      <c r="H361" s="711"/>
      <c r="I361" s="711"/>
      <c r="J361" s="711"/>
      <c r="K361" s="711"/>
      <c r="L361" s="711"/>
      <c r="M361" s="711"/>
      <c r="N361" s="711">
        <v>1</v>
      </c>
      <c r="O361" s="711">
        <v>245</v>
      </c>
      <c r="P361" s="701"/>
      <c r="Q361" s="712">
        <v>245</v>
      </c>
    </row>
    <row r="362" spans="1:17" ht="14.4" customHeight="1" x14ac:dyDescent="0.3">
      <c r="A362" s="695" t="s">
        <v>6915</v>
      </c>
      <c r="B362" s="696" t="s">
        <v>635</v>
      </c>
      <c r="C362" s="696" t="s">
        <v>5886</v>
      </c>
      <c r="D362" s="696" t="s">
        <v>6962</v>
      </c>
      <c r="E362" s="696" t="s">
        <v>6963</v>
      </c>
      <c r="F362" s="711">
        <v>24</v>
      </c>
      <c r="G362" s="711">
        <v>3624</v>
      </c>
      <c r="H362" s="711">
        <v>1</v>
      </c>
      <c r="I362" s="711">
        <v>151</v>
      </c>
      <c r="J362" s="711">
        <v>10</v>
      </c>
      <c r="K362" s="711">
        <v>1520</v>
      </c>
      <c r="L362" s="711">
        <v>0.41942604856512139</v>
      </c>
      <c r="M362" s="711">
        <v>152</v>
      </c>
      <c r="N362" s="711">
        <v>36</v>
      </c>
      <c r="O362" s="711">
        <v>5472</v>
      </c>
      <c r="P362" s="701">
        <v>1.509933774834437</v>
      </c>
      <c r="Q362" s="712">
        <v>152</v>
      </c>
    </row>
    <row r="363" spans="1:17" ht="14.4" customHeight="1" x14ac:dyDescent="0.3">
      <c r="A363" s="695" t="s">
        <v>6915</v>
      </c>
      <c r="B363" s="696" t="s">
        <v>635</v>
      </c>
      <c r="C363" s="696" t="s">
        <v>5886</v>
      </c>
      <c r="D363" s="696" t="s">
        <v>6964</v>
      </c>
      <c r="E363" s="696" t="s">
        <v>6965</v>
      </c>
      <c r="F363" s="711"/>
      <c r="G363" s="711"/>
      <c r="H363" s="711"/>
      <c r="I363" s="711"/>
      <c r="J363" s="711">
        <v>2</v>
      </c>
      <c r="K363" s="711">
        <v>54</v>
      </c>
      <c r="L363" s="711"/>
      <c r="M363" s="711">
        <v>27</v>
      </c>
      <c r="N363" s="711"/>
      <c r="O363" s="711"/>
      <c r="P363" s="701"/>
      <c r="Q363" s="712"/>
    </row>
    <row r="364" spans="1:17" ht="14.4" customHeight="1" x14ac:dyDescent="0.3">
      <c r="A364" s="695" t="s">
        <v>6915</v>
      </c>
      <c r="B364" s="696" t="s">
        <v>635</v>
      </c>
      <c r="C364" s="696" t="s">
        <v>5886</v>
      </c>
      <c r="D364" s="696" t="s">
        <v>6966</v>
      </c>
      <c r="E364" s="696" t="s">
        <v>6967</v>
      </c>
      <c r="F364" s="711">
        <v>2</v>
      </c>
      <c r="G364" s="711">
        <v>654</v>
      </c>
      <c r="H364" s="711">
        <v>1</v>
      </c>
      <c r="I364" s="711">
        <v>327</v>
      </c>
      <c r="J364" s="711"/>
      <c r="K364" s="711"/>
      <c r="L364" s="711"/>
      <c r="M364" s="711"/>
      <c r="N364" s="711">
        <v>3</v>
      </c>
      <c r="O364" s="711">
        <v>983</v>
      </c>
      <c r="P364" s="701">
        <v>1.5030581039755351</v>
      </c>
      <c r="Q364" s="712">
        <v>327.66666666666669</v>
      </c>
    </row>
    <row r="365" spans="1:17" ht="14.4" customHeight="1" x14ac:dyDescent="0.3">
      <c r="A365" s="695" t="s">
        <v>6968</v>
      </c>
      <c r="B365" s="696" t="s">
        <v>6741</v>
      </c>
      <c r="C365" s="696" t="s">
        <v>5886</v>
      </c>
      <c r="D365" s="696" t="s">
        <v>6969</v>
      </c>
      <c r="E365" s="696" t="s">
        <v>6970</v>
      </c>
      <c r="F365" s="711">
        <v>2</v>
      </c>
      <c r="G365" s="711">
        <v>2356</v>
      </c>
      <c r="H365" s="711">
        <v>1</v>
      </c>
      <c r="I365" s="711">
        <v>1178</v>
      </c>
      <c r="J365" s="711">
        <v>3</v>
      </c>
      <c r="K365" s="711">
        <v>3540</v>
      </c>
      <c r="L365" s="711">
        <v>1.502546689303905</v>
      </c>
      <c r="M365" s="711">
        <v>1180</v>
      </c>
      <c r="N365" s="711">
        <v>4</v>
      </c>
      <c r="O365" s="711">
        <v>4723</v>
      </c>
      <c r="P365" s="701">
        <v>2.0046689303904923</v>
      </c>
      <c r="Q365" s="712">
        <v>1180.75</v>
      </c>
    </row>
    <row r="366" spans="1:17" ht="14.4" customHeight="1" x14ac:dyDescent="0.3">
      <c r="A366" s="695" t="s">
        <v>6968</v>
      </c>
      <c r="B366" s="696" t="s">
        <v>6741</v>
      </c>
      <c r="C366" s="696" t="s">
        <v>5886</v>
      </c>
      <c r="D366" s="696" t="s">
        <v>6971</v>
      </c>
      <c r="E366" s="696" t="s">
        <v>6972</v>
      </c>
      <c r="F366" s="711">
        <v>33</v>
      </c>
      <c r="G366" s="711">
        <v>127314</v>
      </c>
      <c r="H366" s="711">
        <v>1</v>
      </c>
      <c r="I366" s="711">
        <v>3858</v>
      </c>
      <c r="J366" s="711">
        <v>12</v>
      </c>
      <c r="K366" s="711">
        <v>46368</v>
      </c>
      <c r="L366" s="711">
        <v>0.36420189452848861</v>
      </c>
      <c r="M366" s="711">
        <v>3864</v>
      </c>
      <c r="N366" s="711">
        <v>51</v>
      </c>
      <c r="O366" s="711">
        <v>197220</v>
      </c>
      <c r="P366" s="701">
        <v>1.5490833686790142</v>
      </c>
      <c r="Q366" s="712">
        <v>3867.0588235294117</v>
      </c>
    </row>
    <row r="367" spans="1:17" ht="14.4" customHeight="1" x14ac:dyDescent="0.3">
      <c r="A367" s="695" t="s">
        <v>6968</v>
      </c>
      <c r="B367" s="696" t="s">
        <v>6741</v>
      </c>
      <c r="C367" s="696" t="s">
        <v>5886</v>
      </c>
      <c r="D367" s="696" t="s">
        <v>6973</v>
      </c>
      <c r="E367" s="696" t="s">
        <v>6974</v>
      </c>
      <c r="F367" s="711"/>
      <c r="G367" s="711"/>
      <c r="H367" s="711"/>
      <c r="I367" s="711"/>
      <c r="J367" s="711"/>
      <c r="K367" s="711"/>
      <c r="L367" s="711"/>
      <c r="M367" s="711"/>
      <c r="N367" s="711">
        <v>1</v>
      </c>
      <c r="O367" s="711">
        <v>650</v>
      </c>
      <c r="P367" s="701"/>
      <c r="Q367" s="712">
        <v>650</v>
      </c>
    </row>
    <row r="368" spans="1:17" ht="14.4" customHeight="1" x14ac:dyDescent="0.3">
      <c r="A368" s="695" t="s">
        <v>6968</v>
      </c>
      <c r="B368" s="696" t="s">
        <v>6741</v>
      </c>
      <c r="C368" s="696" t="s">
        <v>5886</v>
      </c>
      <c r="D368" s="696" t="s">
        <v>6975</v>
      </c>
      <c r="E368" s="696" t="s">
        <v>6976</v>
      </c>
      <c r="F368" s="711">
        <v>1</v>
      </c>
      <c r="G368" s="711">
        <v>307</v>
      </c>
      <c r="H368" s="711">
        <v>1</v>
      </c>
      <c r="I368" s="711">
        <v>307</v>
      </c>
      <c r="J368" s="711"/>
      <c r="K368" s="711"/>
      <c r="L368" s="711"/>
      <c r="M368" s="711"/>
      <c r="N368" s="711">
        <v>2</v>
      </c>
      <c r="O368" s="711">
        <v>620</v>
      </c>
      <c r="P368" s="701">
        <v>2.0195439739413681</v>
      </c>
      <c r="Q368" s="712">
        <v>310</v>
      </c>
    </row>
    <row r="369" spans="1:17" ht="14.4" customHeight="1" x14ac:dyDescent="0.3">
      <c r="A369" s="695" t="s">
        <v>6968</v>
      </c>
      <c r="B369" s="696" t="s">
        <v>6741</v>
      </c>
      <c r="C369" s="696" t="s">
        <v>5886</v>
      </c>
      <c r="D369" s="696" t="s">
        <v>6977</v>
      </c>
      <c r="E369" s="696" t="s">
        <v>6978</v>
      </c>
      <c r="F369" s="711">
        <v>6</v>
      </c>
      <c r="G369" s="711">
        <v>5874</v>
      </c>
      <c r="H369" s="711">
        <v>1</v>
      </c>
      <c r="I369" s="711">
        <v>979</v>
      </c>
      <c r="J369" s="711">
        <v>1</v>
      </c>
      <c r="K369" s="711">
        <v>989</v>
      </c>
      <c r="L369" s="711">
        <v>0.16836908409942117</v>
      </c>
      <c r="M369" s="711">
        <v>989</v>
      </c>
      <c r="N369" s="711">
        <v>8</v>
      </c>
      <c r="O369" s="711">
        <v>7930</v>
      </c>
      <c r="P369" s="701">
        <v>1.3500170241743275</v>
      </c>
      <c r="Q369" s="712">
        <v>991.25</v>
      </c>
    </row>
    <row r="370" spans="1:17" ht="14.4" customHeight="1" x14ac:dyDescent="0.3">
      <c r="A370" s="695" t="s">
        <v>6968</v>
      </c>
      <c r="B370" s="696" t="s">
        <v>6741</v>
      </c>
      <c r="C370" s="696" t="s">
        <v>5886</v>
      </c>
      <c r="D370" s="696" t="s">
        <v>6979</v>
      </c>
      <c r="E370" s="696" t="s">
        <v>6980</v>
      </c>
      <c r="F370" s="711"/>
      <c r="G370" s="711"/>
      <c r="H370" s="711"/>
      <c r="I370" s="711"/>
      <c r="J370" s="711">
        <v>1</v>
      </c>
      <c r="K370" s="711">
        <v>826</v>
      </c>
      <c r="L370" s="711"/>
      <c r="M370" s="711">
        <v>826</v>
      </c>
      <c r="N370" s="711">
        <v>2</v>
      </c>
      <c r="O370" s="711">
        <v>1660</v>
      </c>
      <c r="P370" s="701"/>
      <c r="Q370" s="712">
        <v>830</v>
      </c>
    </row>
    <row r="371" spans="1:17" ht="14.4" customHeight="1" x14ac:dyDescent="0.3">
      <c r="A371" s="695" t="s">
        <v>6968</v>
      </c>
      <c r="B371" s="696" t="s">
        <v>6741</v>
      </c>
      <c r="C371" s="696" t="s">
        <v>5886</v>
      </c>
      <c r="D371" s="696" t="s">
        <v>6541</v>
      </c>
      <c r="E371" s="696" t="s">
        <v>6542</v>
      </c>
      <c r="F371" s="711">
        <v>1</v>
      </c>
      <c r="G371" s="711">
        <v>166</v>
      </c>
      <c r="H371" s="711">
        <v>1</v>
      </c>
      <c r="I371" s="711">
        <v>166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6968</v>
      </c>
      <c r="B372" s="696" t="s">
        <v>6741</v>
      </c>
      <c r="C372" s="696" t="s">
        <v>5886</v>
      </c>
      <c r="D372" s="696" t="s">
        <v>6551</v>
      </c>
      <c r="E372" s="696" t="s">
        <v>6552</v>
      </c>
      <c r="F372" s="711">
        <v>1</v>
      </c>
      <c r="G372" s="711">
        <v>349</v>
      </c>
      <c r="H372" s="711">
        <v>1</v>
      </c>
      <c r="I372" s="711">
        <v>349</v>
      </c>
      <c r="J372" s="711">
        <v>1</v>
      </c>
      <c r="K372" s="711">
        <v>349</v>
      </c>
      <c r="L372" s="711">
        <v>1</v>
      </c>
      <c r="M372" s="711">
        <v>349</v>
      </c>
      <c r="N372" s="711">
        <v>4</v>
      </c>
      <c r="O372" s="711">
        <v>1398</v>
      </c>
      <c r="P372" s="701">
        <v>4.0057306590257884</v>
      </c>
      <c r="Q372" s="712">
        <v>349.5</v>
      </c>
    </row>
    <row r="373" spans="1:17" ht="14.4" customHeight="1" x14ac:dyDescent="0.3">
      <c r="A373" s="695" t="s">
        <v>6968</v>
      </c>
      <c r="B373" s="696" t="s">
        <v>6741</v>
      </c>
      <c r="C373" s="696" t="s">
        <v>5886</v>
      </c>
      <c r="D373" s="696" t="s">
        <v>6981</v>
      </c>
      <c r="E373" s="696" t="s">
        <v>6982</v>
      </c>
      <c r="F373" s="711">
        <v>1</v>
      </c>
      <c r="G373" s="711">
        <v>188</v>
      </c>
      <c r="H373" s="711">
        <v>1</v>
      </c>
      <c r="I373" s="711">
        <v>188</v>
      </c>
      <c r="J373" s="711"/>
      <c r="K373" s="711"/>
      <c r="L373" s="711"/>
      <c r="M373" s="711"/>
      <c r="N373" s="711">
        <v>3</v>
      </c>
      <c r="O373" s="711">
        <v>565</v>
      </c>
      <c r="P373" s="701">
        <v>3.0053191489361701</v>
      </c>
      <c r="Q373" s="712">
        <v>188.33333333333334</v>
      </c>
    </row>
    <row r="374" spans="1:17" ht="14.4" customHeight="1" x14ac:dyDescent="0.3">
      <c r="A374" s="695" t="s">
        <v>6968</v>
      </c>
      <c r="B374" s="696" t="s">
        <v>6741</v>
      </c>
      <c r="C374" s="696" t="s">
        <v>5886</v>
      </c>
      <c r="D374" s="696" t="s">
        <v>6983</v>
      </c>
      <c r="E374" s="696" t="s">
        <v>6984</v>
      </c>
      <c r="F374" s="711">
        <v>8</v>
      </c>
      <c r="G374" s="711">
        <v>4352</v>
      </c>
      <c r="H374" s="711">
        <v>1</v>
      </c>
      <c r="I374" s="711">
        <v>544</v>
      </c>
      <c r="J374" s="711">
        <v>3</v>
      </c>
      <c r="K374" s="711">
        <v>1635</v>
      </c>
      <c r="L374" s="711">
        <v>0.3756893382352941</v>
      </c>
      <c r="M374" s="711">
        <v>545</v>
      </c>
      <c r="N374" s="711">
        <v>3</v>
      </c>
      <c r="O374" s="711">
        <v>1635</v>
      </c>
      <c r="P374" s="701">
        <v>0.3756893382352941</v>
      </c>
      <c r="Q374" s="712">
        <v>545</v>
      </c>
    </row>
    <row r="375" spans="1:17" ht="14.4" customHeight="1" x14ac:dyDescent="0.3">
      <c r="A375" s="695" t="s">
        <v>6968</v>
      </c>
      <c r="B375" s="696" t="s">
        <v>6741</v>
      </c>
      <c r="C375" s="696" t="s">
        <v>5886</v>
      </c>
      <c r="D375" s="696" t="s">
        <v>6985</v>
      </c>
      <c r="E375" s="696" t="s">
        <v>6986</v>
      </c>
      <c r="F375" s="711"/>
      <c r="G375" s="711"/>
      <c r="H375" s="711"/>
      <c r="I375" s="711"/>
      <c r="J375" s="711">
        <v>1</v>
      </c>
      <c r="K375" s="711">
        <v>650</v>
      </c>
      <c r="L375" s="711"/>
      <c r="M375" s="711">
        <v>650</v>
      </c>
      <c r="N375" s="711">
        <v>2</v>
      </c>
      <c r="O375" s="711">
        <v>1300</v>
      </c>
      <c r="P375" s="701"/>
      <c r="Q375" s="712">
        <v>650</v>
      </c>
    </row>
    <row r="376" spans="1:17" ht="14.4" customHeight="1" x14ac:dyDescent="0.3">
      <c r="A376" s="695" t="s">
        <v>6968</v>
      </c>
      <c r="B376" s="696" t="s">
        <v>6741</v>
      </c>
      <c r="C376" s="696" t="s">
        <v>5886</v>
      </c>
      <c r="D376" s="696" t="s">
        <v>6987</v>
      </c>
      <c r="E376" s="696" t="s">
        <v>6988</v>
      </c>
      <c r="F376" s="711"/>
      <c r="G376" s="711"/>
      <c r="H376" s="711"/>
      <c r="I376" s="711"/>
      <c r="J376" s="711">
        <v>1</v>
      </c>
      <c r="K376" s="711">
        <v>650</v>
      </c>
      <c r="L376" s="711"/>
      <c r="M376" s="711">
        <v>650</v>
      </c>
      <c r="N376" s="711">
        <v>2</v>
      </c>
      <c r="O376" s="711">
        <v>1300</v>
      </c>
      <c r="P376" s="701"/>
      <c r="Q376" s="712">
        <v>650</v>
      </c>
    </row>
    <row r="377" spans="1:17" ht="14.4" customHeight="1" x14ac:dyDescent="0.3">
      <c r="A377" s="695" t="s">
        <v>6968</v>
      </c>
      <c r="B377" s="696" t="s">
        <v>6741</v>
      </c>
      <c r="C377" s="696" t="s">
        <v>5886</v>
      </c>
      <c r="D377" s="696" t="s">
        <v>6989</v>
      </c>
      <c r="E377" s="696" t="s">
        <v>6990</v>
      </c>
      <c r="F377" s="711">
        <v>2</v>
      </c>
      <c r="G377" s="711">
        <v>1346</v>
      </c>
      <c r="H377" s="711">
        <v>1</v>
      </c>
      <c r="I377" s="711">
        <v>673</v>
      </c>
      <c r="J377" s="711">
        <v>2</v>
      </c>
      <c r="K377" s="711">
        <v>1348</v>
      </c>
      <c r="L377" s="711">
        <v>1.0014858841010401</v>
      </c>
      <c r="M377" s="711">
        <v>674</v>
      </c>
      <c r="N377" s="711">
        <v>3</v>
      </c>
      <c r="O377" s="711">
        <v>2022</v>
      </c>
      <c r="P377" s="701">
        <v>1.5022288261515602</v>
      </c>
      <c r="Q377" s="712">
        <v>674</v>
      </c>
    </row>
    <row r="378" spans="1:17" ht="14.4" customHeight="1" x14ac:dyDescent="0.3">
      <c r="A378" s="695" t="s">
        <v>6968</v>
      </c>
      <c r="B378" s="696" t="s">
        <v>6741</v>
      </c>
      <c r="C378" s="696" t="s">
        <v>5886</v>
      </c>
      <c r="D378" s="696" t="s">
        <v>6991</v>
      </c>
      <c r="E378" s="696" t="s">
        <v>6992</v>
      </c>
      <c r="F378" s="711">
        <v>2</v>
      </c>
      <c r="G378" s="711">
        <v>1016</v>
      </c>
      <c r="H378" s="711">
        <v>1</v>
      </c>
      <c r="I378" s="711">
        <v>508</v>
      </c>
      <c r="J378" s="711"/>
      <c r="K378" s="711"/>
      <c r="L378" s="711"/>
      <c r="M378" s="711"/>
      <c r="N378" s="711"/>
      <c r="O378" s="711"/>
      <c r="P378" s="701"/>
      <c r="Q378" s="712"/>
    </row>
    <row r="379" spans="1:17" ht="14.4" customHeight="1" x14ac:dyDescent="0.3">
      <c r="A379" s="695" t="s">
        <v>6968</v>
      </c>
      <c r="B379" s="696" t="s">
        <v>6741</v>
      </c>
      <c r="C379" s="696" t="s">
        <v>5886</v>
      </c>
      <c r="D379" s="696" t="s">
        <v>6993</v>
      </c>
      <c r="E379" s="696" t="s">
        <v>6994</v>
      </c>
      <c r="F379" s="711">
        <v>2</v>
      </c>
      <c r="G379" s="711">
        <v>836</v>
      </c>
      <c r="H379" s="711">
        <v>1</v>
      </c>
      <c r="I379" s="711">
        <v>418</v>
      </c>
      <c r="J379" s="711"/>
      <c r="K379" s="711"/>
      <c r="L379" s="711"/>
      <c r="M379" s="711"/>
      <c r="N379" s="711"/>
      <c r="O379" s="711"/>
      <c r="P379" s="701"/>
      <c r="Q379" s="712"/>
    </row>
    <row r="380" spans="1:17" ht="14.4" customHeight="1" x14ac:dyDescent="0.3">
      <c r="A380" s="695" t="s">
        <v>6968</v>
      </c>
      <c r="B380" s="696" t="s">
        <v>6741</v>
      </c>
      <c r="C380" s="696" t="s">
        <v>5886</v>
      </c>
      <c r="D380" s="696" t="s">
        <v>6995</v>
      </c>
      <c r="E380" s="696" t="s">
        <v>6996</v>
      </c>
      <c r="F380" s="711">
        <v>8</v>
      </c>
      <c r="G380" s="711">
        <v>2744</v>
      </c>
      <c r="H380" s="711">
        <v>1</v>
      </c>
      <c r="I380" s="711">
        <v>343</v>
      </c>
      <c r="J380" s="711">
        <v>3</v>
      </c>
      <c r="K380" s="711">
        <v>1032</v>
      </c>
      <c r="L380" s="711">
        <v>0.37609329446064138</v>
      </c>
      <c r="M380" s="711">
        <v>344</v>
      </c>
      <c r="N380" s="711">
        <v>3</v>
      </c>
      <c r="O380" s="711">
        <v>1032</v>
      </c>
      <c r="P380" s="701">
        <v>0.37609329446064138</v>
      </c>
      <c r="Q380" s="712">
        <v>344</v>
      </c>
    </row>
    <row r="381" spans="1:17" ht="14.4" customHeight="1" x14ac:dyDescent="0.3">
      <c r="A381" s="695" t="s">
        <v>6968</v>
      </c>
      <c r="B381" s="696" t="s">
        <v>6741</v>
      </c>
      <c r="C381" s="696" t="s">
        <v>5886</v>
      </c>
      <c r="D381" s="696" t="s">
        <v>5973</v>
      </c>
      <c r="E381" s="696" t="s">
        <v>5974</v>
      </c>
      <c r="F381" s="711">
        <v>32</v>
      </c>
      <c r="G381" s="711">
        <v>6912</v>
      </c>
      <c r="H381" s="711">
        <v>1</v>
      </c>
      <c r="I381" s="711">
        <v>216</v>
      </c>
      <c r="J381" s="711">
        <v>11</v>
      </c>
      <c r="K381" s="711">
        <v>2387</v>
      </c>
      <c r="L381" s="711">
        <v>0.34534143518518517</v>
      </c>
      <c r="M381" s="711">
        <v>217</v>
      </c>
      <c r="N381" s="711">
        <v>50</v>
      </c>
      <c r="O381" s="711">
        <v>10861</v>
      </c>
      <c r="P381" s="701">
        <v>1.5713252314814814</v>
      </c>
      <c r="Q381" s="712">
        <v>217.22</v>
      </c>
    </row>
    <row r="382" spans="1:17" ht="14.4" customHeight="1" x14ac:dyDescent="0.3">
      <c r="A382" s="695" t="s">
        <v>6968</v>
      </c>
      <c r="B382" s="696" t="s">
        <v>6741</v>
      </c>
      <c r="C382" s="696" t="s">
        <v>5886</v>
      </c>
      <c r="D382" s="696" t="s">
        <v>5975</v>
      </c>
      <c r="E382" s="696" t="s">
        <v>5976</v>
      </c>
      <c r="F382" s="711"/>
      <c r="G382" s="711"/>
      <c r="H382" s="711"/>
      <c r="I382" s="711"/>
      <c r="J382" s="711"/>
      <c r="K382" s="711"/>
      <c r="L382" s="711"/>
      <c r="M382" s="711"/>
      <c r="N382" s="711">
        <v>2</v>
      </c>
      <c r="O382" s="711">
        <v>1002</v>
      </c>
      <c r="P382" s="701"/>
      <c r="Q382" s="712">
        <v>501</v>
      </c>
    </row>
    <row r="383" spans="1:17" ht="14.4" customHeight="1" x14ac:dyDescent="0.3">
      <c r="A383" s="695" t="s">
        <v>6968</v>
      </c>
      <c r="B383" s="696" t="s">
        <v>6741</v>
      </c>
      <c r="C383" s="696" t="s">
        <v>5886</v>
      </c>
      <c r="D383" s="696" t="s">
        <v>6997</v>
      </c>
      <c r="E383" s="696" t="s">
        <v>6998</v>
      </c>
      <c r="F383" s="711">
        <v>1</v>
      </c>
      <c r="G383" s="711">
        <v>237</v>
      </c>
      <c r="H383" s="711">
        <v>1</v>
      </c>
      <c r="I383" s="711">
        <v>237</v>
      </c>
      <c r="J383" s="711"/>
      <c r="K383" s="711"/>
      <c r="L383" s="711"/>
      <c r="M383" s="711"/>
      <c r="N383" s="711">
        <v>2</v>
      </c>
      <c r="O383" s="711">
        <v>475</v>
      </c>
      <c r="P383" s="701">
        <v>2.0042194092827006</v>
      </c>
      <c r="Q383" s="712">
        <v>237.5</v>
      </c>
    </row>
    <row r="384" spans="1:17" ht="14.4" customHeight="1" x14ac:dyDescent="0.3">
      <c r="A384" s="695" t="s">
        <v>6968</v>
      </c>
      <c r="B384" s="696" t="s">
        <v>6741</v>
      </c>
      <c r="C384" s="696" t="s">
        <v>5886</v>
      </c>
      <c r="D384" s="696" t="s">
        <v>6999</v>
      </c>
      <c r="E384" s="696" t="s">
        <v>7000</v>
      </c>
      <c r="F384" s="711">
        <v>7</v>
      </c>
      <c r="G384" s="711">
        <v>770</v>
      </c>
      <c r="H384" s="711">
        <v>1</v>
      </c>
      <c r="I384" s="711">
        <v>110</v>
      </c>
      <c r="J384" s="711">
        <v>3</v>
      </c>
      <c r="K384" s="711">
        <v>330</v>
      </c>
      <c r="L384" s="711">
        <v>0.42857142857142855</v>
      </c>
      <c r="M384" s="711">
        <v>110</v>
      </c>
      <c r="N384" s="711">
        <v>4</v>
      </c>
      <c r="O384" s="711">
        <v>440</v>
      </c>
      <c r="P384" s="701">
        <v>0.5714285714285714</v>
      </c>
      <c r="Q384" s="712">
        <v>110</v>
      </c>
    </row>
    <row r="385" spans="1:17" ht="14.4" customHeight="1" x14ac:dyDescent="0.3">
      <c r="A385" s="695" t="s">
        <v>6968</v>
      </c>
      <c r="B385" s="696" t="s">
        <v>6741</v>
      </c>
      <c r="C385" s="696" t="s">
        <v>5886</v>
      </c>
      <c r="D385" s="696" t="s">
        <v>7001</v>
      </c>
      <c r="E385" s="696" t="s">
        <v>7002</v>
      </c>
      <c r="F385" s="711"/>
      <c r="G385" s="711"/>
      <c r="H385" s="711"/>
      <c r="I385" s="711"/>
      <c r="J385" s="711">
        <v>2</v>
      </c>
      <c r="K385" s="711">
        <v>656</v>
      </c>
      <c r="L385" s="711"/>
      <c r="M385" s="711">
        <v>328</v>
      </c>
      <c r="N385" s="711"/>
      <c r="O385" s="711"/>
      <c r="P385" s="701"/>
      <c r="Q385" s="712"/>
    </row>
    <row r="386" spans="1:17" ht="14.4" customHeight="1" x14ac:dyDescent="0.3">
      <c r="A386" s="695" t="s">
        <v>6968</v>
      </c>
      <c r="B386" s="696" t="s">
        <v>6741</v>
      </c>
      <c r="C386" s="696" t="s">
        <v>5886</v>
      </c>
      <c r="D386" s="696" t="s">
        <v>7003</v>
      </c>
      <c r="E386" s="696" t="s">
        <v>7004</v>
      </c>
      <c r="F386" s="711">
        <v>2</v>
      </c>
      <c r="G386" s="711">
        <v>620</v>
      </c>
      <c r="H386" s="711">
        <v>1</v>
      </c>
      <c r="I386" s="711">
        <v>310</v>
      </c>
      <c r="J386" s="711">
        <v>1</v>
      </c>
      <c r="K386" s="711">
        <v>310</v>
      </c>
      <c r="L386" s="711">
        <v>0.5</v>
      </c>
      <c r="M386" s="711">
        <v>310</v>
      </c>
      <c r="N386" s="711">
        <v>4</v>
      </c>
      <c r="O386" s="711">
        <v>1240</v>
      </c>
      <c r="P386" s="701">
        <v>2</v>
      </c>
      <c r="Q386" s="712">
        <v>310</v>
      </c>
    </row>
    <row r="387" spans="1:17" ht="14.4" customHeight="1" x14ac:dyDescent="0.3">
      <c r="A387" s="695" t="s">
        <v>6968</v>
      </c>
      <c r="B387" s="696" t="s">
        <v>6741</v>
      </c>
      <c r="C387" s="696" t="s">
        <v>5886</v>
      </c>
      <c r="D387" s="696" t="s">
        <v>5948</v>
      </c>
      <c r="E387" s="696" t="s">
        <v>5949</v>
      </c>
      <c r="F387" s="711">
        <v>92</v>
      </c>
      <c r="G387" s="711">
        <v>2116</v>
      </c>
      <c r="H387" s="711">
        <v>1</v>
      </c>
      <c r="I387" s="711">
        <v>23</v>
      </c>
      <c r="J387" s="711">
        <v>46</v>
      </c>
      <c r="K387" s="711">
        <v>1058</v>
      </c>
      <c r="L387" s="711">
        <v>0.5</v>
      </c>
      <c r="M387" s="711">
        <v>23</v>
      </c>
      <c r="N387" s="711">
        <v>152</v>
      </c>
      <c r="O387" s="711">
        <v>3496</v>
      </c>
      <c r="P387" s="701">
        <v>1.6521739130434783</v>
      </c>
      <c r="Q387" s="712">
        <v>23</v>
      </c>
    </row>
    <row r="388" spans="1:17" ht="14.4" customHeight="1" x14ac:dyDescent="0.3">
      <c r="A388" s="695" t="s">
        <v>6968</v>
      </c>
      <c r="B388" s="696" t="s">
        <v>6741</v>
      </c>
      <c r="C388" s="696" t="s">
        <v>5886</v>
      </c>
      <c r="D388" s="696" t="s">
        <v>6025</v>
      </c>
      <c r="E388" s="696" t="s">
        <v>6026</v>
      </c>
      <c r="F388" s="711"/>
      <c r="G388" s="711"/>
      <c r="H388" s="711"/>
      <c r="I388" s="711"/>
      <c r="J388" s="711"/>
      <c r="K388" s="711"/>
      <c r="L388" s="711"/>
      <c r="M388" s="711"/>
      <c r="N388" s="711">
        <v>4</v>
      </c>
      <c r="O388" s="711">
        <v>1396</v>
      </c>
      <c r="P388" s="701"/>
      <c r="Q388" s="712">
        <v>349</v>
      </c>
    </row>
    <row r="389" spans="1:17" ht="14.4" customHeight="1" x14ac:dyDescent="0.3">
      <c r="A389" s="695" t="s">
        <v>6968</v>
      </c>
      <c r="B389" s="696" t="s">
        <v>6741</v>
      </c>
      <c r="C389" s="696" t="s">
        <v>5886</v>
      </c>
      <c r="D389" s="696" t="s">
        <v>5950</v>
      </c>
      <c r="E389" s="696" t="s">
        <v>5951</v>
      </c>
      <c r="F389" s="711">
        <v>36</v>
      </c>
      <c r="G389" s="711">
        <v>44496</v>
      </c>
      <c r="H389" s="711">
        <v>1</v>
      </c>
      <c r="I389" s="711">
        <v>1236</v>
      </c>
      <c r="J389" s="711">
        <v>15</v>
      </c>
      <c r="K389" s="711">
        <v>18675</v>
      </c>
      <c r="L389" s="711">
        <v>0.41970064724919093</v>
      </c>
      <c r="M389" s="711">
        <v>1245</v>
      </c>
      <c r="N389" s="711">
        <v>57</v>
      </c>
      <c r="O389" s="711">
        <v>71173</v>
      </c>
      <c r="P389" s="701">
        <v>1.599537037037037</v>
      </c>
      <c r="Q389" s="712">
        <v>1248.6491228070176</v>
      </c>
    </row>
    <row r="390" spans="1:17" ht="14.4" customHeight="1" x14ac:dyDescent="0.3">
      <c r="A390" s="695" t="s">
        <v>6968</v>
      </c>
      <c r="B390" s="696" t="s">
        <v>6741</v>
      </c>
      <c r="C390" s="696" t="s">
        <v>5886</v>
      </c>
      <c r="D390" s="696" t="s">
        <v>6597</v>
      </c>
      <c r="E390" s="696" t="s">
        <v>6598</v>
      </c>
      <c r="F390" s="711">
        <v>1</v>
      </c>
      <c r="G390" s="711">
        <v>147</v>
      </c>
      <c r="H390" s="711">
        <v>1</v>
      </c>
      <c r="I390" s="711">
        <v>147</v>
      </c>
      <c r="J390" s="711"/>
      <c r="K390" s="711"/>
      <c r="L390" s="711"/>
      <c r="M390" s="711"/>
      <c r="N390" s="711"/>
      <c r="O390" s="711"/>
      <c r="P390" s="701"/>
      <c r="Q390" s="712"/>
    </row>
    <row r="391" spans="1:17" ht="14.4" customHeight="1" x14ac:dyDescent="0.3">
      <c r="A391" s="695" t="s">
        <v>6968</v>
      </c>
      <c r="B391" s="696" t="s">
        <v>6741</v>
      </c>
      <c r="C391" s="696" t="s">
        <v>5886</v>
      </c>
      <c r="D391" s="696" t="s">
        <v>7005</v>
      </c>
      <c r="E391" s="696" t="s">
        <v>7006</v>
      </c>
      <c r="F391" s="711">
        <v>1</v>
      </c>
      <c r="G391" s="711">
        <v>293</v>
      </c>
      <c r="H391" s="711">
        <v>1</v>
      </c>
      <c r="I391" s="711">
        <v>293</v>
      </c>
      <c r="J391" s="711"/>
      <c r="K391" s="711"/>
      <c r="L391" s="711"/>
      <c r="M391" s="711"/>
      <c r="N391" s="711">
        <v>3</v>
      </c>
      <c r="O391" s="711">
        <v>880</v>
      </c>
      <c r="P391" s="701">
        <v>3.0034129692832763</v>
      </c>
      <c r="Q391" s="712">
        <v>293.33333333333331</v>
      </c>
    </row>
    <row r="392" spans="1:17" ht="14.4" customHeight="1" x14ac:dyDescent="0.3">
      <c r="A392" s="695" t="s">
        <v>6968</v>
      </c>
      <c r="B392" s="696" t="s">
        <v>6741</v>
      </c>
      <c r="C392" s="696" t="s">
        <v>5886</v>
      </c>
      <c r="D392" s="696" t="s">
        <v>7007</v>
      </c>
      <c r="E392" s="696" t="s">
        <v>7008</v>
      </c>
      <c r="F392" s="711">
        <v>9</v>
      </c>
      <c r="G392" s="711">
        <v>1827</v>
      </c>
      <c r="H392" s="711">
        <v>1</v>
      </c>
      <c r="I392" s="711">
        <v>203</v>
      </c>
      <c r="J392" s="711">
        <v>3</v>
      </c>
      <c r="K392" s="711">
        <v>612</v>
      </c>
      <c r="L392" s="711">
        <v>0.33497536945812806</v>
      </c>
      <c r="M392" s="711">
        <v>204</v>
      </c>
      <c r="N392" s="711">
        <v>3</v>
      </c>
      <c r="O392" s="711">
        <v>612</v>
      </c>
      <c r="P392" s="701">
        <v>0.33497536945812806</v>
      </c>
      <c r="Q392" s="712">
        <v>204</v>
      </c>
    </row>
    <row r="393" spans="1:17" ht="14.4" customHeight="1" x14ac:dyDescent="0.3">
      <c r="A393" s="695" t="s">
        <v>6968</v>
      </c>
      <c r="B393" s="696" t="s">
        <v>6741</v>
      </c>
      <c r="C393" s="696" t="s">
        <v>5886</v>
      </c>
      <c r="D393" s="696" t="s">
        <v>7009</v>
      </c>
      <c r="E393" s="696" t="s">
        <v>7010</v>
      </c>
      <c r="F393" s="711">
        <v>5</v>
      </c>
      <c r="G393" s="711">
        <v>190</v>
      </c>
      <c r="H393" s="711">
        <v>1</v>
      </c>
      <c r="I393" s="711">
        <v>38</v>
      </c>
      <c r="J393" s="711">
        <v>2</v>
      </c>
      <c r="K393" s="711">
        <v>76</v>
      </c>
      <c r="L393" s="711">
        <v>0.4</v>
      </c>
      <c r="M393" s="711">
        <v>38</v>
      </c>
      <c r="N393" s="711">
        <v>2</v>
      </c>
      <c r="O393" s="711">
        <v>76</v>
      </c>
      <c r="P393" s="701">
        <v>0.4</v>
      </c>
      <c r="Q393" s="712">
        <v>38</v>
      </c>
    </row>
    <row r="394" spans="1:17" ht="14.4" customHeight="1" x14ac:dyDescent="0.3">
      <c r="A394" s="695" t="s">
        <v>6968</v>
      </c>
      <c r="B394" s="696" t="s">
        <v>6741</v>
      </c>
      <c r="C394" s="696" t="s">
        <v>5886</v>
      </c>
      <c r="D394" s="696" t="s">
        <v>7011</v>
      </c>
      <c r="E394" s="696" t="s">
        <v>7012</v>
      </c>
      <c r="F394" s="711">
        <v>9</v>
      </c>
      <c r="G394" s="711">
        <v>44910</v>
      </c>
      <c r="H394" s="711">
        <v>1</v>
      </c>
      <c r="I394" s="711">
        <v>4990</v>
      </c>
      <c r="J394" s="711">
        <v>5</v>
      </c>
      <c r="K394" s="711">
        <v>24965</v>
      </c>
      <c r="L394" s="711">
        <v>0.55588955689156094</v>
      </c>
      <c r="M394" s="711">
        <v>4993</v>
      </c>
      <c r="N394" s="711">
        <v>5</v>
      </c>
      <c r="O394" s="711">
        <v>24965</v>
      </c>
      <c r="P394" s="701">
        <v>0.55588955689156094</v>
      </c>
      <c r="Q394" s="712">
        <v>4993</v>
      </c>
    </row>
    <row r="395" spans="1:17" ht="14.4" customHeight="1" x14ac:dyDescent="0.3">
      <c r="A395" s="695" t="s">
        <v>6968</v>
      </c>
      <c r="B395" s="696" t="s">
        <v>6741</v>
      </c>
      <c r="C395" s="696" t="s">
        <v>5886</v>
      </c>
      <c r="D395" s="696" t="s">
        <v>6641</v>
      </c>
      <c r="E395" s="696" t="s">
        <v>6642</v>
      </c>
      <c r="F395" s="711">
        <v>1</v>
      </c>
      <c r="G395" s="711">
        <v>169</v>
      </c>
      <c r="H395" s="711">
        <v>1</v>
      </c>
      <c r="I395" s="711">
        <v>169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6968</v>
      </c>
      <c r="B396" s="696" t="s">
        <v>6741</v>
      </c>
      <c r="C396" s="696" t="s">
        <v>5886</v>
      </c>
      <c r="D396" s="696" t="s">
        <v>6645</v>
      </c>
      <c r="E396" s="696" t="s">
        <v>6646</v>
      </c>
      <c r="F396" s="711">
        <v>1</v>
      </c>
      <c r="G396" s="711">
        <v>324</v>
      </c>
      <c r="H396" s="711">
        <v>1</v>
      </c>
      <c r="I396" s="711">
        <v>324</v>
      </c>
      <c r="J396" s="711"/>
      <c r="K396" s="711"/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6968</v>
      </c>
      <c r="B397" s="696" t="s">
        <v>6741</v>
      </c>
      <c r="C397" s="696" t="s">
        <v>5886</v>
      </c>
      <c r="D397" s="696" t="s">
        <v>7013</v>
      </c>
      <c r="E397" s="696" t="s">
        <v>7014</v>
      </c>
      <c r="F397" s="711">
        <v>2</v>
      </c>
      <c r="G397" s="711">
        <v>1370</v>
      </c>
      <c r="H397" s="711">
        <v>1</v>
      </c>
      <c r="I397" s="711">
        <v>685</v>
      </c>
      <c r="J397" s="711">
        <v>1</v>
      </c>
      <c r="K397" s="711">
        <v>686</v>
      </c>
      <c r="L397" s="711">
        <v>0.50072992700729924</v>
      </c>
      <c r="M397" s="711">
        <v>686</v>
      </c>
      <c r="N397" s="711">
        <v>2</v>
      </c>
      <c r="O397" s="711">
        <v>1372</v>
      </c>
      <c r="P397" s="701">
        <v>1.0014598540145985</v>
      </c>
      <c r="Q397" s="712">
        <v>686</v>
      </c>
    </row>
    <row r="398" spans="1:17" ht="14.4" customHeight="1" x14ac:dyDescent="0.3">
      <c r="A398" s="695" t="s">
        <v>6968</v>
      </c>
      <c r="B398" s="696" t="s">
        <v>6741</v>
      </c>
      <c r="C398" s="696" t="s">
        <v>5886</v>
      </c>
      <c r="D398" s="696" t="s">
        <v>7015</v>
      </c>
      <c r="E398" s="696" t="s">
        <v>7016</v>
      </c>
      <c r="F398" s="711">
        <v>1</v>
      </c>
      <c r="G398" s="711">
        <v>347</v>
      </c>
      <c r="H398" s="711">
        <v>1</v>
      </c>
      <c r="I398" s="711">
        <v>347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6968</v>
      </c>
      <c r="B399" s="696" t="s">
        <v>6741</v>
      </c>
      <c r="C399" s="696" t="s">
        <v>5886</v>
      </c>
      <c r="D399" s="696" t="s">
        <v>6669</v>
      </c>
      <c r="E399" s="696" t="s">
        <v>6670</v>
      </c>
      <c r="F399" s="711">
        <v>1</v>
      </c>
      <c r="G399" s="711">
        <v>172</v>
      </c>
      <c r="H399" s="711">
        <v>1</v>
      </c>
      <c r="I399" s="711">
        <v>172</v>
      </c>
      <c r="J399" s="711"/>
      <c r="K399" s="711"/>
      <c r="L399" s="711"/>
      <c r="M399" s="711"/>
      <c r="N399" s="711"/>
      <c r="O399" s="711"/>
      <c r="P399" s="701"/>
      <c r="Q399" s="712"/>
    </row>
    <row r="400" spans="1:17" ht="14.4" customHeight="1" x14ac:dyDescent="0.3">
      <c r="A400" s="695" t="s">
        <v>6968</v>
      </c>
      <c r="B400" s="696" t="s">
        <v>6741</v>
      </c>
      <c r="C400" s="696" t="s">
        <v>5886</v>
      </c>
      <c r="D400" s="696" t="s">
        <v>7017</v>
      </c>
      <c r="E400" s="696" t="s">
        <v>7018</v>
      </c>
      <c r="F400" s="711"/>
      <c r="G400" s="711"/>
      <c r="H400" s="711"/>
      <c r="I400" s="711"/>
      <c r="J400" s="711">
        <v>1</v>
      </c>
      <c r="K400" s="711">
        <v>650</v>
      </c>
      <c r="L400" s="711"/>
      <c r="M400" s="711">
        <v>650</v>
      </c>
      <c r="N400" s="711">
        <v>2</v>
      </c>
      <c r="O400" s="711">
        <v>1300</v>
      </c>
      <c r="P400" s="701"/>
      <c r="Q400" s="712">
        <v>650</v>
      </c>
    </row>
    <row r="401" spans="1:17" ht="14.4" customHeight="1" x14ac:dyDescent="0.3">
      <c r="A401" s="695" t="s">
        <v>6968</v>
      </c>
      <c r="B401" s="696" t="s">
        <v>6741</v>
      </c>
      <c r="C401" s="696" t="s">
        <v>5886</v>
      </c>
      <c r="D401" s="696" t="s">
        <v>7019</v>
      </c>
      <c r="E401" s="696" t="s">
        <v>7020</v>
      </c>
      <c r="F401" s="711"/>
      <c r="G401" s="711"/>
      <c r="H401" s="711"/>
      <c r="I401" s="711"/>
      <c r="J401" s="711">
        <v>1</v>
      </c>
      <c r="K401" s="711">
        <v>650</v>
      </c>
      <c r="L401" s="711"/>
      <c r="M401" s="711">
        <v>650</v>
      </c>
      <c r="N401" s="711">
        <v>2</v>
      </c>
      <c r="O401" s="711">
        <v>1300</v>
      </c>
      <c r="P401" s="701"/>
      <c r="Q401" s="712">
        <v>650</v>
      </c>
    </row>
    <row r="402" spans="1:17" ht="14.4" customHeight="1" x14ac:dyDescent="0.3">
      <c r="A402" s="695" t="s">
        <v>6968</v>
      </c>
      <c r="B402" s="696" t="s">
        <v>6741</v>
      </c>
      <c r="C402" s="696" t="s">
        <v>5886</v>
      </c>
      <c r="D402" s="696" t="s">
        <v>5956</v>
      </c>
      <c r="E402" s="696" t="s">
        <v>5957</v>
      </c>
      <c r="F402" s="711">
        <v>970</v>
      </c>
      <c r="G402" s="711">
        <v>409340</v>
      </c>
      <c r="H402" s="711">
        <v>1</v>
      </c>
      <c r="I402" s="711">
        <v>422</v>
      </c>
      <c r="J402" s="711">
        <v>709</v>
      </c>
      <c r="K402" s="711">
        <v>300616</v>
      </c>
      <c r="L402" s="711">
        <v>0.73439194801387597</v>
      </c>
      <c r="M402" s="711">
        <v>424</v>
      </c>
      <c r="N402" s="711">
        <v>2266</v>
      </c>
      <c r="O402" s="711">
        <v>965860</v>
      </c>
      <c r="P402" s="701">
        <v>2.3595544046513899</v>
      </c>
      <c r="Q402" s="712">
        <v>426.24007060900266</v>
      </c>
    </row>
    <row r="403" spans="1:17" ht="14.4" customHeight="1" x14ac:dyDescent="0.3">
      <c r="A403" s="695" t="s">
        <v>6968</v>
      </c>
      <c r="B403" s="696" t="s">
        <v>6741</v>
      </c>
      <c r="C403" s="696" t="s">
        <v>5886</v>
      </c>
      <c r="D403" s="696" t="s">
        <v>7021</v>
      </c>
      <c r="E403" s="696" t="s">
        <v>7022</v>
      </c>
      <c r="F403" s="711">
        <v>2</v>
      </c>
      <c r="G403" s="711">
        <v>1378</v>
      </c>
      <c r="H403" s="711">
        <v>1</v>
      </c>
      <c r="I403" s="711">
        <v>689</v>
      </c>
      <c r="J403" s="711"/>
      <c r="K403" s="711"/>
      <c r="L403" s="711"/>
      <c r="M403" s="711"/>
      <c r="N403" s="711"/>
      <c r="O403" s="711"/>
      <c r="P403" s="701"/>
      <c r="Q403" s="712"/>
    </row>
    <row r="404" spans="1:17" ht="14.4" customHeight="1" x14ac:dyDescent="0.3">
      <c r="A404" s="695" t="s">
        <v>6968</v>
      </c>
      <c r="B404" s="696" t="s">
        <v>6741</v>
      </c>
      <c r="C404" s="696" t="s">
        <v>5886</v>
      </c>
      <c r="D404" s="696" t="s">
        <v>7023</v>
      </c>
      <c r="E404" s="696" t="s">
        <v>7024</v>
      </c>
      <c r="F404" s="711">
        <v>2</v>
      </c>
      <c r="G404" s="711">
        <v>1346</v>
      </c>
      <c r="H404" s="711">
        <v>1</v>
      </c>
      <c r="I404" s="711">
        <v>673</v>
      </c>
      <c r="J404" s="711">
        <v>2</v>
      </c>
      <c r="K404" s="711">
        <v>1348</v>
      </c>
      <c r="L404" s="711">
        <v>1.0014858841010401</v>
      </c>
      <c r="M404" s="711">
        <v>674</v>
      </c>
      <c r="N404" s="711">
        <v>3</v>
      </c>
      <c r="O404" s="711">
        <v>2022</v>
      </c>
      <c r="P404" s="701">
        <v>1.5022288261515602</v>
      </c>
      <c r="Q404" s="712">
        <v>674</v>
      </c>
    </row>
    <row r="405" spans="1:17" ht="14.4" customHeight="1" x14ac:dyDescent="0.3">
      <c r="A405" s="695" t="s">
        <v>6968</v>
      </c>
      <c r="B405" s="696" t="s">
        <v>6741</v>
      </c>
      <c r="C405" s="696" t="s">
        <v>5886</v>
      </c>
      <c r="D405" s="696" t="s">
        <v>7025</v>
      </c>
      <c r="E405" s="696" t="s">
        <v>7026</v>
      </c>
      <c r="F405" s="711">
        <v>7</v>
      </c>
      <c r="G405" s="711">
        <v>3304</v>
      </c>
      <c r="H405" s="711">
        <v>1</v>
      </c>
      <c r="I405" s="711">
        <v>472</v>
      </c>
      <c r="J405" s="711">
        <v>3</v>
      </c>
      <c r="K405" s="711">
        <v>1419</v>
      </c>
      <c r="L405" s="711">
        <v>0.42947941888619856</v>
      </c>
      <c r="M405" s="711">
        <v>473</v>
      </c>
      <c r="N405" s="711">
        <v>3</v>
      </c>
      <c r="O405" s="711">
        <v>1419</v>
      </c>
      <c r="P405" s="701">
        <v>0.42947941888619856</v>
      </c>
      <c r="Q405" s="712">
        <v>473</v>
      </c>
    </row>
    <row r="406" spans="1:17" ht="14.4" customHeight="1" x14ac:dyDescent="0.3">
      <c r="A406" s="695" t="s">
        <v>6968</v>
      </c>
      <c r="B406" s="696" t="s">
        <v>6741</v>
      </c>
      <c r="C406" s="696" t="s">
        <v>5886</v>
      </c>
      <c r="D406" s="696" t="s">
        <v>7027</v>
      </c>
      <c r="E406" s="696" t="s">
        <v>7028</v>
      </c>
      <c r="F406" s="711">
        <v>2</v>
      </c>
      <c r="G406" s="711">
        <v>572</v>
      </c>
      <c r="H406" s="711">
        <v>1</v>
      </c>
      <c r="I406" s="711">
        <v>286</v>
      </c>
      <c r="J406" s="711"/>
      <c r="K406" s="711"/>
      <c r="L406" s="711"/>
      <c r="M406" s="711"/>
      <c r="N406" s="711"/>
      <c r="O406" s="711"/>
      <c r="P406" s="701"/>
      <c r="Q406" s="712"/>
    </row>
    <row r="407" spans="1:17" ht="14.4" customHeight="1" x14ac:dyDescent="0.3">
      <c r="A407" s="695" t="s">
        <v>6968</v>
      </c>
      <c r="B407" s="696" t="s">
        <v>6741</v>
      </c>
      <c r="C407" s="696" t="s">
        <v>5886</v>
      </c>
      <c r="D407" s="696" t="s">
        <v>5960</v>
      </c>
      <c r="E407" s="696" t="s">
        <v>5961</v>
      </c>
      <c r="F407" s="711">
        <v>991</v>
      </c>
      <c r="G407" s="711">
        <v>991000</v>
      </c>
      <c r="H407" s="711">
        <v>1</v>
      </c>
      <c r="I407" s="711">
        <v>1000</v>
      </c>
      <c r="J407" s="711">
        <v>834</v>
      </c>
      <c r="K407" s="711">
        <v>835668</v>
      </c>
      <c r="L407" s="711">
        <v>0.84325731584258323</v>
      </c>
      <c r="M407" s="711">
        <v>1002</v>
      </c>
      <c r="N407" s="711">
        <v>2387</v>
      </c>
      <c r="O407" s="711">
        <v>2395158</v>
      </c>
      <c r="P407" s="701">
        <v>2.4169101917255298</v>
      </c>
      <c r="Q407" s="712">
        <v>1003.4176790950985</v>
      </c>
    </row>
    <row r="408" spans="1:17" ht="14.4" customHeight="1" x14ac:dyDescent="0.3">
      <c r="A408" s="695" t="s">
        <v>6968</v>
      </c>
      <c r="B408" s="696" t="s">
        <v>6741</v>
      </c>
      <c r="C408" s="696" t="s">
        <v>5886</v>
      </c>
      <c r="D408" s="696" t="s">
        <v>7029</v>
      </c>
      <c r="E408" s="696" t="s">
        <v>7030</v>
      </c>
      <c r="F408" s="711">
        <v>1</v>
      </c>
      <c r="G408" s="711">
        <v>185</v>
      </c>
      <c r="H408" s="711">
        <v>1</v>
      </c>
      <c r="I408" s="711">
        <v>185</v>
      </c>
      <c r="J408" s="711"/>
      <c r="K408" s="711"/>
      <c r="L408" s="711"/>
      <c r="M408" s="711"/>
      <c r="N408" s="711">
        <v>3</v>
      </c>
      <c r="O408" s="711">
        <v>556</v>
      </c>
      <c r="P408" s="701">
        <v>3.0054054054054054</v>
      </c>
      <c r="Q408" s="712">
        <v>185.33333333333334</v>
      </c>
    </row>
    <row r="409" spans="1:17" ht="14.4" customHeight="1" x14ac:dyDescent="0.3">
      <c r="A409" s="695" t="s">
        <v>6968</v>
      </c>
      <c r="B409" s="696" t="s">
        <v>6741</v>
      </c>
      <c r="C409" s="696" t="s">
        <v>5886</v>
      </c>
      <c r="D409" s="696" t="s">
        <v>7031</v>
      </c>
      <c r="E409" s="696" t="s">
        <v>7032</v>
      </c>
      <c r="F409" s="711"/>
      <c r="G409" s="711"/>
      <c r="H409" s="711"/>
      <c r="I409" s="711"/>
      <c r="J409" s="711">
        <v>1</v>
      </c>
      <c r="K409" s="711">
        <v>1395</v>
      </c>
      <c r="L409" s="711"/>
      <c r="M409" s="711">
        <v>1395</v>
      </c>
      <c r="N409" s="711">
        <v>2</v>
      </c>
      <c r="O409" s="711">
        <v>2790</v>
      </c>
      <c r="P409" s="701"/>
      <c r="Q409" s="712">
        <v>1395</v>
      </c>
    </row>
    <row r="410" spans="1:17" ht="14.4" customHeight="1" thickBot="1" x14ac:dyDescent="0.35">
      <c r="A410" s="703" t="s">
        <v>6968</v>
      </c>
      <c r="B410" s="704" t="s">
        <v>6741</v>
      </c>
      <c r="C410" s="704" t="s">
        <v>5886</v>
      </c>
      <c r="D410" s="704" t="s">
        <v>7033</v>
      </c>
      <c r="E410" s="704" t="s">
        <v>7034</v>
      </c>
      <c r="F410" s="713">
        <v>3</v>
      </c>
      <c r="G410" s="713">
        <v>3045</v>
      </c>
      <c r="H410" s="713">
        <v>1</v>
      </c>
      <c r="I410" s="713">
        <v>1015</v>
      </c>
      <c r="J410" s="713">
        <v>3</v>
      </c>
      <c r="K410" s="713">
        <v>3048</v>
      </c>
      <c r="L410" s="713">
        <v>1.0009852216748769</v>
      </c>
      <c r="M410" s="713">
        <v>1016</v>
      </c>
      <c r="N410" s="713">
        <v>1</v>
      </c>
      <c r="O410" s="713">
        <v>1017</v>
      </c>
      <c r="P410" s="709">
        <v>0.33399014778325126</v>
      </c>
      <c r="Q410" s="714">
        <v>1017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3045</v>
      </c>
      <c r="D3" s="197">
        <f>SUBTOTAL(9,D6:D1048576)</f>
        <v>2951</v>
      </c>
      <c r="E3" s="197">
        <f>SUBTOTAL(9,E6:E1048576)</f>
        <v>3160</v>
      </c>
      <c r="F3" s="198">
        <f>IF(OR(E3=0,C3=0),"",E3/C3)</f>
        <v>1.0377668308702792</v>
      </c>
      <c r="G3" s="199">
        <f>SUBTOTAL(9,G6:G1048576)</f>
        <v>7711252</v>
      </c>
      <c r="H3" s="200">
        <f>SUBTOTAL(9,H6:H1048576)</f>
        <v>7305015</v>
      </c>
      <c r="I3" s="200">
        <f>SUBTOTAL(9,I6:I1048576)</f>
        <v>7874991</v>
      </c>
      <c r="J3" s="198">
        <f>IF(OR(I3=0,G3=0),"",I3/G3)</f>
        <v>1.021233776305067</v>
      </c>
      <c r="K3" s="199">
        <f>SUBTOTAL(9,K6:K1048576)</f>
        <v>866720</v>
      </c>
      <c r="L3" s="200">
        <f>SUBTOTAL(9,L6:L1048576)</f>
        <v>826940</v>
      </c>
      <c r="M3" s="200">
        <f>SUBTOTAL(9,M6:M1048576)</f>
        <v>887880</v>
      </c>
      <c r="N3" s="201">
        <f>IF(OR(M3=0,E3=0),"",M3/E3)</f>
        <v>280.97468354430379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72">
        <v>2012</v>
      </c>
      <c r="D5" s="872">
        <v>2013</v>
      </c>
      <c r="E5" s="872">
        <v>2014</v>
      </c>
      <c r="F5" s="873" t="s">
        <v>2</v>
      </c>
      <c r="G5" s="883">
        <v>2012</v>
      </c>
      <c r="H5" s="872">
        <v>2013</v>
      </c>
      <c r="I5" s="872">
        <v>2014</v>
      </c>
      <c r="J5" s="873" t="s">
        <v>2</v>
      </c>
      <c r="K5" s="883">
        <v>2012</v>
      </c>
      <c r="L5" s="872">
        <v>2013</v>
      </c>
      <c r="M5" s="872">
        <v>2014</v>
      </c>
      <c r="N5" s="890" t="s">
        <v>93</v>
      </c>
    </row>
    <row r="6" spans="1:14" ht="14.4" customHeight="1" x14ac:dyDescent="0.3">
      <c r="A6" s="866" t="s">
        <v>6268</v>
      </c>
      <c r="B6" s="869" t="s">
        <v>7036</v>
      </c>
      <c r="C6" s="874">
        <v>1909</v>
      </c>
      <c r="D6" s="875">
        <v>1893</v>
      </c>
      <c r="E6" s="875">
        <v>1961</v>
      </c>
      <c r="F6" s="880">
        <v>1.0272393923520167</v>
      </c>
      <c r="G6" s="884">
        <v>1805777</v>
      </c>
      <c r="H6" s="885">
        <v>1774584</v>
      </c>
      <c r="I6" s="885">
        <v>1681800</v>
      </c>
      <c r="J6" s="880">
        <v>0.93134423575003999</v>
      </c>
      <c r="K6" s="884">
        <v>152720</v>
      </c>
      <c r="L6" s="885">
        <v>151440</v>
      </c>
      <c r="M6" s="885">
        <v>156880</v>
      </c>
      <c r="N6" s="891">
        <v>80</v>
      </c>
    </row>
    <row r="7" spans="1:14" ht="14.4" customHeight="1" x14ac:dyDescent="0.3">
      <c r="A7" s="867" t="s">
        <v>6308</v>
      </c>
      <c r="B7" s="870" t="s">
        <v>7037</v>
      </c>
      <c r="C7" s="876">
        <v>292</v>
      </c>
      <c r="D7" s="877">
        <v>293</v>
      </c>
      <c r="E7" s="877">
        <v>263</v>
      </c>
      <c r="F7" s="881">
        <v>0.90068493150684936</v>
      </c>
      <c r="G7" s="886">
        <v>1752220</v>
      </c>
      <c r="H7" s="887">
        <v>1760400</v>
      </c>
      <c r="I7" s="887">
        <v>1580209</v>
      </c>
      <c r="J7" s="881">
        <v>0.90183253244455608</v>
      </c>
      <c r="K7" s="886">
        <v>292000</v>
      </c>
      <c r="L7" s="887">
        <v>293000</v>
      </c>
      <c r="M7" s="887">
        <v>263000</v>
      </c>
      <c r="N7" s="892">
        <v>1000</v>
      </c>
    </row>
    <row r="8" spans="1:14" ht="14.4" customHeight="1" thickBot="1" x14ac:dyDescent="0.35">
      <c r="A8" s="868" t="s">
        <v>6306</v>
      </c>
      <c r="B8" s="871" t="s">
        <v>7037</v>
      </c>
      <c r="C8" s="878">
        <v>844</v>
      </c>
      <c r="D8" s="879">
        <v>765</v>
      </c>
      <c r="E8" s="879">
        <v>936</v>
      </c>
      <c r="F8" s="882">
        <v>1.1090047393364928</v>
      </c>
      <c r="G8" s="888">
        <v>4153255</v>
      </c>
      <c r="H8" s="889">
        <v>3770031</v>
      </c>
      <c r="I8" s="889">
        <v>4612982</v>
      </c>
      <c r="J8" s="882">
        <v>1.1106907714551599</v>
      </c>
      <c r="K8" s="888">
        <v>422000</v>
      </c>
      <c r="L8" s="889">
        <v>382500</v>
      </c>
      <c r="M8" s="889">
        <v>468000</v>
      </c>
      <c r="N8" s="89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2014-05-22T10:02:01Z</dcterms:modified>
</cp:coreProperties>
</file>